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3676 - VD Veletov, oprava..." sheetId="2" r:id="rId2"/>
    <sheet name="Pokyny pro vyplnění" sheetId="3" r:id="rId3"/>
  </sheets>
  <definedNames>
    <definedName name="_xlnm._FilterDatabase" localSheetId="1" hidden="1">'3676 - VD Veletov, oprava...'!$C$83:$K$213</definedName>
    <definedName name="_xlnm.Print_Area" localSheetId="1">'3676 - VD Veletov, oprava...'!$C$4:$J$37,'3676 - VD Veletov, oprava...'!$C$43:$J$67,'3676 - VD Veletov, oprava...'!$C$73:$K$213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62913"/>
</workbook>
</file>

<file path=xl/sharedStrings.xml><?xml version="1.0" encoding="utf-8"?>
<sst xmlns="http://schemas.openxmlformats.org/spreadsheetml/2006/main" count="1872" uniqueCount="481">
  <si>
    <t>Export Komplet</t>
  </si>
  <si>
    <t>VZ</t>
  </si>
  <si>
    <t>2.0</t>
  </si>
  <si>
    <t>ZAMOK</t>
  </si>
  <si>
    <t>False</t>
  </si>
  <si>
    <t>{d3b05a7a-7935-465a-b14f-9ab559aa8c43}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</si>
  <si>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</si>
  <si>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</si>
  <si>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</si>
  <si>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</si>
  <si>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</si>
  <si>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</si>
  <si>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</si>
  <si>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</si>
  <si>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3676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</si>
  <si>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</si>
  <si>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</si>
  <si>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Veletov, oprava provizorního hrazení jezu</t>
  </si>
  <si>
    <t>KSO:</t>
  </si>
  <si>
    <t>832 5</t>
  </si>
  <si>
    <t>CC-CZ:</t>
  </si>
  <si>
    <t>215</t>
  </si>
  <si>
    <t>Místo:</t>
  </si>
  <si>
    <t>Veletov</t>
  </si>
  <si>
    <t>Datum:</t>
  </si>
  <si>
    <t>29. 3. 2023</t>
  </si>
  <si>
    <t>Zadavatel:</t>
  </si>
  <si>
    <t>IČ:</t>
  </si>
  <si>
    <t/>
  </si>
  <si>
    <t>Povodí Labe, státní podnik, závod Roudnice n. L.</t>
  </si>
  <si>
    <t>DIČ:</t>
  </si>
  <si>
    <t>Uchazeč:</t>
  </si>
  <si>
    <t>Vyplň údaj</t>
  </si>
  <si>
    <t>Projektant:</t>
  </si>
  <si>
    <t>Povodí Labe, státní podnik, OIČ, Hradec Králové</t>
  </si>
  <si>
    <t>True</t>
  </si>
  <si>
    <t>Zpracovatel:</t>
  </si>
  <si>
    <t>Ing. Eva Morkesová</t>
  </si>
  <si>
    <t>Poznámka:</t>
  </si>
  <si>
    <t>Soupis prací je sestaven s využitím Cenové soustavy 2023/I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</si>
  <si>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</si>
  <si>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</si>
  <si>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</si>
  <si>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</si>
  <si>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</si>
  <si>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</si>
  <si>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</si>
  <si>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</si>
  <si>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</si>
  <si>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</si>
  <si>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</si>
  <si>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</si>
  <si>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</si>
  <si>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</si>
  <si>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</si>
  <si>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</si>
  <si>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</si>
  <si>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</si>
  <si>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</si>
  <si>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</si>
  <si>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</si>
  <si>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</si>
  <si>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</si>
  <si>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</si>
  <si>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</si>
  <si>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</si>
  <si>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</si>
  <si>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</si>
  <si>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</si>
  <si>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</si>
  <si>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</si>
  <si>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</si>
  <si>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</si>
  <si>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</si>
  <si>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</si>
  <si>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</si>
  <si>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</si>
  <si>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</si>
  <si>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</si>
  <si>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</si>
  <si>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</si>
  <si>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</si>
  <si>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</si>
  <si>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</si>
  <si>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</si>
  <si>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</si>
  <si>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</si>
  <si>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</si>
  <si>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</si>
  <si>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</si>
  <si>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763 - Konstrukce suché výstavby</t>
  </si>
  <si>
    <t xml:space="preserve">    767 - Konstrukce zámečnické</t>
  </si>
  <si>
    <t xml:space="preserve">    789 - Povrchové úpravy ocelových konstrukcí a technologických zařízení</t>
  </si>
  <si>
    <t>OST - Vedlejší a ostatní rozpočtové náklady</t>
  </si>
  <si>
    <t xml:space="preserve">    02 - Projektová dokumentace - ostatní náklady</t>
  </si>
  <si>
    <t xml:space="preserve">    09 - Ostatní náklady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</si>
  <si>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</si>
  <si>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</si>
  <si>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</si>
  <si>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</si>
  <si>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</si>
  <si>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</si>
  <si>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</si>
  <si>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</si>
  <si>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</si>
  <si>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</si>
  <si>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</si>
  <si>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</si>
  <si>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</si>
  <si>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</si>
  <si>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</si>
  <si>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</si>
  <si>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</si>
  <si>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</si>
  <si>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</si>
  <si>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</si>
  <si>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</si>
  <si>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997013843R</t>
  </si>
  <si>
    <t>Likvidace odpadu po otryskávání s obsahem nebezpečných látek</t>
  </si>
  <si>
    <t>soubor</t>
  </si>
  <si>
    <t>4</t>
  </si>
  <si>
    <t>-1215992043</t>
  </si>
  <si>
    <t>PP</t>
  </si>
  <si>
    <t xml:space="preserve">Likvidace odpadního materiálu po otryskávání s obsahem nebezpečných látek </t>
  </si>
  <si>
    <t>VV</t>
  </si>
  <si>
    <t>odstranění a odvoz odpadu k ekologické likvidaci (včetně naložení, vodorovné a svislé dopravy, uložení a poplatku za uložení)</t>
  </si>
  <si>
    <t>9970138R1</t>
  </si>
  <si>
    <t>Likvidace stavebního odpadu - pryžového těsnění</t>
  </si>
  <si>
    <t>t</t>
  </si>
  <si>
    <t>-1048345920</t>
  </si>
  <si>
    <t>Likvidace stavebního odpadu pryžového těsnění včetně naložení, dopravy, uložení a poplatku za uložení</t>
  </si>
  <si>
    <t xml:space="preserve">původní demontované těsnění </t>
  </si>
  <si>
    <t>24*12,5*0,001</t>
  </si>
  <si>
    <t>PSV</t>
  </si>
  <si>
    <t>Práce a dodávky PSV</t>
  </si>
  <si>
    <t>763</t>
  </si>
  <si>
    <t>Konstrukce suché výstavby</t>
  </si>
  <si>
    <t>3</t>
  </si>
  <si>
    <t>763797R</t>
  </si>
  <si>
    <t xml:space="preserve">Vložení těsnění </t>
  </si>
  <si>
    <t>m</t>
  </si>
  <si>
    <t>16</t>
  </si>
  <si>
    <t>-1553169237</t>
  </si>
  <si>
    <t xml:space="preserve">těsnění hradel (včetně proražení otvorů pro šrouby připevňující těsnění pomocí lišt), 24 ks </t>
  </si>
  <si>
    <t>24*12,50</t>
  </si>
  <si>
    <t>M</t>
  </si>
  <si>
    <t>63152R</t>
  </si>
  <si>
    <t>pryžové těsnění tvaru U pro vodní díla 6 x 70 x 26 mm</t>
  </si>
  <si>
    <t>32</t>
  </si>
  <si>
    <t>-341739001</t>
  </si>
  <si>
    <t>pryž NBR 50 Sh (včetně ztratného 5 %)</t>
  </si>
  <si>
    <t>300*1,05 'Přepočtené koeficientem množství</t>
  </si>
  <si>
    <t>767</t>
  </si>
  <si>
    <t>Konstrukce zámečnické</t>
  </si>
  <si>
    <t>5</t>
  </si>
  <si>
    <t>7671376R</t>
  </si>
  <si>
    <t>Zhotovení otvoru v ocelových konstrukcích</t>
  </si>
  <si>
    <t>kus</t>
  </si>
  <si>
    <t>-433965681</t>
  </si>
  <si>
    <t>viz příloha D.1</t>
  </si>
  <si>
    <t>otvory do nových lišt pro přichycení pryžového těsnění</t>
  </si>
  <si>
    <t>24*85*0,10</t>
  </si>
  <si>
    <t>6</t>
  </si>
  <si>
    <t>767995111</t>
  </si>
  <si>
    <t>Montáž atypických zámečnických konstrukcí hm do 5 kg</t>
  </si>
  <si>
    <t>kg</t>
  </si>
  <si>
    <t>CS ÚRS 2023 01</t>
  </si>
  <si>
    <t>1812026629</t>
  </si>
  <si>
    <t>Montáž ostatních atypických zámečnických konstrukcí hmotnosti do 5 kg</t>
  </si>
  <si>
    <t>Online PSC</t>
  </si>
  <si>
    <t>https://podminky.urs.cz/item/CS_URS_2023_01/767995111</t>
  </si>
  <si>
    <t>montáž ocelových lišt (včetně těsnění) šrouby M8, viz příloha D.1</t>
  </si>
  <si>
    <t>24*12,15*0,03*0,01*7850,0</t>
  </si>
  <si>
    <t>7</t>
  </si>
  <si>
    <t>30925266R</t>
  </si>
  <si>
    <t>šroub s vnitřním šestihranem M8 x 12 mm nerez</t>
  </si>
  <si>
    <t>100kus</t>
  </si>
  <si>
    <t>-1761836961</t>
  </si>
  <si>
    <t xml:space="preserve">spojovací materiál pro připevnění těsnění lištami - nerezové šrouby 24 x 85 ks </t>
  </si>
  <si>
    <t>24*85/100</t>
  </si>
  <si>
    <t>8</t>
  </si>
  <si>
    <t>3111100R</t>
  </si>
  <si>
    <t>matice trubková M8</t>
  </si>
  <si>
    <t>100 kus</t>
  </si>
  <si>
    <t>-908683077</t>
  </si>
  <si>
    <t xml:space="preserve">spojovací materiál pro připevnění těsnění lištami - matice (ocel), 10 % z celkocého množství přivařených matic  </t>
  </si>
  <si>
    <t>(24*85)/10/100</t>
  </si>
  <si>
    <t>9</t>
  </si>
  <si>
    <t>13010186</t>
  </si>
  <si>
    <t>tyč ocelová plochá jakost S235JR (11 375) 30x10mm</t>
  </si>
  <si>
    <t>-1813328103</t>
  </si>
  <si>
    <t>ocelové lišty (10 % z celkového množství) , viz příloha D.1</t>
  </si>
  <si>
    <t>(24*12,15*0,03*0,01*7,850)*0,10</t>
  </si>
  <si>
    <t>10</t>
  </si>
  <si>
    <t>767996801</t>
  </si>
  <si>
    <t>Demontáž atypických zámečnických konstrukcí rozebráním hm jednotlivých dílů do 50 kg</t>
  </si>
  <si>
    <t>358421891</t>
  </si>
  <si>
    <t>Demontáž ostatních zámečnických konstrukcí rozebráním o hmotnosti jednotlivých dílů do 50 kg</t>
  </si>
  <si>
    <t>https://podminky.urs.cz/item/CS_URS_2023_01/767996801</t>
  </si>
  <si>
    <t>demontáž ocelových lišt včetně těsnění, viz příloha D.1</t>
  </si>
  <si>
    <t>11</t>
  </si>
  <si>
    <t>997010R</t>
  </si>
  <si>
    <t>Manipulace s demontovanou ocelí včetně její likvidace</t>
  </si>
  <si>
    <t>1765361710</t>
  </si>
  <si>
    <t>veškeré manipulace s demontovanou ocelí (včetně naložení, vodorovné a svislé dopravy) včetně likvidace</t>
  </si>
  <si>
    <t>nevhodné (porušené) ocelové lišty (10 % z celkového množství) , viz příloha D.1</t>
  </si>
  <si>
    <t>12</t>
  </si>
  <si>
    <t>998767101</t>
  </si>
  <si>
    <t>Přesun hmot tonážní pro zámečnické konstrukce v objektech v do 6 m</t>
  </si>
  <si>
    <t>1836564693</t>
  </si>
  <si>
    <t>Přesun hmot pro zámečnické konstrukce stanovený z hmotnosti přesunovaného materiálu vodorovná dopravní vzdálenost do 50 m v objektech výšky do 6 m</t>
  </si>
  <si>
    <t>https://podminky.urs.cz/item/CS_URS_2023_01/998767101</t>
  </si>
  <si>
    <t>789</t>
  </si>
  <si>
    <t>Povrchové úpravy ocelových konstrukcí a technologických zařízení</t>
  </si>
  <si>
    <t>13</t>
  </si>
  <si>
    <t>789123260</t>
  </si>
  <si>
    <t>Ometení ocelových konstrukcí třídy III</t>
  </si>
  <si>
    <t>m2</t>
  </si>
  <si>
    <t>-2011570673</t>
  </si>
  <si>
    <t>Úpravy povrchů pod nátěry ocelových konstrukcí třídy III očištění ometením</t>
  </si>
  <si>
    <t>https://podminky.urs.cz/item/CS_URS_2023_01/789123260</t>
  </si>
  <si>
    <t>očištění hradidel před nátěrem, 24 ks</t>
  </si>
  <si>
    <t>24*22,0</t>
  </si>
  <si>
    <t>14</t>
  </si>
  <si>
    <t>789211522</t>
  </si>
  <si>
    <t>Otryskání abrazivem ze strusky zařízení nečlenitých stupeň zarezavění B stupeň přípravy Sa 2 1/2</t>
  </si>
  <si>
    <t>662527307</t>
  </si>
  <si>
    <t>Otryskání povrchu zařízení suché abrazivní tryskání abrazivem ze strusky, s povrchem nečlenitým stupeň zarezavění B, stupeň přípravy Sa 2½</t>
  </si>
  <si>
    <t>https://podminky.urs.cz/item/CS_URS_2023_01/789211522</t>
  </si>
  <si>
    <t>hrubé odstranění nečistot - hradidla, 24 ks</t>
  </si>
  <si>
    <t>Součet</t>
  </si>
  <si>
    <t>789327211</t>
  </si>
  <si>
    <t>Nátěr ocelových konstrukcí třídy III dvousložkový epoxidový základní tl do 80 µm</t>
  </si>
  <si>
    <t>-479273602</t>
  </si>
  <si>
    <t>Nátěr ocelových konstrukcí třídy III dvousložkový epoxidový základní, tloušťky do 80 μm</t>
  </si>
  <si>
    <t>https://podminky.urs.cz/item/CS_URS_2023_01/789327211</t>
  </si>
  <si>
    <t>nanesení nátěru na 100 % plochy dle technologického postupu v celkové vrstvě 320 µm, viz příloha D.1</t>
  </si>
  <si>
    <t>provedení základní vrstvy nátěru hradidel (včetně epoxidové nátěrové hmoty vysokosušinové na kovy)</t>
  </si>
  <si>
    <t>789327216</t>
  </si>
  <si>
    <t>Nátěr ocelových konstrukcí třídy III dvousložkový epoxidový mezivrstva tl do 80 µm</t>
  </si>
  <si>
    <t>748913260</t>
  </si>
  <si>
    <t>Nátěr ocelových konstrukcí třídy III dvousložkový epoxidový mezivrstva, tloušťky do 80 μm</t>
  </si>
  <si>
    <t>https://podminky.urs.cz/item/CS_URS_2023_01/789327216</t>
  </si>
  <si>
    <t>provedení mezivrstvy nátěru hradidel (včetně epoxidové nátěrové hmoty vysokosušinové na kovy)</t>
  </si>
  <si>
    <t>17</t>
  </si>
  <si>
    <t>789327221</t>
  </si>
  <si>
    <t>Nátěr ocelových konstrukcí třídy III dvousložkový epoxidový krycí (vrchní) tl do 80 µm</t>
  </si>
  <si>
    <t>-982394994</t>
  </si>
  <si>
    <t>Nátěr ocelových konstrukcí třídy III dvousložkový epoxidový krycí (vrchní), tloušťky do 80 μm</t>
  </si>
  <si>
    <t>https://podminky.urs.cz/item/CS_URS_2023_01/789327221</t>
  </si>
  <si>
    <t>provedení vrchní vrstvy nátěru hradidel (včetně epoxidové nátěrové hmoty vysokosušinové na kovy), 2 x</t>
  </si>
  <si>
    <t>2*24*22,0</t>
  </si>
  <si>
    <t>18</t>
  </si>
  <si>
    <t>789355260</t>
  </si>
  <si>
    <t>Nátěr pásový dvousložkový epoxidový tl 50 µm na ocelových konstrukcích tř. III</t>
  </si>
  <si>
    <t>-164776377</t>
  </si>
  <si>
    <t>Nátěry pásové korozně namáhaných míst (svary, hrany, kouty, šroubové spoje, apod.) tloušťky 50 μm ocelových konstrukcí dvousložkový epoxidový</t>
  </si>
  <si>
    <t>https://podminky.urs.cz/item/CS_URS_2023_01/789355260</t>
  </si>
  <si>
    <t>pásový nátěr v kritických místech konstrukce (hrany, svary, apod.), viz příloha D.1</t>
  </si>
  <si>
    <t>nanesení nátěru na 25 % plochy dle technologického postupu v celkové vrstvě 320 µm</t>
  </si>
  <si>
    <t>24*22,0*0,25</t>
  </si>
  <si>
    <t>provedení 2 vrchních vrstev nátěru hradidel (včetně epoxidové nátěrové hmoty vysokosušinové na kovy)</t>
  </si>
  <si>
    <t>2*24*22,0*0,25</t>
  </si>
  <si>
    <t>OST</t>
  </si>
  <si>
    <t>Vedlejší a ostatní rozpočtové náklady</t>
  </si>
  <si>
    <t>02</t>
  </si>
  <si>
    <t>Projektová dokumentace - ostatní náklady</t>
  </si>
  <si>
    <t>19</t>
  </si>
  <si>
    <t>02300</t>
  </si>
  <si>
    <t>Technická dokumentace</t>
  </si>
  <si>
    <t>1024</t>
  </si>
  <si>
    <t>-927615937</t>
  </si>
  <si>
    <t>technologický postup výroby, plán kontrol a zkoušek</t>
  </si>
  <si>
    <t>technologický postup nanášení protikorozních nátěrů</t>
  </si>
  <si>
    <t>protokoly zkoušek</t>
  </si>
  <si>
    <t>předávací protokol zkoušek</t>
  </si>
  <si>
    <t>09</t>
  </si>
  <si>
    <t>Ostatní náklady</t>
  </si>
  <si>
    <t>20</t>
  </si>
  <si>
    <t>099402</t>
  </si>
  <si>
    <t>Kontrola protikorozní ochrany</t>
  </si>
  <si>
    <t>262144</t>
  </si>
  <si>
    <t>-275956738</t>
  </si>
  <si>
    <t>zkoušky - kvalita přípravy povrchů, dodržení technolog. postupu nanášení nátěrů, tloušťka nátěru, viz příloha D.1</t>
  </si>
  <si>
    <t>VRN6</t>
  </si>
  <si>
    <t>Územní vlivy</t>
  </si>
  <si>
    <t>06500200R</t>
  </si>
  <si>
    <t>Mimostaveništní doprava materiálů</t>
  </si>
  <si>
    <t>-1756404972</t>
  </si>
  <si>
    <t>předpoklad dvou cest: veškerý materiál z areálu PLa do dílny a zpět</t>
  </si>
  <si>
    <t>VRN9</t>
  </si>
  <si>
    <t>22</t>
  </si>
  <si>
    <t>09400200R</t>
  </si>
  <si>
    <t>Ostatní náklady související s výstavbou</t>
  </si>
  <si>
    <t>663480624</t>
  </si>
  <si>
    <t>jeřáb s dostatečným vyložením a nosností</t>
  </si>
  <si>
    <t>projektant předpokládá jeřáb s nosností 16 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</si>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</sst>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67995111" TargetMode="External" /><Relationship Id="rId2" Type="http://schemas.openxmlformats.org/officeDocument/2006/relationships/hyperlink" Target="https://podminky.urs.cz/item/CS_URS_2023_01/767996801" TargetMode="External" /><Relationship Id="rId3" Type="http://schemas.openxmlformats.org/officeDocument/2006/relationships/hyperlink" Target="https://podminky.urs.cz/item/CS_URS_2023_01/998767101" TargetMode="External" /><Relationship Id="rId4" Type="http://schemas.openxmlformats.org/officeDocument/2006/relationships/hyperlink" Target="https://podminky.urs.cz/item/CS_URS_2023_01/789123260" TargetMode="External" /><Relationship Id="rId5" Type="http://schemas.openxmlformats.org/officeDocument/2006/relationships/hyperlink" Target="https://podminky.urs.cz/item/CS_URS_2023_01/789211522" TargetMode="External" /><Relationship Id="rId6" Type="http://schemas.openxmlformats.org/officeDocument/2006/relationships/hyperlink" Target="https://podminky.urs.cz/item/CS_URS_2023_01/789327211" TargetMode="External" /><Relationship Id="rId7" Type="http://schemas.openxmlformats.org/officeDocument/2006/relationships/hyperlink" Target="https://podminky.urs.cz/item/CS_URS_2023_01/789327216" TargetMode="External" /><Relationship Id="rId8" Type="http://schemas.openxmlformats.org/officeDocument/2006/relationships/hyperlink" Target="https://podminky.urs.cz/item/CS_URS_2023_01/789327221" TargetMode="External" /><Relationship Id="rId9" Type="http://schemas.openxmlformats.org/officeDocument/2006/relationships/hyperlink" Target="https://podminky.urs.cz/item/CS_URS_2023_01/789355260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9" t="s">
        <v>14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23"/>
      <c r="AQ5" s="23"/>
      <c r="AR5" s="21"/>
      <c r="BE5" s="31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1" t="s">
        <v>17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23"/>
      <c r="AQ6" s="23"/>
      <c r="AR6" s="21"/>
      <c r="BE6" s="31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17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1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7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17"/>
      <c r="BS10" s="18" t="s">
        <v>6</v>
      </c>
    </row>
    <row r="11" spans="2:71" s="1" customFormat="1" ht="18.4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30</v>
      </c>
      <c r="AL11" s="23"/>
      <c r="AM11" s="23"/>
      <c r="AN11" s="28" t="s">
        <v>28</v>
      </c>
      <c r="AO11" s="23"/>
      <c r="AP11" s="23"/>
      <c r="AQ11" s="23"/>
      <c r="AR11" s="21"/>
      <c r="BE11" s="31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7"/>
      <c r="BS12" s="18" t="s">
        <v>6</v>
      </c>
    </row>
    <row r="13" spans="2:71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32</v>
      </c>
      <c r="AO13" s="23"/>
      <c r="AP13" s="23"/>
      <c r="AQ13" s="23"/>
      <c r="AR13" s="21"/>
      <c r="BE13" s="317"/>
      <c r="BS13" s="18" t="s">
        <v>6</v>
      </c>
    </row>
    <row r="14" spans="2:71" ht="12.75">
      <c r="B14" s="22"/>
      <c r="C14" s="23"/>
      <c r="D14" s="23"/>
      <c r="E14" s="322" t="s">
        <v>32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0" t="s">
        <v>30</v>
      </c>
      <c r="AL14" s="23"/>
      <c r="AM14" s="23"/>
      <c r="AN14" s="32" t="s">
        <v>32</v>
      </c>
      <c r="AO14" s="23"/>
      <c r="AP14" s="23"/>
      <c r="AQ14" s="23"/>
      <c r="AR14" s="21"/>
      <c r="BE14" s="31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7"/>
      <c r="BS15" s="18" t="s">
        <v>4</v>
      </c>
    </row>
    <row r="16" spans="2:71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28</v>
      </c>
      <c r="AO16" s="23"/>
      <c r="AP16" s="23"/>
      <c r="AQ16" s="23"/>
      <c r="AR16" s="21"/>
      <c r="BE16" s="317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30</v>
      </c>
      <c r="AL17" s="23"/>
      <c r="AM17" s="23"/>
      <c r="AN17" s="28" t="s">
        <v>28</v>
      </c>
      <c r="AO17" s="23"/>
      <c r="AP17" s="23"/>
      <c r="AQ17" s="23"/>
      <c r="AR17" s="21"/>
      <c r="BE17" s="317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7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28</v>
      </c>
      <c r="AO19" s="23"/>
      <c r="AP19" s="23"/>
      <c r="AQ19" s="23"/>
      <c r="AR19" s="21"/>
      <c r="BE19" s="317"/>
      <c r="BS19" s="18" t="s">
        <v>6</v>
      </c>
    </row>
    <row r="20" spans="2:71" s="1" customFormat="1" ht="18.4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30</v>
      </c>
      <c r="AL20" s="23"/>
      <c r="AM20" s="23"/>
      <c r="AN20" s="28" t="s">
        <v>28</v>
      </c>
      <c r="AO20" s="23"/>
      <c r="AP20" s="23"/>
      <c r="AQ20" s="23"/>
      <c r="AR20" s="21"/>
      <c r="BE20" s="317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7"/>
    </row>
    <row r="22" spans="2:57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7"/>
    </row>
    <row r="23" spans="2:57" s="1" customFormat="1" ht="47.25" customHeight="1">
      <c r="B23" s="22"/>
      <c r="C23" s="23"/>
      <c r="D23" s="23"/>
      <c r="E23" s="324" t="s">
        <v>39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23"/>
      <c r="AP23" s="23"/>
      <c r="AQ23" s="23"/>
      <c r="AR23" s="21"/>
      <c r="BE23" s="31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7"/>
    </row>
    <row r="26" spans="1:57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5">
        <f>ROUND(AG54,2)</f>
        <v>0</v>
      </c>
      <c r="AL26" s="326"/>
      <c r="AM26" s="326"/>
      <c r="AN26" s="326"/>
      <c r="AO26" s="326"/>
      <c r="AP26" s="37"/>
      <c r="AQ26" s="37"/>
      <c r="AR26" s="40"/>
      <c r="BE26" s="31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7" t="s">
        <v>41</v>
      </c>
      <c r="M28" s="327"/>
      <c r="N28" s="327"/>
      <c r="O28" s="327"/>
      <c r="P28" s="327"/>
      <c r="Q28" s="37"/>
      <c r="R28" s="37"/>
      <c r="S28" s="37"/>
      <c r="T28" s="37"/>
      <c r="U28" s="37"/>
      <c r="V28" s="37"/>
      <c r="W28" s="327" t="s">
        <v>42</v>
      </c>
      <c r="X28" s="327"/>
      <c r="Y28" s="327"/>
      <c r="Z28" s="327"/>
      <c r="AA28" s="327"/>
      <c r="AB28" s="327"/>
      <c r="AC28" s="327"/>
      <c r="AD28" s="327"/>
      <c r="AE28" s="327"/>
      <c r="AF28" s="37"/>
      <c r="AG28" s="37"/>
      <c r="AH28" s="37"/>
      <c r="AI28" s="37"/>
      <c r="AJ28" s="37"/>
      <c r="AK28" s="327" t="s">
        <v>43</v>
      </c>
      <c r="AL28" s="327"/>
      <c r="AM28" s="327"/>
      <c r="AN28" s="327"/>
      <c r="AO28" s="327"/>
      <c r="AP28" s="37"/>
      <c r="AQ28" s="37"/>
      <c r="AR28" s="40"/>
      <c r="BE28" s="317"/>
    </row>
    <row r="29" spans="2:57" s="3" customFormat="1" ht="14.45" customHeight="1" hidden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30">
        <v>0.21</v>
      </c>
      <c r="M29" s="329"/>
      <c r="N29" s="329"/>
      <c r="O29" s="329"/>
      <c r="P29" s="329"/>
      <c r="Q29" s="42"/>
      <c r="R29" s="42"/>
      <c r="S29" s="42"/>
      <c r="T29" s="42"/>
      <c r="U29" s="42"/>
      <c r="V29" s="42"/>
      <c r="W29" s="328">
        <f>ROUND(AZ54,2)</f>
        <v>0</v>
      </c>
      <c r="X29" s="329"/>
      <c r="Y29" s="329"/>
      <c r="Z29" s="329"/>
      <c r="AA29" s="329"/>
      <c r="AB29" s="329"/>
      <c r="AC29" s="329"/>
      <c r="AD29" s="329"/>
      <c r="AE29" s="329"/>
      <c r="AF29" s="42"/>
      <c r="AG29" s="42"/>
      <c r="AH29" s="42"/>
      <c r="AI29" s="42"/>
      <c r="AJ29" s="42"/>
      <c r="AK29" s="328">
        <f>ROUND(AV54,2)</f>
        <v>0</v>
      </c>
      <c r="AL29" s="329"/>
      <c r="AM29" s="329"/>
      <c r="AN29" s="329"/>
      <c r="AO29" s="329"/>
      <c r="AP29" s="42"/>
      <c r="AQ29" s="42"/>
      <c r="AR29" s="43"/>
      <c r="BE29" s="318"/>
    </row>
    <row r="30" spans="2:57" s="3" customFormat="1" ht="14.45" customHeight="1" hidden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30">
        <v>0.15</v>
      </c>
      <c r="M30" s="329"/>
      <c r="N30" s="329"/>
      <c r="O30" s="329"/>
      <c r="P30" s="329"/>
      <c r="Q30" s="42"/>
      <c r="R30" s="42"/>
      <c r="S30" s="42"/>
      <c r="T30" s="42"/>
      <c r="U30" s="42"/>
      <c r="V30" s="42"/>
      <c r="W30" s="328">
        <f>ROUND(BA54,2)</f>
        <v>0</v>
      </c>
      <c r="X30" s="329"/>
      <c r="Y30" s="329"/>
      <c r="Z30" s="329"/>
      <c r="AA30" s="329"/>
      <c r="AB30" s="329"/>
      <c r="AC30" s="329"/>
      <c r="AD30" s="329"/>
      <c r="AE30" s="329"/>
      <c r="AF30" s="42"/>
      <c r="AG30" s="42"/>
      <c r="AH30" s="42"/>
      <c r="AI30" s="42"/>
      <c r="AJ30" s="42"/>
      <c r="AK30" s="328">
        <f>ROUND(AW54,2)</f>
        <v>0</v>
      </c>
      <c r="AL30" s="329"/>
      <c r="AM30" s="329"/>
      <c r="AN30" s="329"/>
      <c r="AO30" s="329"/>
      <c r="AP30" s="42"/>
      <c r="AQ30" s="42"/>
      <c r="AR30" s="43"/>
      <c r="BE30" s="318"/>
    </row>
    <row r="31" spans="2:57" s="3" customFormat="1" ht="14.45" customHeight="1">
      <c r="B31" s="41"/>
      <c r="C31" s="42"/>
      <c r="D31" s="44" t="s">
        <v>44</v>
      </c>
      <c r="E31" s="42"/>
      <c r="F31" s="30" t="s">
        <v>47</v>
      </c>
      <c r="G31" s="42"/>
      <c r="H31" s="42"/>
      <c r="I31" s="42"/>
      <c r="J31" s="42"/>
      <c r="K31" s="42"/>
      <c r="L31" s="330">
        <v>0.21</v>
      </c>
      <c r="M31" s="329"/>
      <c r="N31" s="329"/>
      <c r="O31" s="329"/>
      <c r="P31" s="329"/>
      <c r="Q31" s="42"/>
      <c r="R31" s="42"/>
      <c r="S31" s="42"/>
      <c r="T31" s="42"/>
      <c r="U31" s="42"/>
      <c r="V31" s="42"/>
      <c r="W31" s="328">
        <f>ROUND(BB54,2)</f>
        <v>0</v>
      </c>
      <c r="X31" s="329"/>
      <c r="Y31" s="329"/>
      <c r="Z31" s="329"/>
      <c r="AA31" s="329"/>
      <c r="AB31" s="329"/>
      <c r="AC31" s="329"/>
      <c r="AD31" s="329"/>
      <c r="AE31" s="329"/>
      <c r="AF31" s="42"/>
      <c r="AG31" s="42"/>
      <c r="AH31" s="42"/>
      <c r="AI31" s="42"/>
      <c r="AJ31" s="42"/>
      <c r="AK31" s="328">
        <v>0</v>
      </c>
      <c r="AL31" s="329"/>
      <c r="AM31" s="329"/>
      <c r="AN31" s="329"/>
      <c r="AO31" s="329"/>
      <c r="AP31" s="42"/>
      <c r="AQ31" s="42"/>
      <c r="AR31" s="43"/>
      <c r="BE31" s="318"/>
    </row>
    <row r="32" spans="2:57" s="3" customFormat="1" ht="14.45" customHeight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30">
        <v>0.15</v>
      </c>
      <c r="M32" s="329"/>
      <c r="N32" s="329"/>
      <c r="O32" s="329"/>
      <c r="P32" s="329"/>
      <c r="Q32" s="42"/>
      <c r="R32" s="42"/>
      <c r="S32" s="42"/>
      <c r="T32" s="42"/>
      <c r="U32" s="42"/>
      <c r="V32" s="42"/>
      <c r="W32" s="328">
        <f>ROUND(BC54,2)</f>
        <v>0</v>
      </c>
      <c r="X32" s="329"/>
      <c r="Y32" s="329"/>
      <c r="Z32" s="329"/>
      <c r="AA32" s="329"/>
      <c r="AB32" s="329"/>
      <c r="AC32" s="329"/>
      <c r="AD32" s="329"/>
      <c r="AE32" s="329"/>
      <c r="AF32" s="42"/>
      <c r="AG32" s="42"/>
      <c r="AH32" s="42"/>
      <c r="AI32" s="42"/>
      <c r="AJ32" s="42"/>
      <c r="AK32" s="328">
        <v>0</v>
      </c>
      <c r="AL32" s="329"/>
      <c r="AM32" s="329"/>
      <c r="AN32" s="329"/>
      <c r="AO32" s="329"/>
      <c r="AP32" s="42"/>
      <c r="AQ32" s="42"/>
      <c r="AR32" s="43"/>
      <c r="BE32" s="318"/>
    </row>
    <row r="33" spans="2:44" s="3" customFormat="1" ht="14.45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30">
        <v>0</v>
      </c>
      <c r="M33" s="329"/>
      <c r="N33" s="329"/>
      <c r="O33" s="329"/>
      <c r="P33" s="329"/>
      <c r="Q33" s="42"/>
      <c r="R33" s="42"/>
      <c r="S33" s="42"/>
      <c r="T33" s="42"/>
      <c r="U33" s="42"/>
      <c r="V33" s="42"/>
      <c r="W33" s="328">
        <f>ROUND(BD54,2)</f>
        <v>0</v>
      </c>
      <c r="X33" s="329"/>
      <c r="Y33" s="329"/>
      <c r="Z33" s="329"/>
      <c r="AA33" s="329"/>
      <c r="AB33" s="329"/>
      <c r="AC33" s="329"/>
      <c r="AD33" s="329"/>
      <c r="AE33" s="329"/>
      <c r="AF33" s="42"/>
      <c r="AG33" s="42"/>
      <c r="AH33" s="42"/>
      <c r="AI33" s="42"/>
      <c r="AJ33" s="42"/>
      <c r="AK33" s="328">
        <v>0</v>
      </c>
      <c r="AL33" s="329"/>
      <c r="AM33" s="329"/>
      <c r="AN33" s="329"/>
      <c r="AO33" s="329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5"/>
      <c r="D35" s="46" t="s">
        <v>50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51</v>
      </c>
      <c r="U35" s="47"/>
      <c r="V35" s="47"/>
      <c r="W35" s="47"/>
      <c r="X35" s="331" t="s">
        <v>52</v>
      </c>
      <c r="Y35" s="332"/>
      <c r="Z35" s="332"/>
      <c r="AA35" s="332"/>
      <c r="AB35" s="332"/>
      <c r="AC35" s="47"/>
      <c r="AD35" s="47"/>
      <c r="AE35" s="47"/>
      <c r="AF35" s="47"/>
      <c r="AG35" s="47"/>
      <c r="AH35" s="47"/>
      <c r="AI35" s="47"/>
      <c r="AJ35" s="47"/>
      <c r="AK35" s="333">
        <f>SUM(AK26:AK33)</f>
        <v>0</v>
      </c>
      <c r="AL35" s="332"/>
      <c r="AM35" s="332"/>
      <c r="AN35" s="332"/>
      <c r="AO35" s="334"/>
      <c r="AP35" s="45"/>
      <c r="AQ35" s="45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0"/>
      <c r="BE37" s="35"/>
    </row>
    <row r="41" spans="1:57" s="2" customFormat="1" ht="6.95" customHeight="1">
      <c r="A41" s="35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0"/>
      <c r="BE41" s="35"/>
    </row>
    <row r="42" spans="1:57" s="2" customFormat="1" ht="24.95" customHeight="1">
      <c r="A42" s="35"/>
      <c r="B42" s="36"/>
      <c r="C42" s="24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3676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5" t="str">
        <f>K6</f>
        <v>VD Veletov, oprava provizorního hrazení jezu</v>
      </c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58"/>
      <c r="AQ45" s="58"/>
      <c r="AR45" s="59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60" t="str">
        <f>IF(K8="","",K8)</f>
        <v>Veletov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37" t="str">
        <f>IF(AN8="","",AN8)</f>
        <v>29. 3. 2023</v>
      </c>
      <c r="AN47" s="337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4" t="str">
        <f>IF(E11="","",E11)</f>
        <v>Povodí Labe, státní podnik, závod Roudnice n. L.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338" t="str">
        <f>IF(E17="","",E17)</f>
        <v>Povodí Labe, státní podnik, OIČ, Hradec Králové</v>
      </c>
      <c r="AN49" s="339"/>
      <c r="AO49" s="339"/>
      <c r="AP49" s="339"/>
      <c r="AQ49" s="37"/>
      <c r="AR49" s="40"/>
      <c r="AS49" s="340" t="s">
        <v>54</v>
      </c>
      <c r="AT49" s="34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5"/>
    </row>
    <row r="50" spans="1:57" s="2" customFormat="1" ht="15.2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4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38" t="str">
        <f>IF(E20="","",E20)</f>
        <v>Ing. Eva Morkesová</v>
      </c>
      <c r="AN50" s="339"/>
      <c r="AO50" s="339"/>
      <c r="AP50" s="339"/>
      <c r="AQ50" s="37"/>
      <c r="AR50" s="40"/>
      <c r="AS50" s="342"/>
      <c r="AT50" s="34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4"/>
      <c r="AT51" s="34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5"/>
    </row>
    <row r="52" spans="1:57" s="2" customFormat="1" ht="29.25" customHeight="1">
      <c r="A52" s="35"/>
      <c r="B52" s="36"/>
      <c r="C52" s="346" t="s">
        <v>55</v>
      </c>
      <c r="D52" s="347"/>
      <c r="E52" s="347"/>
      <c r="F52" s="347"/>
      <c r="G52" s="347"/>
      <c r="H52" s="68"/>
      <c r="I52" s="348" t="s">
        <v>56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9" t="s">
        <v>57</v>
      </c>
      <c r="AH52" s="347"/>
      <c r="AI52" s="347"/>
      <c r="AJ52" s="347"/>
      <c r="AK52" s="347"/>
      <c r="AL52" s="347"/>
      <c r="AM52" s="347"/>
      <c r="AN52" s="348" t="s">
        <v>58</v>
      </c>
      <c r="AO52" s="347"/>
      <c r="AP52" s="347"/>
      <c r="AQ52" s="69" t="s">
        <v>59</v>
      </c>
      <c r="AR52" s="40"/>
      <c r="AS52" s="70" t="s">
        <v>60</v>
      </c>
      <c r="AT52" s="71" t="s">
        <v>61</v>
      </c>
      <c r="AU52" s="71" t="s">
        <v>62</v>
      </c>
      <c r="AV52" s="71" t="s">
        <v>63</v>
      </c>
      <c r="AW52" s="71" t="s">
        <v>64</v>
      </c>
      <c r="AX52" s="71" t="s">
        <v>65</v>
      </c>
      <c r="AY52" s="71" t="s">
        <v>66</v>
      </c>
      <c r="AZ52" s="71" t="s">
        <v>67</v>
      </c>
      <c r="BA52" s="71" t="s">
        <v>68</v>
      </c>
      <c r="BB52" s="71" t="s">
        <v>69</v>
      </c>
      <c r="BC52" s="71" t="s">
        <v>70</v>
      </c>
      <c r="BD52" s="72" t="s">
        <v>71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5"/>
    </row>
    <row r="54" spans="2:90" s="6" customFormat="1" ht="32.45" customHeight="1">
      <c r="B54" s="76"/>
      <c r="C54" s="77" t="s">
        <v>72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3">
        <f>ROUND(AG55,2)</f>
        <v>0</v>
      </c>
      <c r="AH54" s="353"/>
      <c r="AI54" s="353"/>
      <c r="AJ54" s="353"/>
      <c r="AK54" s="353"/>
      <c r="AL54" s="353"/>
      <c r="AM54" s="353"/>
      <c r="AN54" s="354">
        <f>SUM(AG54,AT54)</f>
        <v>0</v>
      </c>
      <c r="AO54" s="354"/>
      <c r="AP54" s="354"/>
      <c r="AQ54" s="80" t="s">
        <v>28</v>
      </c>
      <c r="AR54" s="81"/>
      <c r="AS54" s="82">
        <f>ROUND(AS55,2)</f>
        <v>0</v>
      </c>
      <c r="AT54" s="83">
        <f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73</v>
      </c>
      <c r="BT54" s="86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0" s="7" customFormat="1" ht="24.75" customHeight="1">
      <c r="A55" s="87" t="s">
        <v>77</v>
      </c>
      <c r="B55" s="88"/>
      <c r="C55" s="89"/>
      <c r="D55" s="352" t="s">
        <v>14</v>
      </c>
      <c r="E55" s="352"/>
      <c r="F55" s="352"/>
      <c r="G55" s="352"/>
      <c r="H55" s="352"/>
      <c r="I55" s="90"/>
      <c r="J55" s="352" t="s">
        <v>17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0">
        <f>'3676 - VD Veletov, oprava...'!J28</f>
        <v>0</v>
      </c>
      <c r="AH55" s="351"/>
      <c r="AI55" s="351"/>
      <c r="AJ55" s="351"/>
      <c r="AK55" s="351"/>
      <c r="AL55" s="351"/>
      <c r="AM55" s="351"/>
      <c r="AN55" s="350">
        <f>SUM(AG55,AT55)</f>
        <v>0</v>
      </c>
      <c r="AO55" s="351"/>
      <c r="AP55" s="351"/>
      <c r="AQ55" s="91" t="s">
        <v>78</v>
      </c>
      <c r="AR55" s="92"/>
      <c r="AS55" s="93">
        <v>0</v>
      </c>
      <c r="AT55" s="94">
        <f>ROUND(SUM(AV55:AW55),2)</f>
        <v>0</v>
      </c>
      <c r="AU55" s="95">
        <f>'3676 - VD Veletov, oprava...'!P84</f>
        <v>0</v>
      </c>
      <c r="AV55" s="94">
        <f>'3676 - VD Veletov, oprava...'!J31</f>
        <v>0</v>
      </c>
      <c r="AW55" s="94">
        <f>'3676 - VD Veletov, oprava...'!J32</f>
        <v>0</v>
      </c>
      <c r="AX55" s="94">
        <f>'3676 - VD Veletov, oprava...'!J33</f>
        <v>0</v>
      </c>
      <c r="AY55" s="94">
        <f>'3676 - VD Veletov, oprava...'!J34</f>
        <v>0</v>
      </c>
      <c r="AZ55" s="94">
        <f>'3676 - VD Veletov, oprava...'!F31</f>
        <v>0</v>
      </c>
      <c r="BA55" s="94">
        <f>'3676 - VD Veletov, oprava...'!F32</f>
        <v>0</v>
      </c>
      <c r="BB55" s="94">
        <f>'3676 - VD Veletov, oprava...'!F33</f>
        <v>0</v>
      </c>
      <c r="BC55" s="94">
        <f>'3676 - VD Veletov, oprava...'!F34</f>
        <v>0</v>
      </c>
      <c r="BD55" s="96">
        <f>'3676 - VD Veletov, oprava...'!F35</f>
        <v>0</v>
      </c>
      <c r="BT55" s="97" t="s">
        <v>79</v>
      </c>
      <c r="BU55" s="97" t="s">
        <v>80</v>
      </c>
      <c r="BV55" s="97" t="s">
        <v>75</v>
      </c>
      <c r="BW55" s="97" t="s">
        <v>5</v>
      </c>
      <c r="BX55" s="97" t="s">
        <v>76</v>
      </c>
      <c r="CL55" s="97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X9RLHqB5HnDGDelInMc148YFa31rAATRZeN0Shoj21JJhYGkG5CpJNuPsdhvbEsfMetdCx81GhYwoBKiMWvyKw==" saltValue="o5a4W0T9LPjDcdq3baZ9zSS2UWUwueyQ/7szf/YxfT7P8WEEQryyfBUR6kvO37mCEH2SC4PmyNbXfoVjD7rUH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3676 - VD Veletov, oprav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5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81</v>
      </c>
    </row>
    <row r="4" spans="2:46" s="1" customFormat="1" ht="24.95" customHeight="1">
      <c r="B4" s="21"/>
      <c r="D4" s="100" t="s">
        <v>82</v>
      </c>
      <c r="L4" s="21"/>
      <c r="M4" s="101" t="s">
        <v>10</v>
      </c>
      <c r="AT4" s="18" t="s">
        <v>35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2" t="s">
        <v>16</v>
      </c>
      <c r="E6" s="35"/>
      <c r="F6" s="35"/>
      <c r="G6" s="35"/>
      <c r="H6" s="35"/>
      <c r="I6" s="35"/>
      <c r="J6" s="35"/>
      <c r="K6" s="35"/>
      <c r="L6" s="103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356" t="s">
        <v>17</v>
      </c>
      <c r="F7" s="357"/>
      <c r="G7" s="357"/>
      <c r="H7" s="357"/>
      <c r="I7" s="35"/>
      <c r="J7" s="35"/>
      <c r="K7" s="35"/>
      <c r="L7" s="103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2" t="s">
        <v>18</v>
      </c>
      <c r="E9" s="35"/>
      <c r="F9" s="104" t="s">
        <v>19</v>
      </c>
      <c r="G9" s="35"/>
      <c r="H9" s="35"/>
      <c r="I9" s="102" t="s">
        <v>20</v>
      </c>
      <c r="J9" s="104" t="s">
        <v>21</v>
      </c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2" t="s">
        <v>22</v>
      </c>
      <c r="E10" s="35"/>
      <c r="F10" s="104" t="s">
        <v>23</v>
      </c>
      <c r="G10" s="35"/>
      <c r="H10" s="35"/>
      <c r="I10" s="102" t="s">
        <v>24</v>
      </c>
      <c r="J10" s="105" t="str">
        <f>'Rekapitulace stavby'!AN8</f>
        <v>29. 3. 2023</v>
      </c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2" t="s">
        <v>26</v>
      </c>
      <c r="E12" s="35"/>
      <c r="F12" s="35"/>
      <c r="G12" s="35"/>
      <c r="H12" s="35"/>
      <c r="I12" s="102" t="s">
        <v>27</v>
      </c>
      <c r="J12" s="104" t="s">
        <v>28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4" t="s">
        <v>29</v>
      </c>
      <c r="F13" s="35"/>
      <c r="G13" s="35"/>
      <c r="H13" s="35"/>
      <c r="I13" s="102" t="s">
        <v>30</v>
      </c>
      <c r="J13" s="104" t="s">
        <v>28</v>
      </c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2" t="s">
        <v>31</v>
      </c>
      <c r="E15" s="35"/>
      <c r="F15" s="35"/>
      <c r="G15" s="35"/>
      <c r="H15" s="35"/>
      <c r="I15" s="102" t="s">
        <v>27</v>
      </c>
      <c r="J15" s="31" t="str">
        <f>'Rekapitulace stavby'!AN13</f>
        <v>Vyplň údaj</v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58" t="str">
        <f>'Rekapitulace stavby'!E14</f>
        <v>Vyplň údaj</v>
      </c>
      <c r="F16" s="359"/>
      <c r="G16" s="359"/>
      <c r="H16" s="359"/>
      <c r="I16" s="102" t="s">
        <v>30</v>
      </c>
      <c r="J16" s="31" t="str">
        <f>'Rekapitulace stavby'!AN14</f>
        <v>Vyplň údaj</v>
      </c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2" t="s">
        <v>33</v>
      </c>
      <c r="E18" s="35"/>
      <c r="F18" s="35"/>
      <c r="G18" s="35"/>
      <c r="H18" s="35"/>
      <c r="I18" s="102" t="s">
        <v>27</v>
      </c>
      <c r="J18" s="104" t="s">
        <v>28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4" t="s">
        <v>34</v>
      </c>
      <c r="F19" s="35"/>
      <c r="G19" s="35"/>
      <c r="H19" s="35"/>
      <c r="I19" s="102" t="s">
        <v>30</v>
      </c>
      <c r="J19" s="104" t="s">
        <v>28</v>
      </c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2" t="s">
        <v>36</v>
      </c>
      <c r="E21" s="35"/>
      <c r="F21" s="35"/>
      <c r="G21" s="35"/>
      <c r="H21" s="35"/>
      <c r="I21" s="102" t="s">
        <v>27</v>
      </c>
      <c r="J21" s="104" t="s">
        <v>28</v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4" t="s">
        <v>37</v>
      </c>
      <c r="F22" s="35"/>
      <c r="G22" s="35"/>
      <c r="H22" s="35"/>
      <c r="I22" s="102" t="s">
        <v>30</v>
      </c>
      <c r="J22" s="104" t="s">
        <v>28</v>
      </c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2" t="s">
        <v>38</v>
      </c>
      <c r="E24" s="35"/>
      <c r="F24" s="35"/>
      <c r="G24" s="35"/>
      <c r="H24" s="35"/>
      <c r="I24" s="35"/>
      <c r="J24" s="35"/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6"/>
      <c r="B25" s="107"/>
      <c r="C25" s="106"/>
      <c r="D25" s="106"/>
      <c r="E25" s="360" t="s">
        <v>39</v>
      </c>
      <c r="F25" s="360"/>
      <c r="G25" s="360"/>
      <c r="H25" s="360"/>
      <c r="I25" s="106"/>
      <c r="J25" s="106"/>
      <c r="K25" s="106"/>
      <c r="L25" s="108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9"/>
      <c r="E27" s="109"/>
      <c r="F27" s="109"/>
      <c r="G27" s="109"/>
      <c r="H27" s="109"/>
      <c r="I27" s="109"/>
      <c r="J27" s="109"/>
      <c r="K27" s="109"/>
      <c r="L27" s="103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10" t="s">
        <v>40</v>
      </c>
      <c r="E28" s="35"/>
      <c r="F28" s="35"/>
      <c r="G28" s="35"/>
      <c r="H28" s="35"/>
      <c r="I28" s="35"/>
      <c r="J28" s="111">
        <f>ROUND(J84,2)</f>
        <v>0</v>
      </c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2" t="s">
        <v>42</v>
      </c>
      <c r="G30" s="35"/>
      <c r="H30" s="35"/>
      <c r="I30" s="112" t="s">
        <v>41</v>
      </c>
      <c r="J30" s="112" t="s">
        <v>43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 hidden="1">
      <c r="A31" s="35"/>
      <c r="B31" s="40"/>
      <c r="C31" s="35"/>
      <c r="D31" s="113" t="s">
        <v>44</v>
      </c>
      <c r="E31" s="102" t="s">
        <v>45</v>
      </c>
      <c r="F31" s="114">
        <f>ROUND((SUM(BE84:BE213)),2)</f>
        <v>0</v>
      </c>
      <c r="G31" s="35"/>
      <c r="H31" s="35"/>
      <c r="I31" s="115">
        <v>0.21</v>
      </c>
      <c r="J31" s="114">
        <f>ROUND(((SUM(BE84:BE213))*I31),2)</f>
        <v>0</v>
      </c>
      <c r="K31" s="35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102" t="s">
        <v>46</v>
      </c>
      <c r="F32" s="114">
        <f>ROUND((SUM(BF84:BF213)),2)</f>
        <v>0</v>
      </c>
      <c r="G32" s="35"/>
      <c r="H32" s="35"/>
      <c r="I32" s="115">
        <v>0.15</v>
      </c>
      <c r="J32" s="114">
        <f>ROUND(((SUM(BF84:BF213))*I32),2)</f>
        <v>0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02" t="s">
        <v>44</v>
      </c>
      <c r="E33" s="102" t="s">
        <v>47</v>
      </c>
      <c r="F33" s="114">
        <f>ROUND((SUM(BG84:BG213)),2)</f>
        <v>0</v>
      </c>
      <c r="G33" s="35"/>
      <c r="H33" s="35"/>
      <c r="I33" s="115">
        <v>0.21</v>
      </c>
      <c r="J33" s="114">
        <f>0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2" t="s">
        <v>48</v>
      </c>
      <c r="F34" s="114">
        <f>ROUND((SUM(BH84:BH213)),2)</f>
        <v>0</v>
      </c>
      <c r="G34" s="35"/>
      <c r="H34" s="35"/>
      <c r="I34" s="115">
        <v>0.15</v>
      </c>
      <c r="J34" s="114">
        <f>0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49</v>
      </c>
      <c r="F35" s="114">
        <f>ROUND((SUM(BI84:BI213)),2)</f>
        <v>0</v>
      </c>
      <c r="G35" s="35"/>
      <c r="H35" s="35"/>
      <c r="I35" s="115">
        <v>0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6"/>
      <c r="D37" s="117" t="s">
        <v>50</v>
      </c>
      <c r="E37" s="118"/>
      <c r="F37" s="118"/>
      <c r="G37" s="119" t="s">
        <v>51</v>
      </c>
      <c r="H37" s="120" t="s">
        <v>52</v>
      </c>
      <c r="I37" s="118"/>
      <c r="J37" s="121">
        <f>SUM(J28:J35)</f>
        <v>0</v>
      </c>
      <c r="K37" s="122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03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83</v>
      </c>
      <c r="D43" s="37"/>
      <c r="E43" s="37"/>
      <c r="F43" s="37"/>
      <c r="G43" s="37"/>
      <c r="H43" s="37"/>
      <c r="I43" s="37"/>
      <c r="J43" s="37"/>
      <c r="K43" s="37"/>
      <c r="L43" s="103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35" t="str">
        <f>E7</f>
        <v>VD Veletov, oprava provizorního hrazení jezu</v>
      </c>
      <c r="F46" s="361"/>
      <c r="G46" s="361"/>
      <c r="H46" s="361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22</v>
      </c>
      <c r="D48" s="37"/>
      <c r="E48" s="37"/>
      <c r="F48" s="28" t="str">
        <f>F10</f>
        <v>Veletov</v>
      </c>
      <c r="G48" s="37"/>
      <c r="H48" s="37"/>
      <c r="I48" s="30" t="s">
        <v>24</v>
      </c>
      <c r="J48" s="61" t="str">
        <f>IF(J10="","",J10)</f>
        <v>29. 3. 2023</v>
      </c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40.15" customHeight="1">
      <c r="A50" s="35"/>
      <c r="B50" s="36"/>
      <c r="C50" s="30" t="s">
        <v>26</v>
      </c>
      <c r="D50" s="37"/>
      <c r="E50" s="37"/>
      <c r="F50" s="28" t="str">
        <f>E13</f>
        <v>Povodí Labe, státní podnik, závod Roudnice n. L.</v>
      </c>
      <c r="G50" s="37"/>
      <c r="H50" s="37"/>
      <c r="I50" s="30" t="s">
        <v>33</v>
      </c>
      <c r="J50" s="33" t="str">
        <f>E19</f>
        <v>Povodí Labe, státní podnik, OIČ, Hradec Králové</v>
      </c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31</v>
      </c>
      <c r="D51" s="37"/>
      <c r="E51" s="37"/>
      <c r="F51" s="28" t="str">
        <f>IF(E16="","",E16)</f>
        <v>Vyplň údaj</v>
      </c>
      <c r="G51" s="37"/>
      <c r="H51" s="37"/>
      <c r="I51" s="30" t="s">
        <v>36</v>
      </c>
      <c r="J51" s="33" t="str">
        <f>E22</f>
        <v>Ing. Eva Morkesová</v>
      </c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7" t="s">
        <v>84</v>
      </c>
      <c r="D53" s="128"/>
      <c r="E53" s="128"/>
      <c r="F53" s="128"/>
      <c r="G53" s="128"/>
      <c r="H53" s="128"/>
      <c r="I53" s="128"/>
      <c r="J53" s="129" t="s">
        <v>85</v>
      </c>
      <c r="K53" s="128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30" t="s">
        <v>72</v>
      </c>
      <c r="D55" s="37"/>
      <c r="E55" s="37"/>
      <c r="F55" s="37"/>
      <c r="G55" s="37"/>
      <c r="H55" s="37"/>
      <c r="I55" s="37"/>
      <c r="J55" s="79">
        <f>J84</f>
        <v>0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86</v>
      </c>
    </row>
    <row r="56" spans="2:12" s="9" customFormat="1" ht="24.95" customHeight="1">
      <c r="B56" s="131"/>
      <c r="C56" s="132"/>
      <c r="D56" s="133" t="s">
        <v>87</v>
      </c>
      <c r="E56" s="134"/>
      <c r="F56" s="134"/>
      <c r="G56" s="134"/>
      <c r="H56" s="134"/>
      <c r="I56" s="134"/>
      <c r="J56" s="135">
        <f>J85</f>
        <v>0</v>
      </c>
      <c r="K56" s="132"/>
      <c r="L56" s="136"/>
    </row>
    <row r="57" spans="2:12" s="10" customFormat="1" ht="19.9" customHeight="1">
      <c r="B57" s="137"/>
      <c r="C57" s="138"/>
      <c r="D57" s="139" t="s">
        <v>88</v>
      </c>
      <c r="E57" s="140"/>
      <c r="F57" s="140"/>
      <c r="G57" s="140"/>
      <c r="H57" s="140"/>
      <c r="I57" s="140"/>
      <c r="J57" s="141">
        <f>J86</f>
        <v>0</v>
      </c>
      <c r="K57" s="138"/>
      <c r="L57" s="142"/>
    </row>
    <row r="58" spans="2:12" s="9" customFormat="1" ht="24.95" customHeight="1">
      <c r="B58" s="131"/>
      <c r="C58" s="132"/>
      <c r="D58" s="133" t="s">
        <v>89</v>
      </c>
      <c r="E58" s="134"/>
      <c r="F58" s="134"/>
      <c r="G58" s="134"/>
      <c r="H58" s="134"/>
      <c r="I58" s="134"/>
      <c r="J58" s="135">
        <f>J95</f>
        <v>0</v>
      </c>
      <c r="K58" s="132"/>
      <c r="L58" s="136"/>
    </row>
    <row r="59" spans="2:12" s="10" customFormat="1" ht="19.9" customHeight="1">
      <c r="B59" s="137"/>
      <c r="C59" s="138"/>
      <c r="D59" s="139" t="s">
        <v>90</v>
      </c>
      <c r="E59" s="140"/>
      <c r="F59" s="140"/>
      <c r="G59" s="140"/>
      <c r="H59" s="140"/>
      <c r="I59" s="140"/>
      <c r="J59" s="141">
        <f>J96</f>
        <v>0</v>
      </c>
      <c r="K59" s="138"/>
      <c r="L59" s="142"/>
    </row>
    <row r="60" spans="2:12" s="10" customFormat="1" ht="19.9" customHeight="1">
      <c r="B60" s="137"/>
      <c r="C60" s="138"/>
      <c r="D60" s="139" t="s">
        <v>91</v>
      </c>
      <c r="E60" s="140"/>
      <c r="F60" s="140"/>
      <c r="G60" s="140"/>
      <c r="H60" s="140"/>
      <c r="I60" s="140"/>
      <c r="J60" s="141">
        <f>J106</f>
        <v>0</v>
      </c>
      <c r="K60" s="138"/>
      <c r="L60" s="142"/>
    </row>
    <row r="61" spans="2:12" s="10" customFormat="1" ht="19.9" customHeight="1">
      <c r="B61" s="137"/>
      <c r="C61" s="138"/>
      <c r="D61" s="139" t="s">
        <v>92</v>
      </c>
      <c r="E61" s="140"/>
      <c r="F61" s="140"/>
      <c r="G61" s="140"/>
      <c r="H61" s="140"/>
      <c r="I61" s="140"/>
      <c r="J61" s="141">
        <f>J142</f>
        <v>0</v>
      </c>
      <c r="K61" s="138"/>
      <c r="L61" s="142"/>
    </row>
    <row r="62" spans="2:12" s="9" customFormat="1" ht="24.95" customHeight="1">
      <c r="B62" s="131"/>
      <c r="C62" s="132"/>
      <c r="D62" s="133" t="s">
        <v>93</v>
      </c>
      <c r="E62" s="134"/>
      <c r="F62" s="134"/>
      <c r="G62" s="134"/>
      <c r="H62" s="134"/>
      <c r="I62" s="134"/>
      <c r="J62" s="135">
        <f>J188</f>
        <v>0</v>
      </c>
      <c r="K62" s="132"/>
      <c r="L62" s="136"/>
    </row>
    <row r="63" spans="2:12" s="10" customFormat="1" ht="19.9" customHeight="1">
      <c r="B63" s="137"/>
      <c r="C63" s="138"/>
      <c r="D63" s="139" t="s">
        <v>94</v>
      </c>
      <c r="E63" s="140"/>
      <c r="F63" s="140"/>
      <c r="G63" s="140"/>
      <c r="H63" s="140"/>
      <c r="I63" s="140"/>
      <c r="J63" s="141">
        <f>J189</f>
        <v>0</v>
      </c>
      <c r="K63" s="138"/>
      <c r="L63" s="142"/>
    </row>
    <row r="64" spans="2:12" s="10" customFormat="1" ht="19.9" customHeight="1">
      <c r="B64" s="137"/>
      <c r="C64" s="138"/>
      <c r="D64" s="139" t="s">
        <v>95</v>
      </c>
      <c r="E64" s="140"/>
      <c r="F64" s="140"/>
      <c r="G64" s="140"/>
      <c r="H64" s="140"/>
      <c r="I64" s="140"/>
      <c r="J64" s="141">
        <f>J198</f>
        <v>0</v>
      </c>
      <c r="K64" s="138"/>
      <c r="L64" s="142"/>
    </row>
    <row r="65" spans="2:12" s="10" customFormat="1" ht="19.9" customHeight="1">
      <c r="B65" s="137"/>
      <c r="C65" s="138"/>
      <c r="D65" s="139" t="s">
        <v>96</v>
      </c>
      <c r="E65" s="140"/>
      <c r="F65" s="140"/>
      <c r="G65" s="140"/>
      <c r="H65" s="140"/>
      <c r="I65" s="140"/>
      <c r="J65" s="141">
        <f>J203</f>
        <v>0</v>
      </c>
      <c r="K65" s="138"/>
      <c r="L65" s="142"/>
    </row>
    <row r="66" spans="2:12" s="10" customFormat="1" ht="19.9" customHeight="1">
      <c r="B66" s="137"/>
      <c r="C66" s="138"/>
      <c r="D66" s="139" t="s">
        <v>97</v>
      </c>
      <c r="E66" s="140"/>
      <c r="F66" s="140"/>
      <c r="G66" s="140"/>
      <c r="H66" s="140"/>
      <c r="I66" s="140"/>
      <c r="J66" s="141">
        <f>J208</f>
        <v>0</v>
      </c>
      <c r="K66" s="138"/>
      <c r="L66" s="142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3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3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3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98</v>
      </c>
      <c r="D73" s="37"/>
      <c r="E73" s="37"/>
      <c r="F73" s="37"/>
      <c r="G73" s="37"/>
      <c r="H73" s="37"/>
      <c r="I73" s="37"/>
      <c r="J73" s="37"/>
      <c r="K73" s="37"/>
      <c r="L73" s="103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3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3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35" t="str">
        <f>E7</f>
        <v>VD Veletov, oprava provizorního hrazení jezu</v>
      </c>
      <c r="F76" s="361"/>
      <c r="G76" s="361"/>
      <c r="H76" s="361"/>
      <c r="I76" s="37"/>
      <c r="J76" s="37"/>
      <c r="K76" s="37"/>
      <c r="L76" s="103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3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22</v>
      </c>
      <c r="D78" s="37"/>
      <c r="E78" s="37"/>
      <c r="F78" s="28" t="str">
        <f>F10</f>
        <v>Veletov</v>
      </c>
      <c r="G78" s="37"/>
      <c r="H78" s="37"/>
      <c r="I78" s="30" t="s">
        <v>24</v>
      </c>
      <c r="J78" s="61" t="str">
        <f>IF(J10="","",J10)</f>
        <v>29. 3. 2023</v>
      </c>
      <c r="K78" s="37"/>
      <c r="L78" s="103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3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40.15" customHeight="1">
      <c r="A80" s="35"/>
      <c r="B80" s="36"/>
      <c r="C80" s="30" t="s">
        <v>26</v>
      </c>
      <c r="D80" s="37"/>
      <c r="E80" s="37"/>
      <c r="F80" s="28" t="str">
        <f>E13</f>
        <v>Povodí Labe, státní podnik, závod Roudnice n. L.</v>
      </c>
      <c r="G80" s="37"/>
      <c r="H80" s="37"/>
      <c r="I80" s="30" t="s">
        <v>33</v>
      </c>
      <c r="J80" s="33" t="str">
        <f>E19</f>
        <v>Povodí Labe, státní podnik, OIČ, Hradec Králové</v>
      </c>
      <c r="K80" s="37"/>
      <c r="L80" s="103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31</v>
      </c>
      <c r="D81" s="37"/>
      <c r="E81" s="37"/>
      <c r="F81" s="28" t="str">
        <f>IF(E16="","",E16)</f>
        <v>Vyplň údaj</v>
      </c>
      <c r="G81" s="37"/>
      <c r="H81" s="37"/>
      <c r="I81" s="30" t="s">
        <v>36</v>
      </c>
      <c r="J81" s="33" t="str">
        <f>E22</f>
        <v>Ing. Eva Morkesová</v>
      </c>
      <c r="K81" s="37"/>
      <c r="L81" s="103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3"/>
      <c r="B83" s="144"/>
      <c r="C83" s="145" t="s">
        <v>99</v>
      </c>
      <c r="D83" s="146" t="s">
        <v>59</v>
      </c>
      <c r="E83" s="146" t="s">
        <v>55</v>
      </c>
      <c r="F83" s="146" t="s">
        <v>56</v>
      </c>
      <c r="G83" s="146" t="s">
        <v>100</v>
      </c>
      <c r="H83" s="146" t="s">
        <v>101</v>
      </c>
      <c r="I83" s="146" t="s">
        <v>102</v>
      </c>
      <c r="J83" s="146" t="s">
        <v>85</v>
      </c>
      <c r="K83" s="147" t="s">
        <v>103</v>
      </c>
      <c r="L83" s="148"/>
      <c r="M83" s="70" t="s">
        <v>28</v>
      </c>
      <c r="N83" s="71" t="s">
        <v>44</v>
      </c>
      <c r="O83" s="71" t="s">
        <v>104</v>
      </c>
      <c r="P83" s="71" t="s">
        <v>105</v>
      </c>
      <c r="Q83" s="71" t="s">
        <v>106</v>
      </c>
      <c r="R83" s="71" t="s">
        <v>107</v>
      </c>
      <c r="S83" s="71" t="s">
        <v>108</v>
      </c>
      <c r="T83" s="72" t="s">
        <v>109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</row>
    <row r="84" spans="1:63" s="2" customFormat="1" ht="22.9" customHeight="1">
      <c r="A84" s="35"/>
      <c r="B84" s="36"/>
      <c r="C84" s="77" t="s">
        <v>110</v>
      </c>
      <c r="D84" s="37"/>
      <c r="E84" s="37"/>
      <c r="F84" s="37"/>
      <c r="G84" s="37"/>
      <c r="H84" s="37"/>
      <c r="I84" s="37"/>
      <c r="J84" s="149">
        <f>BK84</f>
        <v>0</v>
      </c>
      <c r="K84" s="37"/>
      <c r="L84" s="40"/>
      <c r="M84" s="73"/>
      <c r="N84" s="150"/>
      <c r="O84" s="74"/>
      <c r="P84" s="151">
        <f>P85+P95+P188</f>
        <v>0</v>
      </c>
      <c r="Q84" s="74"/>
      <c r="R84" s="151">
        <f>R85+R95+R188</f>
        <v>14.36189226</v>
      </c>
      <c r="S84" s="74"/>
      <c r="T84" s="152">
        <f>T85+T95+T188</f>
        <v>13.358718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73</v>
      </c>
      <c r="AU84" s="18" t="s">
        <v>86</v>
      </c>
      <c r="BK84" s="153">
        <f>BK85+BK95+BK188</f>
        <v>0</v>
      </c>
    </row>
    <row r="85" spans="2:63" s="12" customFormat="1" ht="25.9" customHeight="1">
      <c r="B85" s="154"/>
      <c r="C85" s="155"/>
      <c r="D85" s="156" t="s">
        <v>73</v>
      </c>
      <c r="E85" s="157" t="s">
        <v>111</v>
      </c>
      <c r="F85" s="157" t="s">
        <v>112</v>
      </c>
      <c r="G85" s="155"/>
      <c r="H85" s="155"/>
      <c r="I85" s="158"/>
      <c r="J85" s="159">
        <f>BK85</f>
        <v>0</v>
      </c>
      <c r="K85" s="155"/>
      <c r="L85" s="160"/>
      <c r="M85" s="161"/>
      <c r="N85" s="162"/>
      <c r="O85" s="162"/>
      <c r="P85" s="163">
        <f>P86</f>
        <v>0</v>
      </c>
      <c r="Q85" s="162"/>
      <c r="R85" s="163">
        <f>R86</f>
        <v>0</v>
      </c>
      <c r="S85" s="162"/>
      <c r="T85" s="164">
        <f>T86</f>
        <v>0</v>
      </c>
      <c r="AR85" s="165" t="s">
        <v>79</v>
      </c>
      <c r="AT85" s="166" t="s">
        <v>73</v>
      </c>
      <c r="AU85" s="166" t="s">
        <v>74</v>
      </c>
      <c r="AY85" s="165" t="s">
        <v>113</v>
      </c>
      <c r="BK85" s="167">
        <f>BK86</f>
        <v>0</v>
      </c>
    </row>
    <row r="86" spans="2:63" s="12" customFormat="1" ht="22.9" customHeight="1">
      <c r="B86" s="154"/>
      <c r="C86" s="155"/>
      <c r="D86" s="156" t="s">
        <v>73</v>
      </c>
      <c r="E86" s="168" t="s">
        <v>114</v>
      </c>
      <c r="F86" s="168" t="s">
        <v>115</v>
      </c>
      <c r="G86" s="155"/>
      <c r="H86" s="155"/>
      <c r="I86" s="158"/>
      <c r="J86" s="169">
        <f>BK86</f>
        <v>0</v>
      </c>
      <c r="K86" s="155"/>
      <c r="L86" s="160"/>
      <c r="M86" s="161"/>
      <c r="N86" s="162"/>
      <c r="O86" s="162"/>
      <c r="P86" s="163">
        <f>SUM(P87:P94)</f>
        <v>0</v>
      </c>
      <c r="Q86" s="162"/>
      <c r="R86" s="163">
        <f>SUM(R87:R94)</f>
        <v>0</v>
      </c>
      <c r="S86" s="162"/>
      <c r="T86" s="164">
        <f>SUM(T87:T94)</f>
        <v>0</v>
      </c>
      <c r="AR86" s="165" t="s">
        <v>79</v>
      </c>
      <c r="AT86" s="166" t="s">
        <v>73</v>
      </c>
      <c r="AU86" s="166" t="s">
        <v>79</v>
      </c>
      <c r="AY86" s="165" t="s">
        <v>113</v>
      </c>
      <c r="BK86" s="167">
        <f>SUM(BK87:BK94)</f>
        <v>0</v>
      </c>
    </row>
    <row r="87" spans="1:65" s="2" customFormat="1" ht="16.5" customHeight="1">
      <c r="A87" s="35"/>
      <c r="B87" s="36"/>
      <c r="C87" s="170" t="s">
        <v>79</v>
      </c>
      <c r="D87" s="170" t="s">
        <v>116</v>
      </c>
      <c r="E87" s="171" t="s">
        <v>117</v>
      </c>
      <c r="F87" s="172" t="s">
        <v>118</v>
      </c>
      <c r="G87" s="173" t="s">
        <v>119</v>
      </c>
      <c r="H87" s="174">
        <v>1</v>
      </c>
      <c r="I87" s="175"/>
      <c r="J87" s="176">
        <f>ROUND(I87*H87,2)</f>
        <v>0</v>
      </c>
      <c r="K87" s="172" t="s">
        <v>28</v>
      </c>
      <c r="L87" s="40"/>
      <c r="M87" s="177" t="s">
        <v>28</v>
      </c>
      <c r="N87" s="178" t="s">
        <v>47</v>
      </c>
      <c r="O87" s="66"/>
      <c r="P87" s="179">
        <f>O87*H87</f>
        <v>0</v>
      </c>
      <c r="Q87" s="179">
        <v>0</v>
      </c>
      <c r="R87" s="179">
        <f>Q87*H87</f>
        <v>0</v>
      </c>
      <c r="S87" s="179">
        <v>0</v>
      </c>
      <c r="T87" s="180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1" t="s">
        <v>120</v>
      </c>
      <c r="AT87" s="181" t="s">
        <v>116</v>
      </c>
      <c r="AU87" s="181" t="s">
        <v>81</v>
      </c>
      <c r="AY87" s="18" t="s">
        <v>113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8" t="s">
        <v>120</v>
      </c>
      <c r="BK87" s="182">
        <f>ROUND(I87*H87,2)</f>
        <v>0</v>
      </c>
      <c r="BL87" s="18" t="s">
        <v>120</v>
      </c>
      <c r="BM87" s="181" t="s">
        <v>121</v>
      </c>
    </row>
    <row r="88" spans="1:47" s="2" customFormat="1" ht="11.25">
      <c r="A88" s="35"/>
      <c r="B88" s="36"/>
      <c r="C88" s="37"/>
      <c r="D88" s="183" t="s">
        <v>122</v>
      </c>
      <c r="E88" s="37"/>
      <c r="F88" s="184" t="s">
        <v>123</v>
      </c>
      <c r="G88" s="37"/>
      <c r="H88" s="37"/>
      <c r="I88" s="185"/>
      <c r="J88" s="37"/>
      <c r="K88" s="37"/>
      <c r="L88" s="40"/>
      <c r="M88" s="186"/>
      <c r="N88" s="187"/>
      <c r="O88" s="66"/>
      <c r="P88" s="66"/>
      <c r="Q88" s="66"/>
      <c r="R88" s="66"/>
      <c r="S88" s="66"/>
      <c r="T88" s="67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122</v>
      </c>
      <c r="AU88" s="18" t="s">
        <v>81</v>
      </c>
    </row>
    <row r="89" spans="2:51" s="13" customFormat="1" ht="22.5">
      <c r="B89" s="188"/>
      <c r="C89" s="189"/>
      <c r="D89" s="183" t="s">
        <v>124</v>
      </c>
      <c r="E89" s="190" t="s">
        <v>28</v>
      </c>
      <c r="F89" s="191" t="s">
        <v>125</v>
      </c>
      <c r="G89" s="189"/>
      <c r="H89" s="190" t="s">
        <v>28</v>
      </c>
      <c r="I89" s="192"/>
      <c r="J89" s="189"/>
      <c r="K89" s="189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124</v>
      </c>
      <c r="AU89" s="197" t="s">
        <v>81</v>
      </c>
      <c r="AV89" s="13" t="s">
        <v>79</v>
      </c>
      <c r="AW89" s="13" t="s">
        <v>35</v>
      </c>
      <c r="AX89" s="13" t="s">
        <v>74</v>
      </c>
      <c r="AY89" s="197" t="s">
        <v>113</v>
      </c>
    </row>
    <row r="90" spans="2:51" s="14" customFormat="1" ht="11.25">
      <c r="B90" s="198"/>
      <c r="C90" s="199"/>
      <c r="D90" s="183" t="s">
        <v>124</v>
      </c>
      <c r="E90" s="200" t="s">
        <v>28</v>
      </c>
      <c r="F90" s="201" t="s">
        <v>79</v>
      </c>
      <c r="G90" s="199"/>
      <c r="H90" s="202">
        <v>1</v>
      </c>
      <c r="I90" s="203"/>
      <c r="J90" s="199"/>
      <c r="K90" s="199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124</v>
      </c>
      <c r="AU90" s="208" t="s">
        <v>81</v>
      </c>
      <c r="AV90" s="14" t="s">
        <v>81</v>
      </c>
      <c r="AW90" s="14" t="s">
        <v>35</v>
      </c>
      <c r="AX90" s="14" t="s">
        <v>79</v>
      </c>
      <c r="AY90" s="208" t="s">
        <v>113</v>
      </c>
    </row>
    <row r="91" spans="1:65" s="2" customFormat="1" ht="16.5" customHeight="1">
      <c r="A91" s="35"/>
      <c r="B91" s="36"/>
      <c r="C91" s="170" t="s">
        <v>81</v>
      </c>
      <c r="D91" s="170" t="s">
        <v>116</v>
      </c>
      <c r="E91" s="171" t="s">
        <v>126</v>
      </c>
      <c r="F91" s="172" t="s">
        <v>127</v>
      </c>
      <c r="G91" s="173" t="s">
        <v>128</v>
      </c>
      <c r="H91" s="174">
        <v>0.3</v>
      </c>
      <c r="I91" s="175"/>
      <c r="J91" s="176">
        <f>ROUND(I91*H91,2)</f>
        <v>0</v>
      </c>
      <c r="K91" s="172" t="s">
        <v>28</v>
      </c>
      <c r="L91" s="40"/>
      <c r="M91" s="177" t="s">
        <v>28</v>
      </c>
      <c r="N91" s="178" t="s">
        <v>47</v>
      </c>
      <c r="O91" s="66"/>
      <c r="P91" s="179">
        <f>O91*H91</f>
        <v>0</v>
      </c>
      <c r="Q91" s="179">
        <v>0</v>
      </c>
      <c r="R91" s="179">
        <f>Q91*H91</f>
        <v>0</v>
      </c>
      <c r="S91" s="179">
        <v>0</v>
      </c>
      <c r="T91" s="180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1" t="s">
        <v>120</v>
      </c>
      <c r="AT91" s="181" t="s">
        <v>116</v>
      </c>
      <c r="AU91" s="181" t="s">
        <v>81</v>
      </c>
      <c r="AY91" s="18" t="s">
        <v>113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8" t="s">
        <v>120</v>
      </c>
      <c r="BK91" s="182">
        <f>ROUND(I91*H91,2)</f>
        <v>0</v>
      </c>
      <c r="BL91" s="18" t="s">
        <v>120</v>
      </c>
      <c r="BM91" s="181" t="s">
        <v>129</v>
      </c>
    </row>
    <row r="92" spans="1:47" s="2" customFormat="1" ht="11.25">
      <c r="A92" s="35"/>
      <c r="B92" s="36"/>
      <c r="C92" s="37"/>
      <c r="D92" s="183" t="s">
        <v>122</v>
      </c>
      <c r="E92" s="37"/>
      <c r="F92" s="184" t="s">
        <v>130</v>
      </c>
      <c r="G92" s="37"/>
      <c r="H92" s="37"/>
      <c r="I92" s="185"/>
      <c r="J92" s="37"/>
      <c r="K92" s="37"/>
      <c r="L92" s="40"/>
      <c r="M92" s="186"/>
      <c r="N92" s="187"/>
      <c r="O92" s="66"/>
      <c r="P92" s="66"/>
      <c r="Q92" s="66"/>
      <c r="R92" s="66"/>
      <c r="S92" s="66"/>
      <c r="T92" s="67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122</v>
      </c>
      <c r="AU92" s="18" t="s">
        <v>81</v>
      </c>
    </row>
    <row r="93" spans="2:51" s="13" customFormat="1" ht="11.25">
      <c r="B93" s="188"/>
      <c r="C93" s="189"/>
      <c r="D93" s="183" t="s">
        <v>124</v>
      </c>
      <c r="E93" s="190" t="s">
        <v>28</v>
      </c>
      <c r="F93" s="191" t="s">
        <v>131</v>
      </c>
      <c r="G93" s="189"/>
      <c r="H93" s="190" t="s">
        <v>28</v>
      </c>
      <c r="I93" s="192"/>
      <c r="J93" s="189"/>
      <c r="K93" s="189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124</v>
      </c>
      <c r="AU93" s="197" t="s">
        <v>81</v>
      </c>
      <c r="AV93" s="13" t="s">
        <v>79</v>
      </c>
      <c r="AW93" s="13" t="s">
        <v>35</v>
      </c>
      <c r="AX93" s="13" t="s">
        <v>74</v>
      </c>
      <c r="AY93" s="197" t="s">
        <v>113</v>
      </c>
    </row>
    <row r="94" spans="2:51" s="14" customFormat="1" ht="11.25">
      <c r="B94" s="198"/>
      <c r="C94" s="199"/>
      <c r="D94" s="183" t="s">
        <v>124</v>
      </c>
      <c r="E94" s="200" t="s">
        <v>28</v>
      </c>
      <c r="F94" s="201" t="s">
        <v>132</v>
      </c>
      <c r="G94" s="199"/>
      <c r="H94" s="202">
        <v>0.3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124</v>
      </c>
      <c r="AU94" s="208" t="s">
        <v>81</v>
      </c>
      <c r="AV94" s="14" t="s">
        <v>81</v>
      </c>
      <c r="AW94" s="14" t="s">
        <v>35</v>
      </c>
      <c r="AX94" s="14" t="s">
        <v>79</v>
      </c>
      <c r="AY94" s="208" t="s">
        <v>113</v>
      </c>
    </row>
    <row r="95" spans="2:63" s="12" customFormat="1" ht="25.9" customHeight="1">
      <c r="B95" s="154"/>
      <c r="C95" s="155"/>
      <c r="D95" s="156" t="s">
        <v>73</v>
      </c>
      <c r="E95" s="157" t="s">
        <v>133</v>
      </c>
      <c r="F95" s="157" t="s">
        <v>134</v>
      </c>
      <c r="G95" s="155"/>
      <c r="H95" s="155"/>
      <c r="I95" s="158"/>
      <c r="J95" s="159">
        <f>BK95</f>
        <v>0</v>
      </c>
      <c r="K95" s="155"/>
      <c r="L95" s="160"/>
      <c r="M95" s="161"/>
      <c r="N95" s="162"/>
      <c r="O95" s="162"/>
      <c r="P95" s="163">
        <f>P96+P106+P142</f>
        <v>0</v>
      </c>
      <c r="Q95" s="162"/>
      <c r="R95" s="163">
        <f>R96+R106+R142</f>
        <v>14.36189226</v>
      </c>
      <c r="S95" s="162"/>
      <c r="T95" s="164">
        <f>T96+T106+T142</f>
        <v>13.358718</v>
      </c>
      <c r="AR95" s="165" t="s">
        <v>81</v>
      </c>
      <c r="AT95" s="166" t="s">
        <v>73</v>
      </c>
      <c r="AU95" s="166" t="s">
        <v>74</v>
      </c>
      <c r="AY95" s="165" t="s">
        <v>113</v>
      </c>
      <c r="BK95" s="167">
        <f>BK96+BK106+BK142</f>
        <v>0</v>
      </c>
    </row>
    <row r="96" spans="2:63" s="12" customFormat="1" ht="22.9" customHeight="1">
      <c r="B96" s="154"/>
      <c r="C96" s="155"/>
      <c r="D96" s="156" t="s">
        <v>73</v>
      </c>
      <c r="E96" s="168" t="s">
        <v>135</v>
      </c>
      <c r="F96" s="168" t="s">
        <v>136</v>
      </c>
      <c r="G96" s="155"/>
      <c r="H96" s="155"/>
      <c r="I96" s="158"/>
      <c r="J96" s="169">
        <f>BK96</f>
        <v>0</v>
      </c>
      <c r="K96" s="155"/>
      <c r="L96" s="160"/>
      <c r="M96" s="161"/>
      <c r="N96" s="162"/>
      <c r="O96" s="162"/>
      <c r="P96" s="163">
        <f>SUM(P97:P105)</f>
        <v>0</v>
      </c>
      <c r="Q96" s="162"/>
      <c r="R96" s="163">
        <f>SUM(R97:R105)</f>
        <v>0.29925</v>
      </c>
      <c r="S96" s="162"/>
      <c r="T96" s="164">
        <f>SUM(T97:T105)</f>
        <v>0</v>
      </c>
      <c r="AR96" s="165" t="s">
        <v>81</v>
      </c>
      <c r="AT96" s="166" t="s">
        <v>73</v>
      </c>
      <c r="AU96" s="166" t="s">
        <v>79</v>
      </c>
      <c r="AY96" s="165" t="s">
        <v>113</v>
      </c>
      <c r="BK96" s="167">
        <f>SUM(BK97:BK105)</f>
        <v>0</v>
      </c>
    </row>
    <row r="97" spans="1:65" s="2" customFormat="1" ht="16.5" customHeight="1">
      <c r="A97" s="35"/>
      <c r="B97" s="36"/>
      <c r="C97" s="170" t="s">
        <v>137</v>
      </c>
      <c r="D97" s="170" t="s">
        <v>116</v>
      </c>
      <c r="E97" s="171" t="s">
        <v>138</v>
      </c>
      <c r="F97" s="172" t="s">
        <v>139</v>
      </c>
      <c r="G97" s="173" t="s">
        <v>140</v>
      </c>
      <c r="H97" s="174">
        <v>300</v>
      </c>
      <c r="I97" s="175"/>
      <c r="J97" s="176">
        <f>ROUND(I97*H97,2)</f>
        <v>0</v>
      </c>
      <c r="K97" s="172" t="s">
        <v>28</v>
      </c>
      <c r="L97" s="40"/>
      <c r="M97" s="177" t="s">
        <v>28</v>
      </c>
      <c r="N97" s="178" t="s">
        <v>47</v>
      </c>
      <c r="O97" s="66"/>
      <c r="P97" s="179">
        <f>O97*H97</f>
        <v>0</v>
      </c>
      <c r="Q97" s="179">
        <v>0</v>
      </c>
      <c r="R97" s="179">
        <f>Q97*H97</f>
        <v>0</v>
      </c>
      <c r="S97" s="179">
        <v>0</v>
      </c>
      <c r="T97" s="180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1" t="s">
        <v>141</v>
      </c>
      <c r="AT97" s="181" t="s">
        <v>116</v>
      </c>
      <c r="AU97" s="181" t="s">
        <v>81</v>
      </c>
      <c r="AY97" s="18" t="s">
        <v>113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8" t="s">
        <v>120</v>
      </c>
      <c r="BK97" s="182">
        <f>ROUND(I97*H97,2)</f>
        <v>0</v>
      </c>
      <c r="BL97" s="18" t="s">
        <v>141</v>
      </c>
      <c r="BM97" s="181" t="s">
        <v>142</v>
      </c>
    </row>
    <row r="98" spans="1:47" s="2" customFormat="1" ht="11.25">
      <c r="A98" s="35"/>
      <c r="B98" s="36"/>
      <c r="C98" s="37"/>
      <c r="D98" s="183" t="s">
        <v>122</v>
      </c>
      <c r="E98" s="37"/>
      <c r="F98" s="184" t="s">
        <v>139</v>
      </c>
      <c r="G98" s="37"/>
      <c r="H98" s="37"/>
      <c r="I98" s="185"/>
      <c r="J98" s="37"/>
      <c r="K98" s="37"/>
      <c r="L98" s="40"/>
      <c r="M98" s="186"/>
      <c r="N98" s="187"/>
      <c r="O98" s="66"/>
      <c r="P98" s="66"/>
      <c r="Q98" s="66"/>
      <c r="R98" s="66"/>
      <c r="S98" s="66"/>
      <c r="T98" s="67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122</v>
      </c>
      <c r="AU98" s="18" t="s">
        <v>81</v>
      </c>
    </row>
    <row r="99" spans="2:51" s="13" customFormat="1" ht="11.25">
      <c r="B99" s="188"/>
      <c r="C99" s="189"/>
      <c r="D99" s="183" t="s">
        <v>124</v>
      </c>
      <c r="E99" s="190" t="s">
        <v>28</v>
      </c>
      <c r="F99" s="191" t="s">
        <v>143</v>
      </c>
      <c r="G99" s="189"/>
      <c r="H99" s="190" t="s">
        <v>28</v>
      </c>
      <c r="I99" s="192"/>
      <c r="J99" s="189"/>
      <c r="K99" s="189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124</v>
      </c>
      <c r="AU99" s="197" t="s">
        <v>81</v>
      </c>
      <c r="AV99" s="13" t="s">
        <v>79</v>
      </c>
      <c r="AW99" s="13" t="s">
        <v>35</v>
      </c>
      <c r="AX99" s="13" t="s">
        <v>74</v>
      </c>
      <c r="AY99" s="197" t="s">
        <v>113</v>
      </c>
    </row>
    <row r="100" spans="2:51" s="14" customFormat="1" ht="11.25">
      <c r="B100" s="198"/>
      <c r="C100" s="199"/>
      <c r="D100" s="183" t="s">
        <v>124</v>
      </c>
      <c r="E100" s="200" t="s">
        <v>28</v>
      </c>
      <c r="F100" s="201" t="s">
        <v>144</v>
      </c>
      <c r="G100" s="199"/>
      <c r="H100" s="202">
        <v>300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124</v>
      </c>
      <c r="AU100" s="208" t="s">
        <v>81</v>
      </c>
      <c r="AV100" s="14" t="s">
        <v>81</v>
      </c>
      <c r="AW100" s="14" t="s">
        <v>35</v>
      </c>
      <c r="AX100" s="14" t="s">
        <v>79</v>
      </c>
      <c r="AY100" s="208" t="s">
        <v>113</v>
      </c>
    </row>
    <row r="101" spans="1:65" s="2" customFormat="1" ht="16.5" customHeight="1">
      <c r="A101" s="35"/>
      <c r="B101" s="36"/>
      <c r="C101" s="209" t="s">
        <v>120</v>
      </c>
      <c r="D101" s="209" t="s">
        <v>145</v>
      </c>
      <c r="E101" s="210" t="s">
        <v>146</v>
      </c>
      <c r="F101" s="211" t="s">
        <v>147</v>
      </c>
      <c r="G101" s="212" t="s">
        <v>140</v>
      </c>
      <c r="H101" s="213">
        <v>315</v>
      </c>
      <c r="I101" s="214"/>
      <c r="J101" s="215">
        <f>ROUND(I101*H101,2)</f>
        <v>0</v>
      </c>
      <c r="K101" s="211" t="s">
        <v>28</v>
      </c>
      <c r="L101" s="216"/>
      <c r="M101" s="217" t="s">
        <v>28</v>
      </c>
      <c r="N101" s="218" t="s">
        <v>47</v>
      </c>
      <c r="O101" s="66"/>
      <c r="P101" s="179">
        <f>O101*H101</f>
        <v>0</v>
      </c>
      <c r="Q101" s="179">
        <v>0.00095</v>
      </c>
      <c r="R101" s="179">
        <f>Q101*H101</f>
        <v>0.29925</v>
      </c>
      <c r="S101" s="179">
        <v>0</v>
      </c>
      <c r="T101" s="180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1" t="s">
        <v>148</v>
      </c>
      <c r="AT101" s="181" t="s">
        <v>145</v>
      </c>
      <c r="AU101" s="181" t="s">
        <v>81</v>
      </c>
      <c r="AY101" s="18" t="s">
        <v>113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8" t="s">
        <v>120</v>
      </c>
      <c r="BK101" s="182">
        <f>ROUND(I101*H101,2)</f>
        <v>0</v>
      </c>
      <c r="BL101" s="18" t="s">
        <v>141</v>
      </c>
      <c r="BM101" s="181" t="s">
        <v>149</v>
      </c>
    </row>
    <row r="102" spans="1:47" s="2" customFormat="1" ht="11.25">
      <c r="A102" s="35"/>
      <c r="B102" s="36"/>
      <c r="C102" s="37"/>
      <c r="D102" s="183" t="s">
        <v>122</v>
      </c>
      <c r="E102" s="37"/>
      <c r="F102" s="184" t="s">
        <v>147</v>
      </c>
      <c r="G102" s="37"/>
      <c r="H102" s="37"/>
      <c r="I102" s="185"/>
      <c r="J102" s="37"/>
      <c r="K102" s="37"/>
      <c r="L102" s="40"/>
      <c r="M102" s="186"/>
      <c r="N102" s="187"/>
      <c r="O102" s="66"/>
      <c r="P102" s="66"/>
      <c r="Q102" s="66"/>
      <c r="R102" s="66"/>
      <c r="S102" s="66"/>
      <c r="T102" s="67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122</v>
      </c>
      <c r="AU102" s="18" t="s">
        <v>81</v>
      </c>
    </row>
    <row r="103" spans="2:51" s="13" customFormat="1" ht="11.25">
      <c r="B103" s="188"/>
      <c r="C103" s="189"/>
      <c r="D103" s="183" t="s">
        <v>124</v>
      </c>
      <c r="E103" s="190" t="s">
        <v>28</v>
      </c>
      <c r="F103" s="191" t="s">
        <v>150</v>
      </c>
      <c r="G103" s="189"/>
      <c r="H103" s="190" t="s">
        <v>28</v>
      </c>
      <c r="I103" s="192"/>
      <c r="J103" s="189"/>
      <c r="K103" s="189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124</v>
      </c>
      <c r="AU103" s="197" t="s">
        <v>81</v>
      </c>
      <c r="AV103" s="13" t="s">
        <v>79</v>
      </c>
      <c r="AW103" s="13" t="s">
        <v>35</v>
      </c>
      <c r="AX103" s="13" t="s">
        <v>74</v>
      </c>
      <c r="AY103" s="197" t="s">
        <v>113</v>
      </c>
    </row>
    <row r="104" spans="2:51" s="14" customFormat="1" ht="11.25">
      <c r="B104" s="198"/>
      <c r="C104" s="199"/>
      <c r="D104" s="183" t="s">
        <v>124</v>
      </c>
      <c r="E104" s="200" t="s">
        <v>28</v>
      </c>
      <c r="F104" s="201" t="s">
        <v>144</v>
      </c>
      <c r="G104" s="199"/>
      <c r="H104" s="202">
        <v>300</v>
      </c>
      <c r="I104" s="203"/>
      <c r="J104" s="199"/>
      <c r="K104" s="199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124</v>
      </c>
      <c r="AU104" s="208" t="s">
        <v>81</v>
      </c>
      <c r="AV104" s="14" t="s">
        <v>81</v>
      </c>
      <c r="AW104" s="14" t="s">
        <v>35</v>
      </c>
      <c r="AX104" s="14" t="s">
        <v>79</v>
      </c>
      <c r="AY104" s="208" t="s">
        <v>113</v>
      </c>
    </row>
    <row r="105" spans="2:51" s="14" customFormat="1" ht="11.25">
      <c r="B105" s="198"/>
      <c r="C105" s="199"/>
      <c r="D105" s="183" t="s">
        <v>124</v>
      </c>
      <c r="E105" s="199"/>
      <c r="F105" s="201" t="s">
        <v>151</v>
      </c>
      <c r="G105" s="199"/>
      <c r="H105" s="202">
        <v>315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124</v>
      </c>
      <c r="AU105" s="208" t="s">
        <v>81</v>
      </c>
      <c r="AV105" s="14" t="s">
        <v>81</v>
      </c>
      <c r="AW105" s="14" t="s">
        <v>4</v>
      </c>
      <c r="AX105" s="14" t="s">
        <v>79</v>
      </c>
      <c r="AY105" s="208" t="s">
        <v>113</v>
      </c>
    </row>
    <row r="106" spans="2:63" s="12" customFormat="1" ht="22.9" customHeight="1">
      <c r="B106" s="154"/>
      <c r="C106" s="155"/>
      <c r="D106" s="156" t="s">
        <v>73</v>
      </c>
      <c r="E106" s="168" t="s">
        <v>152</v>
      </c>
      <c r="F106" s="168" t="s">
        <v>153</v>
      </c>
      <c r="G106" s="155"/>
      <c r="H106" s="155"/>
      <c r="I106" s="158"/>
      <c r="J106" s="169">
        <f>BK106</f>
        <v>0</v>
      </c>
      <c r="K106" s="155"/>
      <c r="L106" s="160"/>
      <c r="M106" s="161"/>
      <c r="N106" s="162"/>
      <c r="O106" s="162"/>
      <c r="P106" s="163">
        <f>SUM(P107:P141)</f>
        <v>0</v>
      </c>
      <c r="Q106" s="162"/>
      <c r="R106" s="163">
        <f>SUM(R107:R141)</f>
        <v>0.22376226</v>
      </c>
      <c r="S106" s="162"/>
      <c r="T106" s="164">
        <f>SUM(T107:T141)</f>
        <v>0.6867179999999999</v>
      </c>
      <c r="AR106" s="165" t="s">
        <v>81</v>
      </c>
      <c r="AT106" s="166" t="s">
        <v>73</v>
      </c>
      <c r="AU106" s="166" t="s">
        <v>79</v>
      </c>
      <c r="AY106" s="165" t="s">
        <v>113</v>
      </c>
      <c r="BK106" s="167">
        <f>SUM(BK107:BK141)</f>
        <v>0</v>
      </c>
    </row>
    <row r="107" spans="1:65" s="2" customFormat="1" ht="16.5" customHeight="1">
      <c r="A107" s="35"/>
      <c r="B107" s="36"/>
      <c r="C107" s="170" t="s">
        <v>154</v>
      </c>
      <c r="D107" s="170" t="s">
        <v>116</v>
      </c>
      <c r="E107" s="171" t="s">
        <v>155</v>
      </c>
      <c r="F107" s="172" t="s">
        <v>156</v>
      </c>
      <c r="G107" s="173" t="s">
        <v>157</v>
      </c>
      <c r="H107" s="174">
        <v>204</v>
      </c>
      <c r="I107" s="175"/>
      <c r="J107" s="176">
        <f>ROUND(I107*H107,2)</f>
        <v>0</v>
      </c>
      <c r="K107" s="172" t="s">
        <v>28</v>
      </c>
      <c r="L107" s="40"/>
      <c r="M107" s="177" t="s">
        <v>28</v>
      </c>
      <c r="N107" s="178" t="s">
        <v>47</v>
      </c>
      <c r="O107" s="66"/>
      <c r="P107" s="179">
        <f>O107*H107</f>
        <v>0</v>
      </c>
      <c r="Q107" s="179">
        <v>0</v>
      </c>
      <c r="R107" s="179">
        <f>Q107*H107</f>
        <v>0</v>
      </c>
      <c r="S107" s="179">
        <v>0</v>
      </c>
      <c r="T107" s="180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1" t="s">
        <v>141</v>
      </c>
      <c r="AT107" s="181" t="s">
        <v>116</v>
      </c>
      <c r="AU107" s="181" t="s">
        <v>81</v>
      </c>
      <c r="AY107" s="18" t="s">
        <v>113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8" t="s">
        <v>120</v>
      </c>
      <c r="BK107" s="182">
        <f>ROUND(I107*H107,2)</f>
        <v>0</v>
      </c>
      <c r="BL107" s="18" t="s">
        <v>141</v>
      </c>
      <c r="BM107" s="181" t="s">
        <v>158</v>
      </c>
    </row>
    <row r="108" spans="1:47" s="2" customFormat="1" ht="11.25">
      <c r="A108" s="35"/>
      <c r="B108" s="36"/>
      <c r="C108" s="37"/>
      <c r="D108" s="183" t="s">
        <v>122</v>
      </c>
      <c r="E108" s="37"/>
      <c r="F108" s="184" t="s">
        <v>156</v>
      </c>
      <c r="G108" s="37"/>
      <c r="H108" s="37"/>
      <c r="I108" s="185"/>
      <c r="J108" s="37"/>
      <c r="K108" s="37"/>
      <c r="L108" s="40"/>
      <c r="M108" s="186"/>
      <c r="N108" s="187"/>
      <c r="O108" s="66"/>
      <c r="P108" s="66"/>
      <c r="Q108" s="66"/>
      <c r="R108" s="66"/>
      <c r="S108" s="66"/>
      <c r="T108" s="67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122</v>
      </c>
      <c r="AU108" s="18" t="s">
        <v>81</v>
      </c>
    </row>
    <row r="109" spans="2:51" s="13" customFormat="1" ht="11.25">
      <c r="B109" s="188"/>
      <c r="C109" s="189"/>
      <c r="D109" s="183" t="s">
        <v>124</v>
      </c>
      <c r="E109" s="190" t="s">
        <v>28</v>
      </c>
      <c r="F109" s="191" t="s">
        <v>159</v>
      </c>
      <c r="G109" s="189"/>
      <c r="H109" s="190" t="s">
        <v>28</v>
      </c>
      <c r="I109" s="192"/>
      <c r="J109" s="189"/>
      <c r="K109" s="189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124</v>
      </c>
      <c r="AU109" s="197" t="s">
        <v>81</v>
      </c>
      <c r="AV109" s="13" t="s">
        <v>79</v>
      </c>
      <c r="AW109" s="13" t="s">
        <v>35</v>
      </c>
      <c r="AX109" s="13" t="s">
        <v>74</v>
      </c>
      <c r="AY109" s="197" t="s">
        <v>113</v>
      </c>
    </row>
    <row r="110" spans="2:51" s="13" customFormat="1" ht="11.25">
      <c r="B110" s="188"/>
      <c r="C110" s="189"/>
      <c r="D110" s="183" t="s">
        <v>124</v>
      </c>
      <c r="E110" s="190" t="s">
        <v>28</v>
      </c>
      <c r="F110" s="191" t="s">
        <v>160</v>
      </c>
      <c r="G110" s="189"/>
      <c r="H110" s="190" t="s">
        <v>28</v>
      </c>
      <c r="I110" s="192"/>
      <c r="J110" s="189"/>
      <c r="K110" s="189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124</v>
      </c>
      <c r="AU110" s="197" t="s">
        <v>81</v>
      </c>
      <c r="AV110" s="13" t="s">
        <v>79</v>
      </c>
      <c r="AW110" s="13" t="s">
        <v>35</v>
      </c>
      <c r="AX110" s="13" t="s">
        <v>74</v>
      </c>
      <c r="AY110" s="197" t="s">
        <v>113</v>
      </c>
    </row>
    <row r="111" spans="2:51" s="14" customFormat="1" ht="11.25">
      <c r="B111" s="198"/>
      <c r="C111" s="199"/>
      <c r="D111" s="183" t="s">
        <v>124</v>
      </c>
      <c r="E111" s="200" t="s">
        <v>28</v>
      </c>
      <c r="F111" s="201" t="s">
        <v>161</v>
      </c>
      <c r="G111" s="199"/>
      <c r="H111" s="202">
        <v>204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124</v>
      </c>
      <c r="AU111" s="208" t="s">
        <v>81</v>
      </c>
      <c r="AV111" s="14" t="s">
        <v>81</v>
      </c>
      <c r="AW111" s="14" t="s">
        <v>35</v>
      </c>
      <c r="AX111" s="14" t="s">
        <v>79</v>
      </c>
      <c r="AY111" s="208" t="s">
        <v>113</v>
      </c>
    </row>
    <row r="112" spans="1:65" s="2" customFormat="1" ht="16.5" customHeight="1">
      <c r="A112" s="35"/>
      <c r="B112" s="36"/>
      <c r="C112" s="170" t="s">
        <v>162</v>
      </c>
      <c r="D112" s="170" t="s">
        <v>116</v>
      </c>
      <c r="E112" s="171" t="s">
        <v>163</v>
      </c>
      <c r="F112" s="172" t="s">
        <v>164</v>
      </c>
      <c r="G112" s="173" t="s">
        <v>165</v>
      </c>
      <c r="H112" s="174">
        <v>686.718</v>
      </c>
      <c r="I112" s="175"/>
      <c r="J112" s="176">
        <f>ROUND(I112*H112,2)</f>
        <v>0</v>
      </c>
      <c r="K112" s="172" t="s">
        <v>166</v>
      </c>
      <c r="L112" s="40"/>
      <c r="M112" s="177" t="s">
        <v>28</v>
      </c>
      <c r="N112" s="178" t="s">
        <v>47</v>
      </c>
      <c r="O112" s="66"/>
      <c r="P112" s="179">
        <f>O112*H112</f>
        <v>0</v>
      </c>
      <c r="Q112" s="179">
        <v>7E-05</v>
      </c>
      <c r="R112" s="179">
        <f>Q112*H112</f>
        <v>0.04807025999999999</v>
      </c>
      <c r="S112" s="179">
        <v>0</v>
      </c>
      <c r="T112" s="180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1" t="s">
        <v>141</v>
      </c>
      <c r="AT112" s="181" t="s">
        <v>116</v>
      </c>
      <c r="AU112" s="181" t="s">
        <v>81</v>
      </c>
      <c r="AY112" s="18" t="s">
        <v>113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8" t="s">
        <v>120</v>
      </c>
      <c r="BK112" s="182">
        <f>ROUND(I112*H112,2)</f>
        <v>0</v>
      </c>
      <c r="BL112" s="18" t="s">
        <v>141</v>
      </c>
      <c r="BM112" s="181" t="s">
        <v>167</v>
      </c>
    </row>
    <row r="113" spans="1:47" s="2" customFormat="1" ht="11.25">
      <c r="A113" s="35"/>
      <c r="B113" s="36"/>
      <c r="C113" s="37"/>
      <c r="D113" s="183" t="s">
        <v>122</v>
      </c>
      <c r="E113" s="37"/>
      <c r="F113" s="184" t="s">
        <v>168</v>
      </c>
      <c r="G113" s="37"/>
      <c r="H113" s="37"/>
      <c r="I113" s="185"/>
      <c r="J113" s="37"/>
      <c r="K113" s="37"/>
      <c r="L113" s="40"/>
      <c r="M113" s="186"/>
      <c r="N113" s="187"/>
      <c r="O113" s="66"/>
      <c r="P113" s="66"/>
      <c r="Q113" s="66"/>
      <c r="R113" s="66"/>
      <c r="S113" s="66"/>
      <c r="T113" s="67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122</v>
      </c>
      <c r="AU113" s="18" t="s">
        <v>81</v>
      </c>
    </row>
    <row r="114" spans="1:47" s="2" customFormat="1" ht="11.25">
      <c r="A114" s="35"/>
      <c r="B114" s="36"/>
      <c r="C114" s="37"/>
      <c r="D114" s="219" t="s">
        <v>169</v>
      </c>
      <c r="E114" s="37"/>
      <c r="F114" s="220" t="s">
        <v>170</v>
      </c>
      <c r="G114" s="37"/>
      <c r="H114" s="37"/>
      <c r="I114" s="185"/>
      <c r="J114" s="37"/>
      <c r="K114" s="37"/>
      <c r="L114" s="40"/>
      <c r="M114" s="186"/>
      <c r="N114" s="187"/>
      <c r="O114" s="66"/>
      <c r="P114" s="66"/>
      <c r="Q114" s="66"/>
      <c r="R114" s="66"/>
      <c r="S114" s="66"/>
      <c r="T114" s="6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169</v>
      </c>
      <c r="AU114" s="18" t="s">
        <v>81</v>
      </c>
    </row>
    <row r="115" spans="2:51" s="13" customFormat="1" ht="11.25">
      <c r="B115" s="188"/>
      <c r="C115" s="189"/>
      <c r="D115" s="183" t="s">
        <v>124</v>
      </c>
      <c r="E115" s="190" t="s">
        <v>28</v>
      </c>
      <c r="F115" s="191" t="s">
        <v>171</v>
      </c>
      <c r="G115" s="189"/>
      <c r="H115" s="190" t="s">
        <v>28</v>
      </c>
      <c r="I115" s="192"/>
      <c r="J115" s="189"/>
      <c r="K115" s="189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124</v>
      </c>
      <c r="AU115" s="197" t="s">
        <v>81</v>
      </c>
      <c r="AV115" s="13" t="s">
        <v>79</v>
      </c>
      <c r="AW115" s="13" t="s">
        <v>35</v>
      </c>
      <c r="AX115" s="13" t="s">
        <v>74</v>
      </c>
      <c r="AY115" s="197" t="s">
        <v>113</v>
      </c>
    </row>
    <row r="116" spans="2:51" s="14" customFormat="1" ht="11.25">
      <c r="B116" s="198"/>
      <c r="C116" s="199"/>
      <c r="D116" s="183" t="s">
        <v>124</v>
      </c>
      <c r="E116" s="200" t="s">
        <v>28</v>
      </c>
      <c r="F116" s="201" t="s">
        <v>172</v>
      </c>
      <c r="G116" s="199"/>
      <c r="H116" s="202">
        <v>686.718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124</v>
      </c>
      <c r="AU116" s="208" t="s">
        <v>81</v>
      </c>
      <c r="AV116" s="14" t="s">
        <v>81</v>
      </c>
      <c r="AW116" s="14" t="s">
        <v>35</v>
      </c>
      <c r="AX116" s="14" t="s">
        <v>79</v>
      </c>
      <c r="AY116" s="208" t="s">
        <v>113</v>
      </c>
    </row>
    <row r="117" spans="1:65" s="2" customFormat="1" ht="24.2" customHeight="1">
      <c r="A117" s="35"/>
      <c r="B117" s="36"/>
      <c r="C117" s="209" t="s">
        <v>173</v>
      </c>
      <c r="D117" s="209" t="s">
        <v>145</v>
      </c>
      <c r="E117" s="210" t="s">
        <v>174</v>
      </c>
      <c r="F117" s="211" t="s">
        <v>175</v>
      </c>
      <c r="G117" s="212" t="s">
        <v>176</v>
      </c>
      <c r="H117" s="213">
        <v>20.4</v>
      </c>
      <c r="I117" s="214"/>
      <c r="J117" s="215">
        <f>ROUND(I117*H117,2)</f>
        <v>0</v>
      </c>
      <c r="K117" s="211" t="s">
        <v>28</v>
      </c>
      <c r="L117" s="216"/>
      <c r="M117" s="217" t="s">
        <v>28</v>
      </c>
      <c r="N117" s="218" t="s">
        <v>47</v>
      </c>
      <c r="O117" s="66"/>
      <c r="P117" s="179">
        <f>O117*H117</f>
        <v>0</v>
      </c>
      <c r="Q117" s="179">
        <v>0.00513</v>
      </c>
      <c r="R117" s="179">
        <f>Q117*H117</f>
        <v>0.104652</v>
      </c>
      <c r="S117" s="179">
        <v>0</v>
      </c>
      <c r="T117" s="180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1" t="s">
        <v>148</v>
      </c>
      <c r="AT117" s="181" t="s">
        <v>145</v>
      </c>
      <c r="AU117" s="181" t="s">
        <v>81</v>
      </c>
      <c r="AY117" s="18" t="s">
        <v>113</v>
      </c>
      <c r="BE117" s="182">
        <f>IF(N117="základní",J117,0)</f>
        <v>0</v>
      </c>
      <c r="BF117" s="182">
        <f>IF(N117="snížená",J117,0)</f>
        <v>0</v>
      </c>
      <c r="BG117" s="182">
        <f>IF(N117="zákl. přenesená",J117,0)</f>
        <v>0</v>
      </c>
      <c r="BH117" s="182">
        <f>IF(N117="sníž. přenesená",J117,0)</f>
        <v>0</v>
      </c>
      <c r="BI117" s="182">
        <f>IF(N117="nulová",J117,0)</f>
        <v>0</v>
      </c>
      <c r="BJ117" s="18" t="s">
        <v>120</v>
      </c>
      <c r="BK117" s="182">
        <f>ROUND(I117*H117,2)</f>
        <v>0</v>
      </c>
      <c r="BL117" s="18" t="s">
        <v>141</v>
      </c>
      <c r="BM117" s="181" t="s">
        <v>177</v>
      </c>
    </row>
    <row r="118" spans="1:47" s="2" customFormat="1" ht="11.25">
      <c r="A118" s="35"/>
      <c r="B118" s="36"/>
      <c r="C118" s="37"/>
      <c r="D118" s="183" t="s">
        <v>122</v>
      </c>
      <c r="E118" s="37"/>
      <c r="F118" s="184" t="s">
        <v>175</v>
      </c>
      <c r="G118" s="37"/>
      <c r="H118" s="37"/>
      <c r="I118" s="185"/>
      <c r="J118" s="37"/>
      <c r="K118" s="37"/>
      <c r="L118" s="40"/>
      <c r="M118" s="186"/>
      <c r="N118" s="187"/>
      <c r="O118" s="66"/>
      <c r="P118" s="66"/>
      <c r="Q118" s="66"/>
      <c r="R118" s="66"/>
      <c r="S118" s="66"/>
      <c r="T118" s="67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122</v>
      </c>
      <c r="AU118" s="18" t="s">
        <v>81</v>
      </c>
    </row>
    <row r="119" spans="2:51" s="13" customFormat="1" ht="11.25">
      <c r="B119" s="188"/>
      <c r="C119" s="189"/>
      <c r="D119" s="183" t="s">
        <v>124</v>
      </c>
      <c r="E119" s="190" t="s">
        <v>28</v>
      </c>
      <c r="F119" s="191" t="s">
        <v>178</v>
      </c>
      <c r="G119" s="189"/>
      <c r="H119" s="190" t="s">
        <v>28</v>
      </c>
      <c r="I119" s="192"/>
      <c r="J119" s="189"/>
      <c r="K119" s="189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124</v>
      </c>
      <c r="AU119" s="197" t="s">
        <v>81</v>
      </c>
      <c r="AV119" s="13" t="s">
        <v>79</v>
      </c>
      <c r="AW119" s="13" t="s">
        <v>35</v>
      </c>
      <c r="AX119" s="13" t="s">
        <v>74</v>
      </c>
      <c r="AY119" s="197" t="s">
        <v>113</v>
      </c>
    </row>
    <row r="120" spans="2:51" s="14" customFormat="1" ht="11.25">
      <c r="B120" s="198"/>
      <c r="C120" s="199"/>
      <c r="D120" s="183" t="s">
        <v>124</v>
      </c>
      <c r="E120" s="200" t="s">
        <v>28</v>
      </c>
      <c r="F120" s="201" t="s">
        <v>179</v>
      </c>
      <c r="G120" s="199"/>
      <c r="H120" s="202">
        <v>20.4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124</v>
      </c>
      <c r="AU120" s="208" t="s">
        <v>81</v>
      </c>
      <c r="AV120" s="14" t="s">
        <v>81</v>
      </c>
      <c r="AW120" s="14" t="s">
        <v>35</v>
      </c>
      <c r="AX120" s="14" t="s">
        <v>79</v>
      </c>
      <c r="AY120" s="208" t="s">
        <v>113</v>
      </c>
    </row>
    <row r="121" spans="1:65" s="2" customFormat="1" ht="24.2" customHeight="1">
      <c r="A121" s="35"/>
      <c r="B121" s="36"/>
      <c r="C121" s="209" t="s">
        <v>180</v>
      </c>
      <c r="D121" s="209" t="s">
        <v>145</v>
      </c>
      <c r="E121" s="210" t="s">
        <v>181</v>
      </c>
      <c r="F121" s="211" t="s">
        <v>182</v>
      </c>
      <c r="G121" s="212" t="s">
        <v>183</v>
      </c>
      <c r="H121" s="213">
        <v>2.04</v>
      </c>
      <c r="I121" s="214"/>
      <c r="J121" s="215">
        <f>ROUND(I121*H121,2)</f>
        <v>0</v>
      </c>
      <c r="K121" s="211" t="s">
        <v>28</v>
      </c>
      <c r="L121" s="216"/>
      <c r="M121" s="217" t="s">
        <v>28</v>
      </c>
      <c r="N121" s="218" t="s">
        <v>47</v>
      </c>
      <c r="O121" s="66"/>
      <c r="P121" s="179">
        <f>O121*H121</f>
        <v>0</v>
      </c>
      <c r="Q121" s="179">
        <v>0.001</v>
      </c>
      <c r="R121" s="179">
        <f>Q121*H121</f>
        <v>0.00204</v>
      </c>
      <c r="S121" s="179">
        <v>0</v>
      </c>
      <c r="T121" s="180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1" t="s">
        <v>148</v>
      </c>
      <c r="AT121" s="181" t="s">
        <v>145</v>
      </c>
      <c r="AU121" s="181" t="s">
        <v>81</v>
      </c>
      <c r="AY121" s="18" t="s">
        <v>113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18" t="s">
        <v>120</v>
      </c>
      <c r="BK121" s="182">
        <f>ROUND(I121*H121,2)</f>
        <v>0</v>
      </c>
      <c r="BL121" s="18" t="s">
        <v>141</v>
      </c>
      <c r="BM121" s="181" t="s">
        <v>184</v>
      </c>
    </row>
    <row r="122" spans="1:47" s="2" customFormat="1" ht="11.25">
      <c r="A122" s="35"/>
      <c r="B122" s="36"/>
      <c r="C122" s="37"/>
      <c r="D122" s="183" t="s">
        <v>122</v>
      </c>
      <c r="E122" s="37"/>
      <c r="F122" s="184" t="s">
        <v>182</v>
      </c>
      <c r="G122" s="37"/>
      <c r="H122" s="37"/>
      <c r="I122" s="185"/>
      <c r="J122" s="37"/>
      <c r="K122" s="37"/>
      <c r="L122" s="40"/>
      <c r="M122" s="186"/>
      <c r="N122" s="187"/>
      <c r="O122" s="66"/>
      <c r="P122" s="66"/>
      <c r="Q122" s="66"/>
      <c r="R122" s="66"/>
      <c r="S122" s="66"/>
      <c r="T122" s="6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122</v>
      </c>
      <c r="AU122" s="18" t="s">
        <v>81</v>
      </c>
    </row>
    <row r="123" spans="2:51" s="13" customFormat="1" ht="11.25">
      <c r="B123" s="188"/>
      <c r="C123" s="189"/>
      <c r="D123" s="183" t="s">
        <v>124</v>
      </c>
      <c r="E123" s="190" t="s">
        <v>28</v>
      </c>
      <c r="F123" s="191" t="s">
        <v>185</v>
      </c>
      <c r="G123" s="189"/>
      <c r="H123" s="190" t="s">
        <v>28</v>
      </c>
      <c r="I123" s="192"/>
      <c r="J123" s="189"/>
      <c r="K123" s="189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124</v>
      </c>
      <c r="AU123" s="197" t="s">
        <v>81</v>
      </c>
      <c r="AV123" s="13" t="s">
        <v>79</v>
      </c>
      <c r="AW123" s="13" t="s">
        <v>35</v>
      </c>
      <c r="AX123" s="13" t="s">
        <v>74</v>
      </c>
      <c r="AY123" s="197" t="s">
        <v>113</v>
      </c>
    </row>
    <row r="124" spans="2:51" s="14" customFormat="1" ht="11.25">
      <c r="B124" s="198"/>
      <c r="C124" s="199"/>
      <c r="D124" s="183" t="s">
        <v>124</v>
      </c>
      <c r="E124" s="200" t="s">
        <v>28</v>
      </c>
      <c r="F124" s="201" t="s">
        <v>186</v>
      </c>
      <c r="G124" s="199"/>
      <c r="H124" s="202">
        <v>2.04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124</v>
      </c>
      <c r="AU124" s="208" t="s">
        <v>81</v>
      </c>
      <c r="AV124" s="14" t="s">
        <v>81</v>
      </c>
      <c r="AW124" s="14" t="s">
        <v>35</v>
      </c>
      <c r="AX124" s="14" t="s">
        <v>79</v>
      </c>
      <c r="AY124" s="208" t="s">
        <v>113</v>
      </c>
    </row>
    <row r="125" spans="1:65" s="2" customFormat="1" ht="16.5" customHeight="1">
      <c r="A125" s="35"/>
      <c r="B125" s="36"/>
      <c r="C125" s="209" t="s">
        <v>187</v>
      </c>
      <c r="D125" s="209" t="s">
        <v>145</v>
      </c>
      <c r="E125" s="210" t="s">
        <v>188</v>
      </c>
      <c r="F125" s="211" t="s">
        <v>189</v>
      </c>
      <c r="G125" s="212" t="s">
        <v>128</v>
      </c>
      <c r="H125" s="213">
        <v>0.069</v>
      </c>
      <c r="I125" s="214"/>
      <c r="J125" s="215">
        <f>ROUND(I125*H125,2)</f>
        <v>0</v>
      </c>
      <c r="K125" s="211" t="s">
        <v>166</v>
      </c>
      <c r="L125" s="216"/>
      <c r="M125" s="217" t="s">
        <v>28</v>
      </c>
      <c r="N125" s="218" t="s">
        <v>47</v>
      </c>
      <c r="O125" s="66"/>
      <c r="P125" s="179">
        <f>O125*H125</f>
        <v>0</v>
      </c>
      <c r="Q125" s="179">
        <v>1</v>
      </c>
      <c r="R125" s="179">
        <f>Q125*H125</f>
        <v>0.069</v>
      </c>
      <c r="S125" s="179">
        <v>0</v>
      </c>
      <c r="T125" s="180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1" t="s">
        <v>148</v>
      </c>
      <c r="AT125" s="181" t="s">
        <v>145</v>
      </c>
      <c r="AU125" s="181" t="s">
        <v>81</v>
      </c>
      <c r="AY125" s="18" t="s">
        <v>113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18" t="s">
        <v>120</v>
      </c>
      <c r="BK125" s="182">
        <f>ROUND(I125*H125,2)</f>
        <v>0</v>
      </c>
      <c r="BL125" s="18" t="s">
        <v>141</v>
      </c>
      <c r="BM125" s="181" t="s">
        <v>190</v>
      </c>
    </row>
    <row r="126" spans="1:47" s="2" customFormat="1" ht="11.25">
      <c r="A126" s="35"/>
      <c r="B126" s="36"/>
      <c r="C126" s="37"/>
      <c r="D126" s="183" t="s">
        <v>122</v>
      </c>
      <c r="E126" s="37"/>
      <c r="F126" s="184" t="s">
        <v>189</v>
      </c>
      <c r="G126" s="37"/>
      <c r="H126" s="37"/>
      <c r="I126" s="185"/>
      <c r="J126" s="37"/>
      <c r="K126" s="37"/>
      <c r="L126" s="40"/>
      <c r="M126" s="186"/>
      <c r="N126" s="187"/>
      <c r="O126" s="66"/>
      <c r="P126" s="66"/>
      <c r="Q126" s="66"/>
      <c r="R126" s="66"/>
      <c r="S126" s="66"/>
      <c r="T126" s="6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122</v>
      </c>
      <c r="AU126" s="18" t="s">
        <v>81</v>
      </c>
    </row>
    <row r="127" spans="2:51" s="13" customFormat="1" ht="11.25">
      <c r="B127" s="188"/>
      <c r="C127" s="189"/>
      <c r="D127" s="183" t="s">
        <v>124</v>
      </c>
      <c r="E127" s="190" t="s">
        <v>28</v>
      </c>
      <c r="F127" s="191" t="s">
        <v>191</v>
      </c>
      <c r="G127" s="189"/>
      <c r="H127" s="190" t="s">
        <v>28</v>
      </c>
      <c r="I127" s="192"/>
      <c r="J127" s="189"/>
      <c r="K127" s="189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124</v>
      </c>
      <c r="AU127" s="197" t="s">
        <v>81</v>
      </c>
      <c r="AV127" s="13" t="s">
        <v>79</v>
      </c>
      <c r="AW127" s="13" t="s">
        <v>35</v>
      </c>
      <c r="AX127" s="13" t="s">
        <v>74</v>
      </c>
      <c r="AY127" s="197" t="s">
        <v>113</v>
      </c>
    </row>
    <row r="128" spans="2:51" s="14" customFormat="1" ht="11.25">
      <c r="B128" s="198"/>
      <c r="C128" s="199"/>
      <c r="D128" s="183" t="s">
        <v>124</v>
      </c>
      <c r="E128" s="200" t="s">
        <v>28</v>
      </c>
      <c r="F128" s="201" t="s">
        <v>192</v>
      </c>
      <c r="G128" s="199"/>
      <c r="H128" s="202">
        <v>0.069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124</v>
      </c>
      <c r="AU128" s="208" t="s">
        <v>81</v>
      </c>
      <c r="AV128" s="14" t="s">
        <v>81</v>
      </c>
      <c r="AW128" s="14" t="s">
        <v>35</v>
      </c>
      <c r="AX128" s="14" t="s">
        <v>79</v>
      </c>
      <c r="AY128" s="208" t="s">
        <v>113</v>
      </c>
    </row>
    <row r="129" spans="1:65" s="2" customFormat="1" ht="16.5" customHeight="1">
      <c r="A129" s="35"/>
      <c r="B129" s="36"/>
      <c r="C129" s="170" t="s">
        <v>193</v>
      </c>
      <c r="D129" s="170" t="s">
        <v>116</v>
      </c>
      <c r="E129" s="171" t="s">
        <v>194</v>
      </c>
      <c r="F129" s="172" t="s">
        <v>195</v>
      </c>
      <c r="G129" s="173" t="s">
        <v>165</v>
      </c>
      <c r="H129" s="174">
        <v>686.718</v>
      </c>
      <c r="I129" s="175"/>
      <c r="J129" s="176">
        <f>ROUND(I129*H129,2)</f>
        <v>0</v>
      </c>
      <c r="K129" s="172" t="s">
        <v>166</v>
      </c>
      <c r="L129" s="40"/>
      <c r="M129" s="177" t="s">
        <v>28</v>
      </c>
      <c r="N129" s="178" t="s">
        <v>47</v>
      </c>
      <c r="O129" s="66"/>
      <c r="P129" s="179">
        <f>O129*H129</f>
        <v>0</v>
      </c>
      <c r="Q129" s="179">
        <v>0</v>
      </c>
      <c r="R129" s="179">
        <f>Q129*H129</f>
        <v>0</v>
      </c>
      <c r="S129" s="179">
        <v>0.001</v>
      </c>
      <c r="T129" s="180">
        <f>S129*H129</f>
        <v>0.6867179999999999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1" t="s">
        <v>141</v>
      </c>
      <c r="AT129" s="181" t="s">
        <v>116</v>
      </c>
      <c r="AU129" s="181" t="s">
        <v>81</v>
      </c>
      <c r="AY129" s="18" t="s">
        <v>113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8" t="s">
        <v>120</v>
      </c>
      <c r="BK129" s="182">
        <f>ROUND(I129*H129,2)</f>
        <v>0</v>
      </c>
      <c r="BL129" s="18" t="s">
        <v>141</v>
      </c>
      <c r="BM129" s="181" t="s">
        <v>196</v>
      </c>
    </row>
    <row r="130" spans="1:47" s="2" customFormat="1" ht="11.25">
      <c r="A130" s="35"/>
      <c r="B130" s="36"/>
      <c r="C130" s="37"/>
      <c r="D130" s="183" t="s">
        <v>122</v>
      </c>
      <c r="E130" s="37"/>
      <c r="F130" s="184" t="s">
        <v>197</v>
      </c>
      <c r="G130" s="37"/>
      <c r="H130" s="37"/>
      <c r="I130" s="185"/>
      <c r="J130" s="37"/>
      <c r="K130" s="37"/>
      <c r="L130" s="40"/>
      <c r="M130" s="186"/>
      <c r="N130" s="187"/>
      <c r="O130" s="66"/>
      <c r="P130" s="66"/>
      <c r="Q130" s="66"/>
      <c r="R130" s="66"/>
      <c r="S130" s="66"/>
      <c r="T130" s="67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122</v>
      </c>
      <c r="AU130" s="18" t="s">
        <v>81</v>
      </c>
    </row>
    <row r="131" spans="1:47" s="2" customFormat="1" ht="11.25">
      <c r="A131" s="35"/>
      <c r="B131" s="36"/>
      <c r="C131" s="37"/>
      <c r="D131" s="219" t="s">
        <v>169</v>
      </c>
      <c r="E131" s="37"/>
      <c r="F131" s="220" t="s">
        <v>198</v>
      </c>
      <c r="G131" s="37"/>
      <c r="H131" s="37"/>
      <c r="I131" s="185"/>
      <c r="J131" s="37"/>
      <c r="K131" s="37"/>
      <c r="L131" s="40"/>
      <c r="M131" s="186"/>
      <c r="N131" s="187"/>
      <c r="O131" s="66"/>
      <c r="P131" s="66"/>
      <c r="Q131" s="66"/>
      <c r="R131" s="66"/>
      <c r="S131" s="66"/>
      <c r="T131" s="6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169</v>
      </c>
      <c r="AU131" s="18" t="s">
        <v>81</v>
      </c>
    </row>
    <row r="132" spans="2:51" s="13" customFormat="1" ht="11.25">
      <c r="B132" s="188"/>
      <c r="C132" s="189"/>
      <c r="D132" s="183" t="s">
        <v>124</v>
      </c>
      <c r="E132" s="190" t="s">
        <v>28</v>
      </c>
      <c r="F132" s="191" t="s">
        <v>199</v>
      </c>
      <c r="G132" s="189"/>
      <c r="H132" s="190" t="s">
        <v>28</v>
      </c>
      <c r="I132" s="192"/>
      <c r="J132" s="189"/>
      <c r="K132" s="189"/>
      <c r="L132" s="193"/>
      <c r="M132" s="194"/>
      <c r="N132" s="195"/>
      <c r="O132" s="195"/>
      <c r="P132" s="195"/>
      <c r="Q132" s="195"/>
      <c r="R132" s="195"/>
      <c r="S132" s="195"/>
      <c r="T132" s="196"/>
      <c r="AT132" s="197" t="s">
        <v>124</v>
      </c>
      <c r="AU132" s="197" t="s">
        <v>81</v>
      </c>
      <c r="AV132" s="13" t="s">
        <v>79</v>
      </c>
      <c r="AW132" s="13" t="s">
        <v>35</v>
      </c>
      <c r="AX132" s="13" t="s">
        <v>74</v>
      </c>
      <c r="AY132" s="197" t="s">
        <v>113</v>
      </c>
    </row>
    <row r="133" spans="2:51" s="14" customFormat="1" ht="11.25">
      <c r="B133" s="198"/>
      <c r="C133" s="199"/>
      <c r="D133" s="183" t="s">
        <v>124</v>
      </c>
      <c r="E133" s="200" t="s">
        <v>28</v>
      </c>
      <c r="F133" s="201" t="s">
        <v>172</v>
      </c>
      <c r="G133" s="199"/>
      <c r="H133" s="202">
        <v>686.718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124</v>
      </c>
      <c r="AU133" s="208" t="s">
        <v>81</v>
      </c>
      <c r="AV133" s="14" t="s">
        <v>81</v>
      </c>
      <c r="AW133" s="14" t="s">
        <v>35</v>
      </c>
      <c r="AX133" s="14" t="s">
        <v>79</v>
      </c>
      <c r="AY133" s="208" t="s">
        <v>113</v>
      </c>
    </row>
    <row r="134" spans="1:65" s="2" customFormat="1" ht="16.5" customHeight="1">
      <c r="A134" s="35"/>
      <c r="B134" s="36"/>
      <c r="C134" s="170" t="s">
        <v>200</v>
      </c>
      <c r="D134" s="170" t="s">
        <v>116</v>
      </c>
      <c r="E134" s="171" t="s">
        <v>201</v>
      </c>
      <c r="F134" s="172" t="s">
        <v>202</v>
      </c>
      <c r="G134" s="173" t="s">
        <v>128</v>
      </c>
      <c r="H134" s="174">
        <v>0.069</v>
      </c>
      <c r="I134" s="175"/>
      <c r="J134" s="176">
        <f>ROUND(I134*H134,2)</f>
        <v>0</v>
      </c>
      <c r="K134" s="172" t="s">
        <v>28</v>
      </c>
      <c r="L134" s="40"/>
      <c r="M134" s="177" t="s">
        <v>28</v>
      </c>
      <c r="N134" s="178" t="s">
        <v>47</v>
      </c>
      <c r="O134" s="66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1" t="s">
        <v>141</v>
      </c>
      <c r="AT134" s="181" t="s">
        <v>116</v>
      </c>
      <c r="AU134" s="181" t="s">
        <v>81</v>
      </c>
      <c r="AY134" s="18" t="s">
        <v>113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8" t="s">
        <v>120</v>
      </c>
      <c r="BK134" s="182">
        <f>ROUND(I134*H134,2)</f>
        <v>0</v>
      </c>
      <c r="BL134" s="18" t="s">
        <v>141</v>
      </c>
      <c r="BM134" s="181" t="s">
        <v>203</v>
      </c>
    </row>
    <row r="135" spans="1:47" s="2" customFormat="1" ht="11.25">
      <c r="A135" s="35"/>
      <c r="B135" s="36"/>
      <c r="C135" s="37"/>
      <c r="D135" s="183" t="s">
        <v>122</v>
      </c>
      <c r="E135" s="37"/>
      <c r="F135" s="184" t="s">
        <v>202</v>
      </c>
      <c r="G135" s="37"/>
      <c r="H135" s="37"/>
      <c r="I135" s="185"/>
      <c r="J135" s="37"/>
      <c r="K135" s="37"/>
      <c r="L135" s="40"/>
      <c r="M135" s="186"/>
      <c r="N135" s="187"/>
      <c r="O135" s="66"/>
      <c r="P135" s="66"/>
      <c r="Q135" s="66"/>
      <c r="R135" s="66"/>
      <c r="S135" s="66"/>
      <c r="T135" s="6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122</v>
      </c>
      <c r="AU135" s="18" t="s">
        <v>81</v>
      </c>
    </row>
    <row r="136" spans="2:51" s="13" customFormat="1" ht="11.25">
      <c r="B136" s="188"/>
      <c r="C136" s="189"/>
      <c r="D136" s="183" t="s">
        <v>124</v>
      </c>
      <c r="E136" s="190" t="s">
        <v>28</v>
      </c>
      <c r="F136" s="191" t="s">
        <v>204</v>
      </c>
      <c r="G136" s="189"/>
      <c r="H136" s="190" t="s">
        <v>28</v>
      </c>
      <c r="I136" s="192"/>
      <c r="J136" s="189"/>
      <c r="K136" s="189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124</v>
      </c>
      <c r="AU136" s="197" t="s">
        <v>81</v>
      </c>
      <c r="AV136" s="13" t="s">
        <v>79</v>
      </c>
      <c r="AW136" s="13" t="s">
        <v>35</v>
      </c>
      <c r="AX136" s="13" t="s">
        <v>74</v>
      </c>
      <c r="AY136" s="197" t="s">
        <v>113</v>
      </c>
    </row>
    <row r="137" spans="2:51" s="13" customFormat="1" ht="11.25">
      <c r="B137" s="188"/>
      <c r="C137" s="189"/>
      <c r="D137" s="183" t="s">
        <v>124</v>
      </c>
      <c r="E137" s="190" t="s">
        <v>28</v>
      </c>
      <c r="F137" s="191" t="s">
        <v>205</v>
      </c>
      <c r="G137" s="189"/>
      <c r="H137" s="190" t="s">
        <v>28</v>
      </c>
      <c r="I137" s="192"/>
      <c r="J137" s="189"/>
      <c r="K137" s="189"/>
      <c r="L137" s="193"/>
      <c r="M137" s="194"/>
      <c r="N137" s="195"/>
      <c r="O137" s="195"/>
      <c r="P137" s="195"/>
      <c r="Q137" s="195"/>
      <c r="R137" s="195"/>
      <c r="S137" s="195"/>
      <c r="T137" s="196"/>
      <c r="AT137" s="197" t="s">
        <v>124</v>
      </c>
      <c r="AU137" s="197" t="s">
        <v>81</v>
      </c>
      <c r="AV137" s="13" t="s">
        <v>79</v>
      </c>
      <c r="AW137" s="13" t="s">
        <v>35</v>
      </c>
      <c r="AX137" s="13" t="s">
        <v>74</v>
      </c>
      <c r="AY137" s="197" t="s">
        <v>113</v>
      </c>
    </row>
    <row r="138" spans="2:51" s="14" customFormat="1" ht="11.25">
      <c r="B138" s="198"/>
      <c r="C138" s="199"/>
      <c r="D138" s="183" t="s">
        <v>124</v>
      </c>
      <c r="E138" s="200" t="s">
        <v>28</v>
      </c>
      <c r="F138" s="201" t="s">
        <v>192</v>
      </c>
      <c r="G138" s="199"/>
      <c r="H138" s="202">
        <v>0.069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124</v>
      </c>
      <c r="AU138" s="208" t="s">
        <v>81</v>
      </c>
      <c r="AV138" s="14" t="s">
        <v>81</v>
      </c>
      <c r="AW138" s="14" t="s">
        <v>35</v>
      </c>
      <c r="AX138" s="14" t="s">
        <v>79</v>
      </c>
      <c r="AY138" s="208" t="s">
        <v>113</v>
      </c>
    </row>
    <row r="139" spans="1:65" s="2" customFormat="1" ht="16.5" customHeight="1">
      <c r="A139" s="35"/>
      <c r="B139" s="36"/>
      <c r="C139" s="170" t="s">
        <v>206</v>
      </c>
      <c r="D139" s="170" t="s">
        <v>116</v>
      </c>
      <c r="E139" s="171" t="s">
        <v>207</v>
      </c>
      <c r="F139" s="172" t="s">
        <v>208</v>
      </c>
      <c r="G139" s="173" t="s">
        <v>128</v>
      </c>
      <c r="H139" s="174">
        <v>0.224</v>
      </c>
      <c r="I139" s="175"/>
      <c r="J139" s="176">
        <f>ROUND(I139*H139,2)</f>
        <v>0</v>
      </c>
      <c r="K139" s="172" t="s">
        <v>166</v>
      </c>
      <c r="L139" s="40"/>
      <c r="M139" s="177" t="s">
        <v>28</v>
      </c>
      <c r="N139" s="178" t="s">
        <v>47</v>
      </c>
      <c r="O139" s="66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1" t="s">
        <v>141</v>
      </c>
      <c r="AT139" s="181" t="s">
        <v>116</v>
      </c>
      <c r="AU139" s="181" t="s">
        <v>81</v>
      </c>
      <c r="AY139" s="18" t="s">
        <v>113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8" t="s">
        <v>120</v>
      </c>
      <c r="BK139" s="182">
        <f>ROUND(I139*H139,2)</f>
        <v>0</v>
      </c>
      <c r="BL139" s="18" t="s">
        <v>141</v>
      </c>
      <c r="BM139" s="181" t="s">
        <v>209</v>
      </c>
    </row>
    <row r="140" spans="1:47" s="2" customFormat="1" ht="19.5">
      <c r="A140" s="35"/>
      <c r="B140" s="36"/>
      <c r="C140" s="37"/>
      <c r="D140" s="183" t="s">
        <v>122</v>
      </c>
      <c r="E140" s="37"/>
      <c r="F140" s="184" t="s">
        <v>210</v>
      </c>
      <c r="G140" s="37"/>
      <c r="H140" s="37"/>
      <c r="I140" s="185"/>
      <c r="J140" s="37"/>
      <c r="K140" s="37"/>
      <c r="L140" s="40"/>
      <c r="M140" s="186"/>
      <c r="N140" s="187"/>
      <c r="O140" s="66"/>
      <c r="P140" s="66"/>
      <c r="Q140" s="66"/>
      <c r="R140" s="66"/>
      <c r="S140" s="66"/>
      <c r="T140" s="67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122</v>
      </c>
      <c r="AU140" s="18" t="s">
        <v>81</v>
      </c>
    </row>
    <row r="141" spans="1:47" s="2" customFormat="1" ht="11.25">
      <c r="A141" s="35"/>
      <c r="B141" s="36"/>
      <c r="C141" s="37"/>
      <c r="D141" s="219" t="s">
        <v>169</v>
      </c>
      <c r="E141" s="37"/>
      <c r="F141" s="220" t="s">
        <v>211</v>
      </c>
      <c r="G141" s="37"/>
      <c r="H141" s="37"/>
      <c r="I141" s="185"/>
      <c r="J141" s="37"/>
      <c r="K141" s="37"/>
      <c r="L141" s="40"/>
      <c r="M141" s="186"/>
      <c r="N141" s="187"/>
      <c r="O141" s="66"/>
      <c r="P141" s="66"/>
      <c r="Q141" s="66"/>
      <c r="R141" s="66"/>
      <c r="S141" s="66"/>
      <c r="T141" s="67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169</v>
      </c>
      <c r="AU141" s="18" t="s">
        <v>81</v>
      </c>
    </row>
    <row r="142" spans="2:63" s="12" customFormat="1" ht="22.9" customHeight="1">
      <c r="B142" s="154"/>
      <c r="C142" s="155"/>
      <c r="D142" s="156" t="s">
        <v>73</v>
      </c>
      <c r="E142" s="168" t="s">
        <v>212</v>
      </c>
      <c r="F142" s="168" t="s">
        <v>213</v>
      </c>
      <c r="G142" s="155"/>
      <c r="H142" s="155"/>
      <c r="I142" s="158"/>
      <c r="J142" s="169">
        <f>BK142</f>
        <v>0</v>
      </c>
      <c r="K142" s="155"/>
      <c r="L142" s="160"/>
      <c r="M142" s="161"/>
      <c r="N142" s="162"/>
      <c r="O142" s="162"/>
      <c r="P142" s="163">
        <f>SUM(P143:P187)</f>
        <v>0</v>
      </c>
      <c r="Q142" s="162"/>
      <c r="R142" s="163">
        <f>SUM(R143:R187)</f>
        <v>13.83888</v>
      </c>
      <c r="S142" s="162"/>
      <c r="T142" s="164">
        <f>SUM(T143:T187)</f>
        <v>12.672</v>
      </c>
      <c r="AR142" s="165" t="s">
        <v>81</v>
      </c>
      <c r="AT142" s="166" t="s">
        <v>73</v>
      </c>
      <c r="AU142" s="166" t="s">
        <v>79</v>
      </c>
      <c r="AY142" s="165" t="s">
        <v>113</v>
      </c>
      <c r="BK142" s="167">
        <f>SUM(BK143:BK187)</f>
        <v>0</v>
      </c>
    </row>
    <row r="143" spans="1:65" s="2" customFormat="1" ht="16.5" customHeight="1">
      <c r="A143" s="35"/>
      <c r="B143" s="36"/>
      <c r="C143" s="170" t="s">
        <v>214</v>
      </c>
      <c r="D143" s="170" t="s">
        <v>116</v>
      </c>
      <c r="E143" s="171" t="s">
        <v>215</v>
      </c>
      <c r="F143" s="172" t="s">
        <v>216</v>
      </c>
      <c r="G143" s="173" t="s">
        <v>217</v>
      </c>
      <c r="H143" s="174">
        <v>528</v>
      </c>
      <c r="I143" s="175"/>
      <c r="J143" s="176">
        <f>ROUND(I143*H143,2)</f>
        <v>0</v>
      </c>
      <c r="K143" s="172" t="s">
        <v>166</v>
      </c>
      <c r="L143" s="40"/>
      <c r="M143" s="177" t="s">
        <v>28</v>
      </c>
      <c r="N143" s="178" t="s">
        <v>47</v>
      </c>
      <c r="O143" s="66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1" t="s">
        <v>141</v>
      </c>
      <c r="AT143" s="181" t="s">
        <v>116</v>
      </c>
      <c r="AU143" s="181" t="s">
        <v>81</v>
      </c>
      <c r="AY143" s="18" t="s">
        <v>113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8" t="s">
        <v>120</v>
      </c>
      <c r="BK143" s="182">
        <f>ROUND(I143*H143,2)</f>
        <v>0</v>
      </c>
      <c r="BL143" s="18" t="s">
        <v>141</v>
      </c>
      <c r="BM143" s="181" t="s">
        <v>218</v>
      </c>
    </row>
    <row r="144" spans="1:47" s="2" customFormat="1" ht="11.25">
      <c r="A144" s="35"/>
      <c r="B144" s="36"/>
      <c r="C144" s="37"/>
      <c r="D144" s="183" t="s">
        <v>122</v>
      </c>
      <c r="E144" s="37"/>
      <c r="F144" s="184" t="s">
        <v>219</v>
      </c>
      <c r="G144" s="37"/>
      <c r="H144" s="37"/>
      <c r="I144" s="185"/>
      <c r="J144" s="37"/>
      <c r="K144" s="37"/>
      <c r="L144" s="40"/>
      <c r="M144" s="186"/>
      <c r="N144" s="187"/>
      <c r="O144" s="66"/>
      <c r="P144" s="66"/>
      <c r="Q144" s="66"/>
      <c r="R144" s="66"/>
      <c r="S144" s="66"/>
      <c r="T144" s="67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122</v>
      </c>
      <c r="AU144" s="18" t="s">
        <v>81</v>
      </c>
    </row>
    <row r="145" spans="1:47" s="2" customFormat="1" ht="11.25">
      <c r="A145" s="35"/>
      <c r="B145" s="36"/>
      <c r="C145" s="37"/>
      <c r="D145" s="219" t="s">
        <v>169</v>
      </c>
      <c r="E145" s="37"/>
      <c r="F145" s="220" t="s">
        <v>220</v>
      </c>
      <c r="G145" s="37"/>
      <c r="H145" s="37"/>
      <c r="I145" s="185"/>
      <c r="J145" s="37"/>
      <c r="K145" s="37"/>
      <c r="L145" s="40"/>
      <c r="M145" s="186"/>
      <c r="N145" s="187"/>
      <c r="O145" s="66"/>
      <c r="P145" s="66"/>
      <c r="Q145" s="66"/>
      <c r="R145" s="66"/>
      <c r="S145" s="66"/>
      <c r="T145" s="6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169</v>
      </c>
      <c r="AU145" s="18" t="s">
        <v>81</v>
      </c>
    </row>
    <row r="146" spans="2:51" s="13" customFormat="1" ht="11.25">
      <c r="B146" s="188"/>
      <c r="C146" s="189"/>
      <c r="D146" s="183" t="s">
        <v>124</v>
      </c>
      <c r="E146" s="190" t="s">
        <v>28</v>
      </c>
      <c r="F146" s="191" t="s">
        <v>159</v>
      </c>
      <c r="G146" s="189"/>
      <c r="H146" s="190" t="s">
        <v>28</v>
      </c>
      <c r="I146" s="192"/>
      <c r="J146" s="189"/>
      <c r="K146" s="189"/>
      <c r="L146" s="193"/>
      <c r="M146" s="194"/>
      <c r="N146" s="195"/>
      <c r="O146" s="195"/>
      <c r="P146" s="195"/>
      <c r="Q146" s="195"/>
      <c r="R146" s="195"/>
      <c r="S146" s="195"/>
      <c r="T146" s="196"/>
      <c r="AT146" s="197" t="s">
        <v>124</v>
      </c>
      <c r="AU146" s="197" t="s">
        <v>81</v>
      </c>
      <c r="AV146" s="13" t="s">
        <v>79</v>
      </c>
      <c r="AW146" s="13" t="s">
        <v>35</v>
      </c>
      <c r="AX146" s="13" t="s">
        <v>74</v>
      </c>
      <c r="AY146" s="197" t="s">
        <v>113</v>
      </c>
    </row>
    <row r="147" spans="2:51" s="13" customFormat="1" ht="11.25">
      <c r="B147" s="188"/>
      <c r="C147" s="189"/>
      <c r="D147" s="183" t="s">
        <v>124</v>
      </c>
      <c r="E147" s="190" t="s">
        <v>28</v>
      </c>
      <c r="F147" s="191" t="s">
        <v>221</v>
      </c>
      <c r="G147" s="189"/>
      <c r="H147" s="190" t="s">
        <v>28</v>
      </c>
      <c r="I147" s="192"/>
      <c r="J147" s="189"/>
      <c r="K147" s="189"/>
      <c r="L147" s="193"/>
      <c r="M147" s="194"/>
      <c r="N147" s="195"/>
      <c r="O147" s="195"/>
      <c r="P147" s="195"/>
      <c r="Q147" s="195"/>
      <c r="R147" s="195"/>
      <c r="S147" s="195"/>
      <c r="T147" s="196"/>
      <c r="AT147" s="197" t="s">
        <v>124</v>
      </c>
      <c r="AU147" s="197" t="s">
        <v>81</v>
      </c>
      <c r="AV147" s="13" t="s">
        <v>79</v>
      </c>
      <c r="AW147" s="13" t="s">
        <v>35</v>
      </c>
      <c r="AX147" s="13" t="s">
        <v>74</v>
      </c>
      <c r="AY147" s="197" t="s">
        <v>113</v>
      </c>
    </row>
    <row r="148" spans="2:51" s="14" customFormat="1" ht="11.25">
      <c r="B148" s="198"/>
      <c r="C148" s="199"/>
      <c r="D148" s="183" t="s">
        <v>124</v>
      </c>
      <c r="E148" s="200" t="s">
        <v>28</v>
      </c>
      <c r="F148" s="201" t="s">
        <v>222</v>
      </c>
      <c r="G148" s="199"/>
      <c r="H148" s="202">
        <v>528</v>
      </c>
      <c r="I148" s="203"/>
      <c r="J148" s="199"/>
      <c r="K148" s="199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124</v>
      </c>
      <c r="AU148" s="208" t="s">
        <v>81</v>
      </c>
      <c r="AV148" s="14" t="s">
        <v>81</v>
      </c>
      <c r="AW148" s="14" t="s">
        <v>35</v>
      </c>
      <c r="AX148" s="14" t="s">
        <v>79</v>
      </c>
      <c r="AY148" s="208" t="s">
        <v>113</v>
      </c>
    </row>
    <row r="149" spans="1:65" s="2" customFormat="1" ht="16.5" customHeight="1">
      <c r="A149" s="35"/>
      <c r="B149" s="36"/>
      <c r="C149" s="170" t="s">
        <v>223</v>
      </c>
      <c r="D149" s="170" t="s">
        <v>116</v>
      </c>
      <c r="E149" s="171" t="s">
        <v>224</v>
      </c>
      <c r="F149" s="172" t="s">
        <v>225</v>
      </c>
      <c r="G149" s="173" t="s">
        <v>217</v>
      </c>
      <c r="H149" s="174">
        <v>1056</v>
      </c>
      <c r="I149" s="175"/>
      <c r="J149" s="176">
        <f>ROUND(I149*H149,2)</f>
        <v>0</v>
      </c>
      <c r="K149" s="172" t="s">
        <v>166</v>
      </c>
      <c r="L149" s="40"/>
      <c r="M149" s="177" t="s">
        <v>28</v>
      </c>
      <c r="N149" s="178" t="s">
        <v>47</v>
      </c>
      <c r="O149" s="66"/>
      <c r="P149" s="179">
        <f>O149*H149</f>
        <v>0</v>
      </c>
      <c r="Q149" s="179">
        <v>0.012</v>
      </c>
      <c r="R149" s="179">
        <f>Q149*H149</f>
        <v>12.672</v>
      </c>
      <c r="S149" s="179">
        <v>0.012</v>
      </c>
      <c r="T149" s="180">
        <f>S149*H149</f>
        <v>12.672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1" t="s">
        <v>141</v>
      </c>
      <c r="AT149" s="181" t="s">
        <v>116</v>
      </c>
      <c r="AU149" s="181" t="s">
        <v>81</v>
      </c>
      <c r="AY149" s="18" t="s">
        <v>113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8" t="s">
        <v>120</v>
      </c>
      <c r="BK149" s="182">
        <f>ROUND(I149*H149,2)</f>
        <v>0</v>
      </c>
      <c r="BL149" s="18" t="s">
        <v>141</v>
      </c>
      <c r="BM149" s="181" t="s">
        <v>226</v>
      </c>
    </row>
    <row r="150" spans="1:47" s="2" customFormat="1" ht="19.5">
      <c r="A150" s="35"/>
      <c r="B150" s="36"/>
      <c r="C150" s="37"/>
      <c r="D150" s="183" t="s">
        <v>122</v>
      </c>
      <c r="E150" s="37"/>
      <c r="F150" s="184" t="s">
        <v>227</v>
      </c>
      <c r="G150" s="37"/>
      <c r="H150" s="37"/>
      <c r="I150" s="185"/>
      <c r="J150" s="37"/>
      <c r="K150" s="37"/>
      <c r="L150" s="40"/>
      <c r="M150" s="186"/>
      <c r="N150" s="187"/>
      <c r="O150" s="66"/>
      <c r="P150" s="66"/>
      <c r="Q150" s="66"/>
      <c r="R150" s="66"/>
      <c r="S150" s="66"/>
      <c r="T150" s="67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122</v>
      </c>
      <c r="AU150" s="18" t="s">
        <v>81</v>
      </c>
    </row>
    <row r="151" spans="1:47" s="2" customFormat="1" ht="11.25">
      <c r="A151" s="35"/>
      <c r="B151" s="36"/>
      <c r="C151" s="37"/>
      <c r="D151" s="219" t="s">
        <v>169</v>
      </c>
      <c r="E151" s="37"/>
      <c r="F151" s="220" t="s">
        <v>228</v>
      </c>
      <c r="G151" s="37"/>
      <c r="H151" s="37"/>
      <c r="I151" s="185"/>
      <c r="J151" s="37"/>
      <c r="K151" s="37"/>
      <c r="L151" s="40"/>
      <c r="M151" s="186"/>
      <c r="N151" s="187"/>
      <c r="O151" s="66"/>
      <c r="P151" s="66"/>
      <c r="Q151" s="66"/>
      <c r="R151" s="66"/>
      <c r="S151" s="66"/>
      <c r="T151" s="67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169</v>
      </c>
      <c r="AU151" s="18" t="s">
        <v>81</v>
      </c>
    </row>
    <row r="152" spans="2:51" s="13" customFormat="1" ht="11.25">
      <c r="B152" s="188"/>
      <c r="C152" s="189"/>
      <c r="D152" s="183" t="s">
        <v>124</v>
      </c>
      <c r="E152" s="190" t="s">
        <v>28</v>
      </c>
      <c r="F152" s="191" t="s">
        <v>159</v>
      </c>
      <c r="G152" s="189"/>
      <c r="H152" s="190" t="s">
        <v>28</v>
      </c>
      <c r="I152" s="192"/>
      <c r="J152" s="189"/>
      <c r="K152" s="189"/>
      <c r="L152" s="193"/>
      <c r="M152" s="194"/>
      <c r="N152" s="195"/>
      <c r="O152" s="195"/>
      <c r="P152" s="195"/>
      <c r="Q152" s="195"/>
      <c r="R152" s="195"/>
      <c r="S152" s="195"/>
      <c r="T152" s="196"/>
      <c r="AT152" s="197" t="s">
        <v>124</v>
      </c>
      <c r="AU152" s="197" t="s">
        <v>81</v>
      </c>
      <c r="AV152" s="13" t="s">
        <v>79</v>
      </c>
      <c r="AW152" s="13" t="s">
        <v>35</v>
      </c>
      <c r="AX152" s="13" t="s">
        <v>74</v>
      </c>
      <c r="AY152" s="197" t="s">
        <v>113</v>
      </c>
    </row>
    <row r="153" spans="2:51" s="13" customFormat="1" ht="11.25">
      <c r="B153" s="188"/>
      <c r="C153" s="189"/>
      <c r="D153" s="183" t="s">
        <v>124</v>
      </c>
      <c r="E153" s="190" t="s">
        <v>28</v>
      </c>
      <c r="F153" s="191" t="s">
        <v>229</v>
      </c>
      <c r="G153" s="189"/>
      <c r="H153" s="190" t="s">
        <v>28</v>
      </c>
      <c r="I153" s="192"/>
      <c r="J153" s="189"/>
      <c r="K153" s="189"/>
      <c r="L153" s="193"/>
      <c r="M153" s="194"/>
      <c r="N153" s="195"/>
      <c r="O153" s="195"/>
      <c r="P153" s="195"/>
      <c r="Q153" s="195"/>
      <c r="R153" s="195"/>
      <c r="S153" s="195"/>
      <c r="T153" s="196"/>
      <c r="AT153" s="197" t="s">
        <v>124</v>
      </c>
      <c r="AU153" s="197" t="s">
        <v>81</v>
      </c>
      <c r="AV153" s="13" t="s">
        <v>79</v>
      </c>
      <c r="AW153" s="13" t="s">
        <v>35</v>
      </c>
      <c r="AX153" s="13" t="s">
        <v>74</v>
      </c>
      <c r="AY153" s="197" t="s">
        <v>113</v>
      </c>
    </row>
    <row r="154" spans="2:51" s="14" customFormat="1" ht="11.25">
      <c r="B154" s="198"/>
      <c r="C154" s="199"/>
      <c r="D154" s="183" t="s">
        <v>124</v>
      </c>
      <c r="E154" s="200" t="s">
        <v>28</v>
      </c>
      <c r="F154" s="201" t="s">
        <v>222</v>
      </c>
      <c r="G154" s="199"/>
      <c r="H154" s="202">
        <v>528</v>
      </c>
      <c r="I154" s="203"/>
      <c r="J154" s="199"/>
      <c r="K154" s="199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124</v>
      </c>
      <c r="AU154" s="208" t="s">
        <v>81</v>
      </c>
      <c r="AV154" s="14" t="s">
        <v>81</v>
      </c>
      <c r="AW154" s="14" t="s">
        <v>35</v>
      </c>
      <c r="AX154" s="14" t="s">
        <v>74</v>
      </c>
      <c r="AY154" s="208" t="s">
        <v>113</v>
      </c>
    </row>
    <row r="155" spans="2:51" s="13" customFormat="1" ht="11.25">
      <c r="B155" s="188"/>
      <c r="C155" s="189"/>
      <c r="D155" s="183" t="s">
        <v>124</v>
      </c>
      <c r="E155" s="190" t="s">
        <v>28</v>
      </c>
      <c r="F155" s="191" t="s">
        <v>221</v>
      </c>
      <c r="G155" s="189"/>
      <c r="H155" s="190" t="s">
        <v>28</v>
      </c>
      <c r="I155" s="192"/>
      <c r="J155" s="189"/>
      <c r="K155" s="189"/>
      <c r="L155" s="193"/>
      <c r="M155" s="194"/>
      <c r="N155" s="195"/>
      <c r="O155" s="195"/>
      <c r="P155" s="195"/>
      <c r="Q155" s="195"/>
      <c r="R155" s="195"/>
      <c r="S155" s="195"/>
      <c r="T155" s="196"/>
      <c r="AT155" s="197" t="s">
        <v>124</v>
      </c>
      <c r="AU155" s="197" t="s">
        <v>81</v>
      </c>
      <c r="AV155" s="13" t="s">
        <v>79</v>
      </c>
      <c r="AW155" s="13" t="s">
        <v>35</v>
      </c>
      <c r="AX155" s="13" t="s">
        <v>74</v>
      </c>
      <c r="AY155" s="197" t="s">
        <v>113</v>
      </c>
    </row>
    <row r="156" spans="2:51" s="14" customFormat="1" ht="11.25">
      <c r="B156" s="198"/>
      <c r="C156" s="199"/>
      <c r="D156" s="183" t="s">
        <v>124</v>
      </c>
      <c r="E156" s="200" t="s">
        <v>28</v>
      </c>
      <c r="F156" s="201" t="s">
        <v>222</v>
      </c>
      <c r="G156" s="199"/>
      <c r="H156" s="202">
        <v>528</v>
      </c>
      <c r="I156" s="203"/>
      <c r="J156" s="199"/>
      <c r="K156" s="199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124</v>
      </c>
      <c r="AU156" s="208" t="s">
        <v>81</v>
      </c>
      <c r="AV156" s="14" t="s">
        <v>81</v>
      </c>
      <c r="AW156" s="14" t="s">
        <v>35</v>
      </c>
      <c r="AX156" s="14" t="s">
        <v>74</v>
      </c>
      <c r="AY156" s="208" t="s">
        <v>113</v>
      </c>
    </row>
    <row r="157" spans="2:51" s="15" customFormat="1" ht="11.25">
      <c r="B157" s="221"/>
      <c r="C157" s="222"/>
      <c r="D157" s="183" t="s">
        <v>124</v>
      </c>
      <c r="E157" s="223" t="s">
        <v>28</v>
      </c>
      <c r="F157" s="224" t="s">
        <v>230</v>
      </c>
      <c r="G157" s="222"/>
      <c r="H157" s="225">
        <v>1056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124</v>
      </c>
      <c r="AU157" s="231" t="s">
        <v>81</v>
      </c>
      <c r="AV157" s="15" t="s">
        <v>120</v>
      </c>
      <c r="AW157" s="15" t="s">
        <v>35</v>
      </c>
      <c r="AX157" s="15" t="s">
        <v>79</v>
      </c>
      <c r="AY157" s="231" t="s">
        <v>113</v>
      </c>
    </row>
    <row r="158" spans="1:65" s="2" customFormat="1" ht="16.5" customHeight="1">
      <c r="A158" s="35"/>
      <c r="B158" s="36"/>
      <c r="C158" s="170" t="s">
        <v>8</v>
      </c>
      <c r="D158" s="170" t="s">
        <v>116</v>
      </c>
      <c r="E158" s="171" t="s">
        <v>231</v>
      </c>
      <c r="F158" s="172" t="s">
        <v>232</v>
      </c>
      <c r="G158" s="173" t="s">
        <v>217</v>
      </c>
      <c r="H158" s="174">
        <v>528</v>
      </c>
      <c r="I158" s="175"/>
      <c r="J158" s="176">
        <f>ROUND(I158*H158,2)</f>
        <v>0</v>
      </c>
      <c r="K158" s="172" t="s">
        <v>166</v>
      </c>
      <c r="L158" s="40"/>
      <c r="M158" s="177" t="s">
        <v>28</v>
      </c>
      <c r="N158" s="178" t="s">
        <v>47</v>
      </c>
      <c r="O158" s="66"/>
      <c r="P158" s="179">
        <f>O158*H158</f>
        <v>0</v>
      </c>
      <c r="Q158" s="179">
        <v>0.0008</v>
      </c>
      <c r="R158" s="179">
        <f>Q158*H158</f>
        <v>0.4224</v>
      </c>
      <c r="S158" s="179">
        <v>0</v>
      </c>
      <c r="T158" s="18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1" t="s">
        <v>141</v>
      </c>
      <c r="AT158" s="181" t="s">
        <v>116</v>
      </c>
      <c r="AU158" s="181" t="s">
        <v>81</v>
      </c>
      <c r="AY158" s="18" t="s">
        <v>113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8" t="s">
        <v>120</v>
      </c>
      <c r="BK158" s="182">
        <f>ROUND(I158*H158,2)</f>
        <v>0</v>
      </c>
      <c r="BL158" s="18" t="s">
        <v>141</v>
      </c>
      <c r="BM158" s="181" t="s">
        <v>233</v>
      </c>
    </row>
    <row r="159" spans="1:47" s="2" customFormat="1" ht="11.25">
      <c r="A159" s="35"/>
      <c r="B159" s="36"/>
      <c r="C159" s="37"/>
      <c r="D159" s="183" t="s">
        <v>122</v>
      </c>
      <c r="E159" s="37"/>
      <c r="F159" s="184" t="s">
        <v>234</v>
      </c>
      <c r="G159" s="37"/>
      <c r="H159" s="37"/>
      <c r="I159" s="185"/>
      <c r="J159" s="37"/>
      <c r="K159" s="37"/>
      <c r="L159" s="40"/>
      <c r="M159" s="186"/>
      <c r="N159" s="187"/>
      <c r="O159" s="66"/>
      <c r="P159" s="66"/>
      <c r="Q159" s="66"/>
      <c r="R159" s="66"/>
      <c r="S159" s="66"/>
      <c r="T159" s="67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122</v>
      </c>
      <c r="AU159" s="18" t="s">
        <v>81</v>
      </c>
    </row>
    <row r="160" spans="1:47" s="2" customFormat="1" ht="11.25">
      <c r="A160" s="35"/>
      <c r="B160" s="36"/>
      <c r="C160" s="37"/>
      <c r="D160" s="219" t="s">
        <v>169</v>
      </c>
      <c r="E160" s="37"/>
      <c r="F160" s="220" t="s">
        <v>235</v>
      </c>
      <c r="G160" s="37"/>
      <c r="H160" s="37"/>
      <c r="I160" s="185"/>
      <c r="J160" s="37"/>
      <c r="K160" s="37"/>
      <c r="L160" s="40"/>
      <c r="M160" s="186"/>
      <c r="N160" s="187"/>
      <c r="O160" s="66"/>
      <c r="P160" s="66"/>
      <c r="Q160" s="66"/>
      <c r="R160" s="66"/>
      <c r="S160" s="66"/>
      <c r="T160" s="67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169</v>
      </c>
      <c r="AU160" s="18" t="s">
        <v>81</v>
      </c>
    </row>
    <row r="161" spans="2:51" s="13" customFormat="1" ht="11.25">
      <c r="B161" s="188"/>
      <c r="C161" s="189"/>
      <c r="D161" s="183" t="s">
        <v>124</v>
      </c>
      <c r="E161" s="190" t="s">
        <v>28</v>
      </c>
      <c r="F161" s="191" t="s">
        <v>236</v>
      </c>
      <c r="G161" s="189"/>
      <c r="H161" s="190" t="s">
        <v>28</v>
      </c>
      <c r="I161" s="192"/>
      <c r="J161" s="189"/>
      <c r="K161" s="189"/>
      <c r="L161" s="193"/>
      <c r="M161" s="194"/>
      <c r="N161" s="195"/>
      <c r="O161" s="195"/>
      <c r="P161" s="195"/>
      <c r="Q161" s="195"/>
      <c r="R161" s="195"/>
      <c r="S161" s="195"/>
      <c r="T161" s="196"/>
      <c r="AT161" s="197" t="s">
        <v>124</v>
      </c>
      <c r="AU161" s="197" t="s">
        <v>81</v>
      </c>
      <c r="AV161" s="13" t="s">
        <v>79</v>
      </c>
      <c r="AW161" s="13" t="s">
        <v>35</v>
      </c>
      <c r="AX161" s="13" t="s">
        <v>74</v>
      </c>
      <c r="AY161" s="197" t="s">
        <v>113</v>
      </c>
    </row>
    <row r="162" spans="2:51" s="13" customFormat="1" ht="11.25">
      <c r="B162" s="188"/>
      <c r="C162" s="189"/>
      <c r="D162" s="183" t="s">
        <v>124</v>
      </c>
      <c r="E162" s="190" t="s">
        <v>28</v>
      </c>
      <c r="F162" s="191" t="s">
        <v>237</v>
      </c>
      <c r="G162" s="189"/>
      <c r="H162" s="190" t="s">
        <v>28</v>
      </c>
      <c r="I162" s="192"/>
      <c r="J162" s="189"/>
      <c r="K162" s="189"/>
      <c r="L162" s="193"/>
      <c r="M162" s="194"/>
      <c r="N162" s="195"/>
      <c r="O162" s="195"/>
      <c r="P162" s="195"/>
      <c r="Q162" s="195"/>
      <c r="R162" s="195"/>
      <c r="S162" s="195"/>
      <c r="T162" s="196"/>
      <c r="AT162" s="197" t="s">
        <v>124</v>
      </c>
      <c r="AU162" s="197" t="s">
        <v>81</v>
      </c>
      <c r="AV162" s="13" t="s">
        <v>79</v>
      </c>
      <c r="AW162" s="13" t="s">
        <v>35</v>
      </c>
      <c r="AX162" s="13" t="s">
        <v>74</v>
      </c>
      <c r="AY162" s="197" t="s">
        <v>113</v>
      </c>
    </row>
    <row r="163" spans="2:51" s="14" customFormat="1" ht="11.25">
      <c r="B163" s="198"/>
      <c r="C163" s="199"/>
      <c r="D163" s="183" t="s">
        <v>124</v>
      </c>
      <c r="E163" s="200" t="s">
        <v>28</v>
      </c>
      <c r="F163" s="201" t="s">
        <v>222</v>
      </c>
      <c r="G163" s="199"/>
      <c r="H163" s="202">
        <v>528</v>
      </c>
      <c r="I163" s="203"/>
      <c r="J163" s="199"/>
      <c r="K163" s="199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124</v>
      </c>
      <c r="AU163" s="208" t="s">
        <v>81</v>
      </c>
      <c r="AV163" s="14" t="s">
        <v>81</v>
      </c>
      <c r="AW163" s="14" t="s">
        <v>35</v>
      </c>
      <c r="AX163" s="14" t="s">
        <v>79</v>
      </c>
      <c r="AY163" s="208" t="s">
        <v>113</v>
      </c>
    </row>
    <row r="164" spans="1:65" s="2" customFormat="1" ht="16.5" customHeight="1">
      <c r="A164" s="35"/>
      <c r="B164" s="36"/>
      <c r="C164" s="170" t="s">
        <v>141</v>
      </c>
      <c r="D164" s="170" t="s">
        <v>116</v>
      </c>
      <c r="E164" s="171" t="s">
        <v>238</v>
      </c>
      <c r="F164" s="172" t="s">
        <v>239</v>
      </c>
      <c r="G164" s="173" t="s">
        <v>217</v>
      </c>
      <c r="H164" s="174">
        <v>528</v>
      </c>
      <c r="I164" s="175"/>
      <c r="J164" s="176">
        <f>ROUND(I164*H164,2)</f>
        <v>0</v>
      </c>
      <c r="K164" s="172" t="s">
        <v>166</v>
      </c>
      <c r="L164" s="40"/>
      <c r="M164" s="177" t="s">
        <v>28</v>
      </c>
      <c r="N164" s="178" t="s">
        <v>47</v>
      </c>
      <c r="O164" s="66"/>
      <c r="P164" s="179">
        <f>O164*H164</f>
        <v>0</v>
      </c>
      <c r="Q164" s="179">
        <v>0.0004</v>
      </c>
      <c r="R164" s="179">
        <f>Q164*H164</f>
        <v>0.2112</v>
      </c>
      <c r="S164" s="179">
        <v>0</v>
      </c>
      <c r="T164" s="18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1" t="s">
        <v>141</v>
      </c>
      <c r="AT164" s="181" t="s">
        <v>116</v>
      </c>
      <c r="AU164" s="181" t="s">
        <v>81</v>
      </c>
      <c r="AY164" s="18" t="s">
        <v>113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8" t="s">
        <v>120</v>
      </c>
      <c r="BK164" s="182">
        <f>ROUND(I164*H164,2)</f>
        <v>0</v>
      </c>
      <c r="BL164" s="18" t="s">
        <v>141</v>
      </c>
      <c r="BM164" s="181" t="s">
        <v>240</v>
      </c>
    </row>
    <row r="165" spans="1:47" s="2" customFormat="1" ht="11.25">
      <c r="A165" s="35"/>
      <c r="B165" s="36"/>
      <c r="C165" s="37"/>
      <c r="D165" s="183" t="s">
        <v>122</v>
      </c>
      <c r="E165" s="37"/>
      <c r="F165" s="184" t="s">
        <v>241</v>
      </c>
      <c r="G165" s="37"/>
      <c r="H165" s="37"/>
      <c r="I165" s="185"/>
      <c r="J165" s="37"/>
      <c r="K165" s="37"/>
      <c r="L165" s="40"/>
      <c r="M165" s="186"/>
      <c r="N165" s="187"/>
      <c r="O165" s="66"/>
      <c r="P165" s="66"/>
      <c r="Q165" s="66"/>
      <c r="R165" s="66"/>
      <c r="S165" s="66"/>
      <c r="T165" s="67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122</v>
      </c>
      <c r="AU165" s="18" t="s">
        <v>81</v>
      </c>
    </row>
    <row r="166" spans="1:47" s="2" customFormat="1" ht="11.25">
      <c r="A166" s="35"/>
      <c r="B166" s="36"/>
      <c r="C166" s="37"/>
      <c r="D166" s="219" t="s">
        <v>169</v>
      </c>
      <c r="E166" s="37"/>
      <c r="F166" s="220" t="s">
        <v>242</v>
      </c>
      <c r="G166" s="37"/>
      <c r="H166" s="37"/>
      <c r="I166" s="185"/>
      <c r="J166" s="37"/>
      <c r="K166" s="37"/>
      <c r="L166" s="40"/>
      <c r="M166" s="186"/>
      <c r="N166" s="187"/>
      <c r="O166" s="66"/>
      <c r="P166" s="66"/>
      <c r="Q166" s="66"/>
      <c r="R166" s="66"/>
      <c r="S166" s="66"/>
      <c r="T166" s="67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169</v>
      </c>
      <c r="AU166" s="18" t="s">
        <v>81</v>
      </c>
    </row>
    <row r="167" spans="2:51" s="13" customFormat="1" ht="11.25">
      <c r="B167" s="188"/>
      <c r="C167" s="189"/>
      <c r="D167" s="183" t="s">
        <v>124</v>
      </c>
      <c r="E167" s="190" t="s">
        <v>28</v>
      </c>
      <c r="F167" s="191" t="s">
        <v>236</v>
      </c>
      <c r="G167" s="189"/>
      <c r="H167" s="190" t="s">
        <v>28</v>
      </c>
      <c r="I167" s="192"/>
      <c r="J167" s="189"/>
      <c r="K167" s="189"/>
      <c r="L167" s="193"/>
      <c r="M167" s="194"/>
      <c r="N167" s="195"/>
      <c r="O167" s="195"/>
      <c r="P167" s="195"/>
      <c r="Q167" s="195"/>
      <c r="R167" s="195"/>
      <c r="S167" s="195"/>
      <c r="T167" s="196"/>
      <c r="AT167" s="197" t="s">
        <v>124</v>
      </c>
      <c r="AU167" s="197" t="s">
        <v>81</v>
      </c>
      <c r="AV167" s="13" t="s">
        <v>79</v>
      </c>
      <c r="AW167" s="13" t="s">
        <v>35</v>
      </c>
      <c r="AX167" s="13" t="s">
        <v>74</v>
      </c>
      <c r="AY167" s="197" t="s">
        <v>113</v>
      </c>
    </row>
    <row r="168" spans="2:51" s="13" customFormat="1" ht="11.25">
      <c r="B168" s="188"/>
      <c r="C168" s="189"/>
      <c r="D168" s="183" t="s">
        <v>124</v>
      </c>
      <c r="E168" s="190" t="s">
        <v>28</v>
      </c>
      <c r="F168" s="191" t="s">
        <v>243</v>
      </c>
      <c r="G168" s="189"/>
      <c r="H168" s="190" t="s">
        <v>28</v>
      </c>
      <c r="I168" s="192"/>
      <c r="J168" s="189"/>
      <c r="K168" s="189"/>
      <c r="L168" s="193"/>
      <c r="M168" s="194"/>
      <c r="N168" s="195"/>
      <c r="O168" s="195"/>
      <c r="P168" s="195"/>
      <c r="Q168" s="195"/>
      <c r="R168" s="195"/>
      <c r="S168" s="195"/>
      <c r="T168" s="196"/>
      <c r="AT168" s="197" t="s">
        <v>124</v>
      </c>
      <c r="AU168" s="197" t="s">
        <v>81</v>
      </c>
      <c r="AV168" s="13" t="s">
        <v>79</v>
      </c>
      <c r="AW168" s="13" t="s">
        <v>35</v>
      </c>
      <c r="AX168" s="13" t="s">
        <v>74</v>
      </c>
      <c r="AY168" s="197" t="s">
        <v>113</v>
      </c>
    </row>
    <row r="169" spans="2:51" s="14" customFormat="1" ht="11.25">
      <c r="B169" s="198"/>
      <c r="C169" s="199"/>
      <c r="D169" s="183" t="s">
        <v>124</v>
      </c>
      <c r="E169" s="200" t="s">
        <v>28</v>
      </c>
      <c r="F169" s="201" t="s">
        <v>222</v>
      </c>
      <c r="G169" s="199"/>
      <c r="H169" s="202">
        <v>528</v>
      </c>
      <c r="I169" s="203"/>
      <c r="J169" s="199"/>
      <c r="K169" s="199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124</v>
      </c>
      <c r="AU169" s="208" t="s">
        <v>81</v>
      </c>
      <c r="AV169" s="14" t="s">
        <v>81</v>
      </c>
      <c r="AW169" s="14" t="s">
        <v>35</v>
      </c>
      <c r="AX169" s="14" t="s">
        <v>79</v>
      </c>
      <c r="AY169" s="208" t="s">
        <v>113</v>
      </c>
    </row>
    <row r="170" spans="1:65" s="2" customFormat="1" ht="16.5" customHeight="1">
      <c r="A170" s="35"/>
      <c r="B170" s="36"/>
      <c r="C170" s="170" t="s">
        <v>244</v>
      </c>
      <c r="D170" s="170" t="s">
        <v>116</v>
      </c>
      <c r="E170" s="171" t="s">
        <v>245</v>
      </c>
      <c r="F170" s="172" t="s">
        <v>246</v>
      </c>
      <c r="G170" s="173" t="s">
        <v>217</v>
      </c>
      <c r="H170" s="174">
        <v>1056</v>
      </c>
      <c r="I170" s="175"/>
      <c r="J170" s="176">
        <f>ROUND(I170*H170,2)</f>
        <v>0</v>
      </c>
      <c r="K170" s="172" t="s">
        <v>166</v>
      </c>
      <c r="L170" s="40"/>
      <c r="M170" s="177" t="s">
        <v>28</v>
      </c>
      <c r="N170" s="178" t="s">
        <v>47</v>
      </c>
      <c r="O170" s="66"/>
      <c r="P170" s="179">
        <f>O170*H170</f>
        <v>0</v>
      </c>
      <c r="Q170" s="179">
        <v>0.00041</v>
      </c>
      <c r="R170" s="179">
        <f>Q170*H170</f>
        <v>0.43296</v>
      </c>
      <c r="S170" s="179">
        <v>0</v>
      </c>
      <c r="T170" s="18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1" t="s">
        <v>141</v>
      </c>
      <c r="AT170" s="181" t="s">
        <v>116</v>
      </c>
      <c r="AU170" s="181" t="s">
        <v>81</v>
      </c>
      <c r="AY170" s="18" t="s">
        <v>113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18" t="s">
        <v>120</v>
      </c>
      <c r="BK170" s="182">
        <f>ROUND(I170*H170,2)</f>
        <v>0</v>
      </c>
      <c r="BL170" s="18" t="s">
        <v>141</v>
      </c>
      <c r="BM170" s="181" t="s">
        <v>247</v>
      </c>
    </row>
    <row r="171" spans="1:47" s="2" customFormat="1" ht="11.25">
      <c r="A171" s="35"/>
      <c r="B171" s="36"/>
      <c r="C171" s="37"/>
      <c r="D171" s="183" t="s">
        <v>122</v>
      </c>
      <c r="E171" s="37"/>
      <c r="F171" s="184" t="s">
        <v>248</v>
      </c>
      <c r="G171" s="37"/>
      <c r="H171" s="37"/>
      <c r="I171" s="185"/>
      <c r="J171" s="37"/>
      <c r="K171" s="37"/>
      <c r="L171" s="40"/>
      <c r="M171" s="186"/>
      <c r="N171" s="187"/>
      <c r="O171" s="66"/>
      <c r="P171" s="66"/>
      <c r="Q171" s="66"/>
      <c r="R171" s="66"/>
      <c r="S171" s="66"/>
      <c r="T171" s="67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122</v>
      </c>
      <c r="AU171" s="18" t="s">
        <v>81</v>
      </c>
    </row>
    <row r="172" spans="1:47" s="2" customFormat="1" ht="11.25">
      <c r="A172" s="35"/>
      <c r="B172" s="36"/>
      <c r="C172" s="37"/>
      <c r="D172" s="219" t="s">
        <v>169</v>
      </c>
      <c r="E172" s="37"/>
      <c r="F172" s="220" t="s">
        <v>249</v>
      </c>
      <c r="G172" s="37"/>
      <c r="H172" s="37"/>
      <c r="I172" s="185"/>
      <c r="J172" s="37"/>
      <c r="K172" s="37"/>
      <c r="L172" s="40"/>
      <c r="M172" s="186"/>
      <c r="N172" s="187"/>
      <c r="O172" s="66"/>
      <c r="P172" s="66"/>
      <c r="Q172" s="66"/>
      <c r="R172" s="66"/>
      <c r="S172" s="66"/>
      <c r="T172" s="67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169</v>
      </c>
      <c r="AU172" s="18" t="s">
        <v>81</v>
      </c>
    </row>
    <row r="173" spans="2:51" s="13" customFormat="1" ht="11.25">
      <c r="B173" s="188"/>
      <c r="C173" s="189"/>
      <c r="D173" s="183" t="s">
        <v>124</v>
      </c>
      <c r="E173" s="190" t="s">
        <v>28</v>
      </c>
      <c r="F173" s="191" t="s">
        <v>236</v>
      </c>
      <c r="G173" s="189"/>
      <c r="H173" s="190" t="s">
        <v>28</v>
      </c>
      <c r="I173" s="192"/>
      <c r="J173" s="189"/>
      <c r="K173" s="189"/>
      <c r="L173" s="193"/>
      <c r="M173" s="194"/>
      <c r="N173" s="195"/>
      <c r="O173" s="195"/>
      <c r="P173" s="195"/>
      <c r="Q173" s="195"/>
      <c r="R173" s="195"/>
      <c r="S173" s="195"/>
      <c r="T173" s="196"/>
      <c r="AT173" s="197" t="s">
        <v>124</v>
      </c>
      <c r="AU173" s="197" t="s">
        <v>81</v>
      </c>
      <c r="AV173" s="13" t="s">
        <v>79</v>
      </c>
      <c r="AW173" s="13" t="s">
        <v>35</v>
      </c>
      <c r="AX173" s="13" t="s">
        <v>74</v>
      </c>
      <c r="AY173" s="197" t="s">
        <v>113</v>
      </c>
    </row>
    <row r="174" spans="2:51" s="13" customFormat="1" ht="11.25">
      <c r="B174" s="188"/>
      <c r="C174" s="189"/>
      <c r="D174" s="183" t="s">
        <v>124</v>
      </c>
      <c r="E174" s="190" t="s">
        <v>28</v>
      </c>
      <c r="F174" s="191" t="s">
        <v>250</v>
      </c>
      <c r="G174" s="189"/>
      <c r="H174" s="190" t="s">
        <v>28</v>
      </c>
      <c r="I174" s="192"/>
      <c r="J174" s="189"/>
      <c r="K174" s="189"/>
      <c r="L174" s="193"/>
      <c r="M174" s="194"/>
      <c r="N174" s="195"/>
      <c r="O174" s="195"/>
      <c r="P174" s="195"/>
      <c r="Q174" s="195"/>
      <c r="R174" s="195"/>
      <c r="S174" s="195"/>
      <c r="T174" s="196"/>
      <c r="AT174" s="197" t="s">
        <v>124</v>
      </c>
      <c r="AU174" s="197" t="s">
        <v>81</v>
      </c>
      <c r="AV174" s="13" t="s">
        <v>79</v>
      </c>
      <c r="AW174" s="13" t="s">
        <v>35</v>
      </c>
      <c r="AX174" s="13" t="s">
        <v>74</v>
      </c>
      <c r="AY174" s="197" t="s">
        <v>113</v>
      </c>
    </row>
    <row r="175" spans="2:51" s="14" customFormat="1" ht="11.25">
      <c r="B175" s="198"/>
      <c r="C175" s="199"/>
      <c r="D175" s="183" t="s">
        <v>124</v>
      </c>
      <c r="E175" s="200" t="s">
        <v>28</v>
      </c>
      <c r="F175" s="201" t="s">
        <v>251</v>
      </c>
      <c r="G175" s="199"/>
      <c r="H175" s="202">
        <v>1056</v>
      </c>
      <c r="I175" s="203"/>
      <c r="J175" s="199"/>
      <c r="K175" s="199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124</v>
      </c>
      <c r="AU175" s="208" t="s">
        <v>81</v>
      </c>
      <c r="AV175" s="14" t="s">
        <v>81</v>
      </c>
      <c r="AW175" s="14" t="s">
        <v>35</v>
      </c>
      <c r="AX175" s="14" t="s">
        <v>79</v>
      </c>
      <c r="AY175" s="208" t="s">
        <v>113</v>
      </c>
    </row>
    <row r="176" spans="1:65" s="2" customFormat="1" ht="16.5" customHeight="1">
      <c r="A176" s="35"/>
      <c r="B176" s="36"/>
      <c r="C176" s="170" t="s">
        <v>252</v>
      </c>
      <c r="D176" s="170" t="s">
        <v>116</v>
      </c>
      <c r="E176" s="171" t="s">
        <v>253</v>
      </c>
      <c r="F176" s="172" t="s">
        <v>254</v>
      </c>
      <c r="G176" s="173" t="s">
        <v>217</v>
      </c>
      <c r="H176" s="174">
        <v>528</v>
      </c>
      <c r="I176" s="175"/>
      <c r="J176" s="176">
        <f>ROUND(I176*H176,2)</f>
        <v>0</v>
      </c>
      <c r="K176" s="172" t="s">
        <v>166</v>
      </c>
      <c r="L176" s="40"/>
      <c r="M176" s="177" t="s">
        <v>28</v>
      </c>
      <c r="N176" s="178" t="s">
        <v>47</v>
      </c>
      <c r="O176" s="66"/>
      <c r="P176" s="179">
        <f>O176*H176</f>
        <v>0</v>
      </c>
      <c r="Q176" s="179">
        <v>0.00019</v>
      </c>
      <c r="R176" s="179">
        <f>Q176*H176</f>
        <v>0.10032</v>
      </c>
      <c r="S176" s="179">
        <v>0</v>
      </c>
      <c r="T176" s="18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1" t="s">
        <v>141</v>
      </c>
      <c r="AT176" s="181" t="s">
        <v>116</v>
      </c>
      <c r="AU176" s="181" t="s">
        <v>81</v>
      </c>
      <c r="AY176" s="18" t="s">
        <v>113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8" t="s">
        <v>120</v>
      </c>
      <c r="BK176" s="182">
        <f>ROUND(I176*H176,2)</f>
        <v>0</v>
      </c>
      <c r="BL176" s="18" t="s">
        <v>141</v>
      </c>
      <c r="BM176" s="181" t="s">
        <v>255</v>
      </c>
    </row>
    <row r="177" spans="1:47" s="2" customFormat="1" ht="19.5">
      <c r="A177" s="35"/>
      <c r="B177" s="36"/>
      <c r="C177" s="37"/>
      <c r="D177" s="183" t="s">
        <v>122</v>
      </c>
      <c r="E177" s="37"/>
      <c r="F177" s="184" t="s">
        <v>256</v>
      </c>
      <c r="G177" s="37"/>
      <c r="H177" s="37"/>
      <c r="I177" s="185"/>
      <c r="J177" s="37"/>
      <c r="K177" s="37"/>
      <c r="L177" s="40"/>
      <c r="M177" s="186"/>
      <c r="N177" s="187"/>
      <c r="O177" s="66"/>
      <c r="P177" s="66"/>
      <c r="Q177" s="66"/>
      <c r="R177" s="66"/>
      <c r="S177" s="66"/>
      <c r="T177" s="67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122</v>
      </c>
      <c r="AU177" s="18" t="s">
        <v>81</v>
      </c>
    </row>
    <row r="178" spans="1:47" s="2" customFormat="1" ht="11.25">
      <c r="A178" s="35"/>
      <c r="B178" s="36"/>
      <c r="C178" s="37"/>
      <c r="D178" s="219" t="s">
        <v>169</v>
      </c>
      <c r="E178" s="37"/>
      <c r="F178" s="220" t="s">
        <v>257</v>
      </c>
      <c r="G178" s="37"/>
      <c r="H178" s="37"/>
      <c r="I178" s="185"/>
      <c r="J178" s="37"/>
      <c r="K178" s="37"/>
      <c r="L178" s="40"/>
      <c r="M178" s="186"/>
      <c r="N178" s="187"/>
      <c r="O178" s="66"/>
      <c r="P178" s="66"/>
      <c r="Q178" s="66"/>
      <c r="R178" s="66"/>
      <c r="S178" s="66"/>
      <c r="T178" s="67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169</v>
      </c>
      <c r="AU178" s="18" t="s">
        <v>81</v>
      </c>
    </row>
    <row r="179" spans="2:51" s="13" customFormat="1" ht="11.25">
      <c r="B179" s="188"/>
      <c r="C179" s="189"/>
      <c r="D179" s="183" t="s">
        <v>124</v>
      </c>
      <c r="E179" s="190" t="s">
        <v>28</v>
      </c>
      <c r="F179" s="191" t="s">
        <v>258</v>
      </c>
      <c r="G179" s="189"/>
      <c r="H179" s="190" t="s">
        <v>28</v>
      </c>
      <c r="I179" s="192"/>
      <c r="J179" s="189"/>
      <c r="K179" s="189"/>
      <c r="L179" s="193"/>
      <c r="M179" s="194"/>
      <c r="N179" s="195"/>
      <c r="O179" s="195"/>
      <c r="P179" s="195"/>
      <c r="Q179" s="195"/>
      <c r="R179" s="195"/>
      <c r="S179" s="195"/>
      <c r="T179" s="196"/>
      <c r="AT179" s="197" t="s">
        <v>124</v>
      </c>
      <c r="AU179" s="197" t="s">
        <v>81</v>
      </c>
      <c r="AV179" s="13" t="s">
        <v>79</v>
      </c>
      <c r="AW179" s="13" t="s">
        <v>35</v>
      </c>
      <c r="AX179" s="13" t="s">
        <v>74</v>
      </c>
      <c r="AY179" s="197" t="s">
        <v>113</v>
      </c>
    </row>
    <row r="180" spans="2:51" s="13" customFormat="1" ht="11.25">
      <c r="B180" s="188"/>
      <c r="C180" s="189"/>
      <c r="D180" s="183" t="s">
        <v>124</v>
      </c>
      <c r="E180" s="190" t="s">
        <v>28</v>
      </c>
      <c r="F180" s="191" t="s">
        <v>259</v>
      </c>
      <c r="G180" s="189"/>
      <c r="H180" s="190" t="s">
        <v>28</v>
      </c>
      <c r="I180" s="192"/>
      <c r="J180" s="189"/>
      <c r="K180" s="189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124</v>
      </c>
      <c r="AU180" s="197" t="s">
        <v>81</v>
      </c>
      <c r="AV180" s="13" t="s">
        <v>79</v>
      </c>
      <c r="AW180" s="13" t="s">
        <v>35</v>
      </c>
      <c r="AX180" s="13" t="s">
        <v>74</v>
      </c>
      <c r="AY180" s="197" t="s">
        <v>113</v>
      </c>
    </row>
    <row r="181" spans="2:51" s="13" customFormat="1" ht="11.25">
      <c r="B181" s="188"/>
      <c r="C181" s="189"/>
      <c r="D181" s="183" t="s">
        <v>124</v>
      </c>
      <c r="E181" s="190" t="s">
        <v>28</v>
      </c>
      <c r="F181" s="191" t="s">
        <v>237</v>
      </c>
      <c r="G181" s="189"/>
      <c r="H181" s="190" t="s">
        <v>28</v>
      </c>
      <c r="I181" s="192"/>
      <c r="J181" s="189"/>
      <c r="K181" s="189"/>
      <c r="L181" s="193"/>
      <c r="M181" s="194"/>
      <c r="N181" s="195"/>
      <c r="O181" s="195"/>
      <c r="P181" s="195"/>
      <c r="Q181" s="195"/>
      <c r="R181" s="195"/>
      <c r="S181" s="195"/>
      <c r="T181" s="196"/>
      <c r="AT181" s="197" t="s">
        <v>124</v>
      </c>
      <c r="AU181" s="197" t="s">
        <v>81</v>
      </c>
      <c r="AV181" s="13" t="s">
        <v>79</v>
      </c>
      <c r="AW181" s="13" t="s">
        <v>35</v>
      </c>
      <c r="AX181" s="13" t="s">
        <v>74</v>
      </c>
      <c r="AY181" s="197" t="s">
        <v>113</v>
      </c>
    </row>
    <row r="182" spans="2:51" s="14" customFormat="1" ht="11.25">
      <c r="B182" s="198"/>
      <c r="C182" s="199"/>
      <c r="D182" s="183" t="s">
        <v>124</v>
      </c>
      <c r="E182" s="200" t="s">
        <v>28</v>
      </c>
      <c r="F182" s="201" t="s">
        <v>260</v>
      </c>
      <c r="G182" s="199"/>
      <c r="H182" s="202">
        <v>132</v>
      </c>
      <c r="I182" s="203"/>
      <c r="J182" s="199"/>
      <c r="K182" s="199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124</v>
      </c>
      <c r="AU182" s="208" t="s">
        <v>81</v>
      </c>
      <c r="AV182" s="14" t="s">
        <v>81</v>
      </c>
      <c r="AW182" s="14" t="s">
        <v>35</v>
      </c>
      <c r="AX182" s="14" t="s">
        <v>74</v>
      </c>
      <c r="AY182" s="208" t="s">
        <v>113</v>
      </c>
    </row>
    <row r="183" spans="2:51" s="13" customFormat="1" ht="11.25">
      <c r="B183" s="188"/>
      <c r="C183" s="189"/>
      <c r="D183" s="183" t="s">
        <v>124</v>
      </c>
      <c r="E183" s="190" t="s">
        <v>28</v>
      </c>
      <c r="F183" s="191" t="s">
        <v>243</v>
      </c>
      <c r="G183" s="189"/>
      <c r="H183" s="190" t="s">
        <v>28</v>
      </c>
      <c r="I183" s="192"/>
      <c r="J183" s="189"/>
      <c r="K183" s="189"/>
      <c r="L183" s="193"/>
      <c r="M183" s="194"/>
      <c r="N183" s="195"/>
      <c r="O183" s="195"/>
      <c r="P183" s="195"/>
      <c r="Q183" s="195"/>
      <c r="R183" s="195"/>
      <c r="S183" s="195"/>
      <c r="T183" s="196"/>
      <c r="AT183" s="197" t="s">
        <v>124</v>
      </c>
      <c r="AU183" s="197" t="s">
        <v>81</v>
      </c>
      <c r="AV183" s="13" t="s">
        <v>79</v>
      </c>
      <c r="AW183" s="13" t="s">
        <v>35</v>
      </c>
      <c r="AX183" s="13" t="s">
        <v>74</v>
      </c>
      <c r="AY183" s="197" t="s">
        <v>113</v>
      </c>
    </row>
    <row r="184" spans="2:51" s="14" customFormat="1" ht="11.25">
      <c r="B184" s="198"/>
      <c r="C184" s="199"/>
      <c r="D184" s="183" t="s">
        <v>124</v>
      </c>
      <c r="E184" s="200" t="s">
        <v>28</v>
      </c>
      <c r="F184" s="201" t="s">
        <v>260</v>
      </c>
      <c r="G184" s="199"/>
      <c r="H184" s="202">
        <v>132</v>
      </c>
      <c r="I184" s="203"/>
      <c r="J184" s="199"/>
      <c r="K184" s="199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124</v>
      </c>
      <c r="AU184" s="208" t="s">
        <v>81</v>
      </c>
      <c r="AV184" s="14" t="s">
        <v>81</v>
      </c>
      <c r="AW184" s="14" t="s">
        <v>35</v>
      </c>
      <c r="AX184" s="14" t="s">
        <v>74</v>
      </c>
      <c r="AY184" s="208" t="s">
        <v>113</v>
      </c>
    </row>
    <row r="185" spans="2:51" s="13" customFormat="1" ht="11.25">
      <c r="B185" s="188"/>
      <c r="C185" s="189"/>
      <c r="D185" s="183" t="s">
        <v>124</v>
      </c>
      <c r="E185" s="190" t="s">
        <v>28</v>
      </c>
      <c r="F185" s="191" t="s">
        <v>261</v>
      </c>
      <c r="G185" s="189"/>
      <c r="H185" s="190" t="s">
        <v>28</v>
      </c>
      <c r="I185" s="192"/>
      <c r="J185" s="189"/>
      <c r="K185" s="189"/>
      <c r="L185" s="193"/>
      <c r="M185" s="194"/>
      <c r="N185" s="195"/>
      <c r="O185" s="195"/>
      <c r="P185" s="195"/>
      <c r="Q185" s="195"/>
      <c r="R185" s="195"/>
      <c r="S185" s="195"/>
      <c r="T185" s="196"/>
      <c r="AT185" s="197" t="s">
        <v>124</v>
      </c>
      <c r="AU185" s="197" t="s">
        <v>81</v>
      </c>
      <c r="AV185" s="13" t="s">
        <v>79</v>
      </c>
      <c r="AW185" s="13" t="s">
        <v>35</v>
      </c>
      <c r="AX185" s="13" t="s">
        <v>74</v>
      </c>
      <c r="AY185" s="197" t="s">
        <v>113</v>
      </c>
    </row>
    <row r="186" spans="2:51" s="14" customFormat="1" ht="11.25">
      <c r="B186" s="198"/>
      <c r="C186" s="199"/>
      <c r="D186" s="183" t="s">
        <v>124</v>
      </c>
      <c r="E186" s="200" t="s">
        <v>28</v>
      </c>
      <c r="F186" s="201" t="s">
        <v>262</v>
      </c>
      <c r="G186" s="199"/>
      <c r="H186" s="202">
        <v>264</v>
      </c>
      <c r="I186" s="203"/>
      <c r="J186" s="199"/>
      <c r="K186" s="199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124</v>
      </c>
      <c r="AU186" s="208" t="s">
        <v>81</v>
      </c>
      <c r="AV186" s="14" t="s">
        <v>81</v>
      </c>
      <c r="AW186" s="14" t="s">
        <v>35</v>
      </c>
      <c r="AX186" s="14" t="s">
        <v>74</v>
      </c>
      <c r="AY186" s="208" t="s">
        <v>113</v>
      </c>
    </row>
    <row r="187" spans="2:51" s="15" customFormat="1" ht="11.25">
      <c r="B187" s="221"/>
      <c r="C187" s="222"/>
      <c r="D187" s="183" t="s">
        <v>124</v>
      </c>
      <c r="E187" s="223" t="s">
        <v>28</v>
      </c>
      <c r="F187" s="224" t="s">
        <v>230</v>
      </c>
      <c r="G187" s="222"/>
      <c r="H187" s="225">
        <v>528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124</v>
      </c>
      <c r="AU187" s="231" t="s">
        <v>81</v>
      </c>
      <c r="AV187" s="15" t="s">
        <v>120</v>
      </c>
      <c r="AW187" s="15" t="s">
        <v>35</v>
      </c>
      <c r="AX187" s="15" t="s">
        <v>79</v>
      </c>
      <c r="AY187" s="231" t="s">
        <v>113</v>
      </c>
    </row>
    <row r="188" spans="2:63" s="12" customFormat="1" ht="25.9" customHeight="1">
      <c r="B188" s="154"/>
      <c r="C188" s="155"/>
      <c r="D188" s="156" t="s">
        <v>73</v>
      </c>
      <c r="E188" s="157" t="s">
        <v>263</v>
      </c>
      <c r="F188" s="157" t="s">
        <v>264</v>
      </c>
      <c r="G188" s="155"/>
      <c r="H188" s="155"/>
      <c r="I188" s="158"/>
      <c r="J188" s="159">
        <f>BK188</f>
        <v>0</v>
      </c>
      <c r="K188" s="155"/>
      <c r="L188" s="160"/>
      <c r="M188" s="161"/>
      <c r="N188" s="162"/>
      <c r="O188" s="162"/>
      <c r="P188" s="163">
        <f>P189+P198+P203+P208</f>
        <v>0</v>
      </c>
      <c r="Q188" s="162"/>
      <c r="R188" s="163">
        <f>R189+R198+R203+R208</f>
        <v>0</v>
      </c>
      <c r="S188" s="162"/>
      <c r="T188" s="164">
        <f>T189+T198+T203+T208</f>
        <v>0</v>
      </c>
      <c r="AR188" s="165" t="s">
        <v>120</v>
      </c>
      <c r="AT188" s="166" t="s">
        <v>73</v>
      </c>
      <c r="AU188" s="166" t="s">
        <v>74</v>
      </c>
      <c r="AY188" s="165" t="s">
        <v>113</v>
      </c>
      <c r="BK188" s="167">
        <f>BK189+BK198+BK203+BK208</f>
        <v>0</v>
      </c>
    </row>
    <row r="189" spans="2:63" s="12" customFormat="1" ht="22.9" customHeight="1">
      <c r="B189" s="154"/>
      <c r="C189" s="155"/>
      <c r="D189" s="156" t="s">
        <v>73</v>
      </c>
      <c r="E189" s="168" t="s">
        <v>265</v>
      </c>
      <c r="F189" s="168" t="s">
        <v>266</v>
      </c>
      <c r="G189" s="155"/>
      <c r="H189" s="155"/>
      <c r="I189" s="158"/>
      <c r="J189" s="169">
        <f>BK189</f>
        <v>0</v>
      </c>
      <c r="K189" s="155"/>
      <c r="L189" s="160"/>
      <c r="M189" s="161"/>
      <c r="N189" s="162"/>
      <c r="O189" s="162"/>
      <c r="P189" s="163">
        <f>SUM(P190:P197)</f>
        <v>0</v>
      </c>
      <c r="Q189" s="162"/>
      <c r="R189" s="163">
        <f>SUM(R190:R197)</f>
        <v>0</v>
      </c>
      <c r="S189" s="162"/>
      <c r="T189" s="164">
        <f>SUM(T190:T197)</f>
        <v>0</v>
      </c>
      <c r="AR189" s="165" t="s">
        <v>120</v>
      </c>
      <c r="AT189" s="166" t="s">
        <v>73</v>
      </c>
      <c r="AU189" s="166" t="s">
        <v>79</v>
      </c>
      <c r="AY189" s="165" t="s">
        <v>113</v>
      </c>
      <c r="BK189" s="167">
        <f>SUM(BK190:BK197)</f>
        <v>0</v>
      </c>
    </row>
    <row r="190" spans="1:65" s="2" customFormat="1" ht="16.5" customHeight="1">
      <c r="A190" s="35"/>
      <c r="B190" s="36"/>
      <c r="C190" s="170" t="s">
        <v>267</v>
      </c>
      <c r="D190" s="170" t="s">
        <v>116</v>
      </c>
      <c r="E190" s="171" t="s">
        <v>268</v>
      </c>
      <c r="F190" s="172" t="s">
        <v>269</v>
      </c>
      <c r="G190" s="173" t="s">
        <v>119</v>
      </c>
      <c r="H190" s="174">
        <v>1</v>
      </c>
      <c r="I190" s="175"/>
      <c r="J190" s="176">
        <f>ROUND(I190*H190,2)</f>
        <v>0</v>
      </c>
      <c r="K190" s="172" t="s">
        <v>28</v>
      </c>
      <c r="L190" s="40"/>
      <c r="M190" s="177" t="s">
        <v>28</v>
      </c>
      <c r="N190" s="178" t="s">
        <v>47</v>
      </c>
      <c r="O190" s="66"/>
      <c r="P190" s="179">
        <f>O190*H190</f>
        <v>0</v>
      </c>
      <c r="Q190" s="179">
        <v>0</v>
      </c>
      <c r="R190" s="179">
        <f>Q190*H190</f>
        <v>0</v>
      </c>
      <c r="S190" s="179">
        <v>0</v>
      </c>
      <c r="T190" s="18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1" t="s">
        <v>270</v>
      </c>
      <c r="AT190" s="181" t="s">
        <v>116</v>
      </c>
      <c r="AU190" s="181" t="s">
        <v>81</v>
      </c>
      <c r="AY190" s="18" t="s">
        <v>113</v>
      </c>
      <c r="BE190" s="182">
        <f>IF(N190="základní",J190,0)</f>
        <v>0</v>
      </c>
      <c r="BF190" s="182">
        <f>IF(N190="snížená",J190,0)</f>
        <v>0</v>
      </c>
      <c r="BG190" s="182">
        <f>IF(N190="zákl. přenesená",J190,0)</f>
        <v>0</v>
      </c>
      <c r="BH190" s="182">
        <f>IF(N190="sníž. přenesená",J190,0)</f>
        <v>0</v>
      </c>
      <c r="BI190" s="182">
        <f>IF(N190="nulová",J190,0)</f>
        <v>0</v>
      </c>
      <c r="BJ190" s="18" t="s">
        <v>120</v>
      </c>
      <c r="BK190" s="182">
        <f>ROUND(I190*H190,2)</f>
        <v>0</v>
      </c>
      <c r="BL190" s="18" t="s">
        <v>270</v>
      </c>
      <c r="BM190" s="181" t="s">
        <v>271</v>
      </c>
    </row>
    <row r="191" spans="1:47" s="2" customFormat="1" ht="11.25">
      <c r="A191" s="35"/>
      <c r="B191" s="36"/>
      <c r="C191" s="37"/>
      <c r="D191" s="183" t="s">
        <v>122</v>
      </c>
      <c r="E191" s="37"/>
      <c r="F191" s="184" t="s">
        <v>269</v>
      </c>
      <c r="G191" s="37"/>
      <c r="H191" s="37"/>
      <c r="I191" s="185"/>
      <c r="J191" s="37"/>
      <c r="K191" s="37"/>
      <c r="L191" s="40"/>
      <c r="M191" s="186"/>
      <c r="N191" s="187"/>
      <c r="O191" s="66"/>
      <c r="P191" s="66"/>
      <c r="Q191" s="66"/>
      <c r="R191" s="66"/>
      <c r="S191" s="66"/>
      <c r="T191" s="67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122</v>
      </c>
      <c r="AU191" s="18" t="s">
        <v>81</v>
      </c>
    </row>
    <row r="192" spans="2:51" s="13" customFormat="1" ht="11.25">
      <c r="B192" s="188"/>
      <c r="C192" s="189"/>
      <c r="D192" s="183" t="s">
        <v>124</v>
      </c>
      <c r="E192" s="190" t="s">
        <v>28</v>
      </c>
      <c r="F192" s="191" t="s">
        <v>159</v>
      </c>
      <c r="G192" s="189"/>
      <c r="H192" s="190" t="s">
        <v>28</v>
      </c>
      <c r="I192" s="192"/>
      <c r="J192" s="189"/>
      <c r="K192" s="189"/>
      <c r="L192" s="193"/>
      <c r="M192" s="194"/>
      <c r="N192" s="195"/>
      <c r="O192" s="195"/>
      <c r="P192" s="195"/>
      <c r="Q192" s="195"/>
      <c r="R192" s="195"/>
      <c r="S192" s="195"/>
      <c r="T192" s="196"/>
      <c r="AT192" s="197" t="s">
        <v>124</v>
      </c>
      <c r="AU192" s="197" t="s">
        <v>81</v>
      </c>
      <c r="AV192" s="13" t="s">
        <v>79</v>
      </c>
      <c r="AW192" s="13" t="s">
        <v>35</v>
      </c>
      <c r="AX192" s="13" t="s">
        <v>74</v>
      </c>
      <c r="AY192" s="197" t="s">
        <v>113</v>
      </c>
    </row>
    <row r="193" spans="2:51" s="13" customFormat="1" ht="11.25">
      <c r="B193" s="188"/>
      <c r="C193" s="189"/>
      <c r="D193" s="183" t="s">
        <v>124</v>
      </c>
      <c r="E193" s="190" t="s">
        <v>28</v>
      </c>
      <c r="F193" s="191" t="s">
        <v>272</v>
      </c>
      <c r="G193" s="189"/>
      <c r="H193" s="190" t="s">
        <v>28</v>
      </c>
      <c r="I193" s="192"/>
      <c r="J193" s="189"/>
      <c r="K193" s="189"/>
      <c r="L193" s="193"/>
      <c r="M193" s="194"/>
      <c r="N193" s="195"/>
      <c r="O193" s="195"/>
      <c r="P193" s="195"/>
      <c r="Q193" s="195"/>
      <c r="R193" s="195"/>
      <c r="S193" s="195"/>
      <c r="T193" s="196"/>
      <c r="AT193" s="197" t="s">
        <v>124</v>
      </c>
      <c r="AU193" s="197" t="s">
        <v>81</v>
      </c>
      <c r="AV193" s="13" t="s">
        <v>79</v>
      </c>
      <c r="AW193" s="13" t="s">
        <v>35</v>
      </c>
      <c r="AX193" s="13" t="s">
        <v>74</v>
      </c>
      <c r="AY193" s="197" t="s">
        <v>113</v>
      </c>
    </row>
    <row r="194" spans="2:51" s="13" customFormat="1" ht="11.25">
      <c r="B194" s="188"/>
      <c r="C194" s="189"/>
      <c r="D194" s="183" t="s">
        <v>124</v>
      </c>
      <c r="E194" s="190" t="s">
        <v>28</v>
      </c>
      <c r="F194" s="191" t="s">
        <v>273</v>
      </c>
      <c r="G194" s="189"/>
      <c r="H194" s="190" t="s">
        <v>28</v>
      </c>
      <c r="I194" s="192"/>
      <c r="J194" s="189"/>
      <c r="K194" s="189"/>
      <c r="L194" s="193"/>
      <c r="M194" s="194"/>
      <c r="N194" s="195"/>
      <c r="O194" s="195"/>
      <c r="P194" s="195"/>
      <c r="Q194" s="195"/>
      <c r="R194" s="195"/>
      <c r="S194" s="195"/>
      <c r="T194" s="196"/>
      <c r="AT194" s="197" t="s">
        <v>124</v>
      </c>
      <c r="AU194" s="197" t="s">
        <v>81</v>
      </c>
      <c r="AV194" s="13" t="s">
        <v>79</v>
      </c>
      <c r="AW194" s="13" t="s">
        <v>35</v>
      </c>
      <c r="AX194" s="13" t="s">
        <v>74</v>
      </c>
      <c r="AY194" s="197" t="s">
        <v>113</v>
      </c>
    </row>
    <row r="195" spans="2:51" s="13" customFormat="1" ht="11.25">
      <c r="B195" s="188"/>
      <c r="C195" s="189"/>
      <c r="D195" s="183" t="s">
        <v>124</v>
      </c>
      <c r="E195" s="190" t="s">
        <v>28</v>
      </c>
      <c r="F195" s="191" t="s">
        <v>274</v>
      </c>
      <c r="G195" s="189"/>
      <c r="H195" s="190" t="s">
        <v>28</v>
      </c>
      <c r="I195" s="192"/>
      <c r="J195" s="189"/>
      <c r="K195" s="189"/>
      <c r="L195" s="193"/>
      <c r="M195" s="194"/>
      <c r="N195" s="195"/>
      <c r="O195" s="195"/>
      <c r="P195" s="195"/>
      <c r="Q195" s="195"/>
      <c r="R195" s="195"/>
      <c r="S195" s="195"/>
      <c r="T195" s="196"/>
      <c r="AT195" s="197" t="s">
        <v>124</v>
      </c>
      <c r="AU195" s="197" t="s">
        <v>81</v>
      </c>
      <c r="AV195" s="13" t="s">
        <v>79</v>
      </c>
      <c r="AW195" s="13" t="s">
        <v>35</v>
      </c>
      <c r="AX195" s="13" t="s">
        <v>74</v>
      </c>
      <c r="AY195" s="197" t="s">
        <v>113</v>
      </c>
    </row>
    <row r="196" spans="2:51" s="13" customFormat="1" ht="11.25">
      <c r="B196" s="188"/>
      <c r="C196" s="189"/>
      <c r="D196" s="183" t="s">
        <v>124</v>
      </c>
      <c r="E196" s="190" t="s">
        <v>28</v>
      </c>
      <c r="F196" s="191" t="s">
        <v>275</v>
      </c>
      <c r="G196" s="189"/>
      <c r="H196" s="190" t="s">
        <v>28</v>
      </c>
      <c r="I196" s="192"/>
      <c r="J196" s="189"/>
      <c r="K196" s="189"/>
      <c r="L196" s="193"/>
      <c r="M196" s="194"/>
      <c r="N196" s="195"/>
      <c r="O196" s="195"/>
      <c r="P196" s="195"/>
      <c r="Q196" s="195"/>
      <c r="R196" s="195"/>
      <c r="S196" s="195"/>
      <c r="T196" s="196"/>
      <c r="AT196" s="197" t="s">
        <v>124</v>
      </c>
      <c r="AU196" s="197" t="s">
        <v>81</v>
      </c>
      <c r="AV196" s="13" t="s">
        <v>79</v>
      </c>
      <c r="AW196" s="13" t="s">
        <v>35</v>
      </c>
      <c r="AX196" s="13" t="s">
        <v>74</v>
      </c>
      <c r="AY196" s="197" t="s">
        <v>113</v>
      </c>
    </row>
    <row r="197" spans="2:51" s="14" customFormat="1" ht="11.25">
      <c r="B197" s="198"/>
      <c r="C197" s="199"/>
      <c r="D197" s="183" t="s">
        <v>124</v>
      </c>
      <c r="E197" s="200" t="s">
        <v>28</v>
      </c>
      <c r="F197" s="201" t="s">
        <v>79</v>
      </c>
      <c r="G197" s="199"/>
      <c r="H197" s="202">
        <v>1</v>
      </c>
      <c r="I197" s="203"/>
      <c r="J197" s="199"/>
      <c r="K197" s="199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124</v>
      </c>
      <c r="AU197" s="208" t="s">
        <v>81</v>
      </c>
      <c r="AV197" s="14" t="s">
        <v>81</v>
      </c>
      <c r="AW197" s="14" t="s">
        <v>35</v>
      </c>
      <c r="AX197" s="14" t="s">
        <v>79</v>
      </c>
      <c r="AY197" s="208" t="s">
        <v>113</v>
      </c>
    </row>
    <row r="198" spans="2:63" s="12" customFormat="1" ht="22.9" customHeight="1">
      <c r="B198" s="154"/>
      <c r="C198" s="155"/>
      <c r="D198" s="156" t="s">
        <v>73</v>
      </c>
      <c r="E198" s="168" t="s">
        <v>276</v>
      </c>
      <c r="F198" s="168" t="s">
        <v>277</v>
      </c>
      <c r="G198" s="155"/>
      <c r="H198" s="155"/>
      <c r="I198" s="158"/>
      <c r="J198" s="169">
        <f>BK198</f>
        <v>0</v>
      </c>
      <c r="K198" s="155"/>
      <c r="L198" s="160"/>
      <c r="M198" s="161"/>
      <c r="N198" s="162"/>
      <c r="O198" s="162"/>
      <c r="P198" s="163">
        <f>SUM(P199:P202)</f>
        <v>0</v>
      </c>
      <c r="Q198" s="162"/>
      <c r="R198" s="163">
        <f>SUM(R199:R202)</f>
        <v>0</v>
      </c>
      <c r="S198" s="162"/>
      <c r="T198" s="164">
        <f>SUM(T199:T202)</f>
        <v>0</v>
      </c>
      <c r="AR198" s="165" t="s">
        <v>120</v>
      </c>
      <c r="AT198" s="166" t="s">
        <v>73</v>
      </c>
      <c r="AU198" s="166" t="s">
        <v>79</v>
      </c>
      <c r="AY198" s="165" t="s">
        <v>113</v>
      </c>
      <c r="BK198" s="167">
        <f>SUM(BK199:BK202)</f>
        <v>0</v>
      </c>
    </row>
    <row r="199" spans="1:65" s="2" customFormat="1" ht="16.5" customHeight="1">
      <c r="A199" s="35"/>
      <c r="B199" s="36"/>
      <c r="C199" s="170" t="s">
        <v>278</v>
      </c>
      <c r="D199" s="170" t="s">
        <v>116</v>
      </c>
      <c r="E199" s="171" t="s">
        <v>279</v>
      </c>
      <c r="F199" s="172" t="s">
        <v>280</v>
      </c>
      <c r="G199" s="173" t="s">
        <v>119</v>
      </c>
      <c r="H199" s="174">
        <v>1</v>
      </c>
      <c r="I199" s="175"/>
      <c r="J199" s="176">
        <f>ROUND(I199*H199,2)</f>
        <v>0</v>
      </c>
      <c r="K199" s="172" t="s">
        <v>28</v>
      </c>
      <c r="L199" s="40"/>
      <c r="M199" s="177" t="s">
        <v>28</v>
      </c>
      <c r="N199" s="178" t="s">
        <v>47</v>
      </c>
      <c r="O199" s="66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1" t="s">
        <v>281</v>
      </c>
      <c r="AT199" s="181" t="s">
        <v>116</v>
      </c>
      <c r="AU199" s="181" t="s">
        <v>81</v>
      </c>
      <c r="AY199" s="18" t="s">
        <v>113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18" t="s">
        <v>120</v>
      </c>
      <c r="BK199" s="182">
        <f>ROUND(I199*H199,2)</f>
        <v>0</v>
      </c>
      <c r="BL199" s="18" t="s">
        <v>281</v>
      </c>
      <c r="BM199" s="181" t="s">
        <v>282</v>
      </c>
    </row>
    <row r="200" spans="1:47" s="2" customFormat="1" ht="11.25">
      <c r="A200" s="35"/>
      <c r="B200" s="36"/>
      <c r="C200" s="37"/>
      <c r="D200" s="183" t="s">
        <v>122</v>
      </c>
      <c r="E200" s="37"/>
      <c r="F200" s="184" t="s">
        <v>280</v>
      </c>
      <c r="G200" s="37"/>
      <c r="H200" s="37"/>
      <c r="I200" s="185"/>
      <c r="J200" s="37"/>
      <c r="K200" s="37"/>
      <c r="L200" s="40"/>
      <c r="M200" s="186"/>
      <c r="N200" s="187"/>
      <c r="O200" s="66"/>
      <c r="P200" s="66"/>
      <c r="Q200" s="66"/>
      <c r="R200" s="66"/>
      <c r="S200" s="66"/>
      <c r="T200" s="67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122</v>
      </c>
      <c r="AU200" s="18" t="s">
        <v>81</v>
      </c>
    </row>
    <row r="201" spans="2:51" s="13" customFormat="1" ht="11.25">
      <c r="B201" s="188"/>
      <c r="C201" s="189"/>
      <c r="D201" s="183" t="s">
        <v>124</v>
      </c>
      <c r="E201" s="190" t="s">
        <v>28</v>
      </c>
      <c r="F201" s="191" t="s">
        <v>283</v>
      </c>
      <c r="G201" s="189"/>
      <c r="H201" s="190" t="s">
        <v>28</v>
      </c>
      <c r="I201" s="192"/>
      <c r="J201" s="189"/>
      <c r="K201" s="189"/>
      <c r="L201" s="193"/>
      <c r="M201" s="194"/>
      <c r="N201" s="195"/>
      <c r="O201" s="195"/>
      <c r="P201" s="195"/>
      <c r="Q201" s="195"/>
      <c r="R201" s="195"/>
      <c r="S201" s="195"/>
      <c r="T201" s="196"/>
      <c r="AT201" s="197" t="s">
        <v>124</v>
      </c>
      <c r="AU201" s="197" t="s">
        <v>81</v>
      </c>
      <c r="AV201" s="13" t="s">
        <v>79</v>
      </c>
      <c r="AW201" s="13" t="s">
        <v>35</v>
      </c>
      <c r="AX201" s="13" t="s">
        <v>74</v>
      </c>
      <c r="AY201" s="197" t="s">
        <v>113</v>
      </c>
    </row>
    <row r="202" spans="2:51" s="14" customFormat="1" ht="11.25">
      <c r="B202" s="198"/>
      <c r="C202" s="199"/>
      <c r="D202" s="183" t="s">
        <v>124</v>
      </c>
      <c r="E202" s="200" t="s">
        <v>28</v>
      </c>
      <c r="F202" s="201" t="s">
        <v>79</v>
      </c>
      <c r="G202" s="199"/>
      <c r="H202" s="202">
        <v>1</v>
      </c>
      <c r="I202" s="203"/>
      <c r="J202" s="199"/>
      <c r="K202" s="199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124</v>
      </c>
      <c r="AU202" s="208" t="s">
        <v>81</v>
      </c>
      <c r="AV202" s="14" t="s">
        <v>81</v>
      </c>
      <c r="AW202" s="14" t="s">
        <v>35</v>
      </c>
      <c r="AX202" s="14" t="s">
        <v>79</v>
      </c>
      <c r="AY202" s="208" t="s">
        <v>113</v>
      </c>
    </row>
    <row r="203" spans="2:63" s="12" customFormat="1" ht="22.9" customHeight="1">
      <c r="B203" s="154"/>
      <c r="C203" s="155"/>
      <c r="D203" s="156" t="s">
        <v>73</v>
      </c>
      <c r="E203" s="168" t="s">
        <v>284</v>
      </c>
      <c r="F203" s="168" t="s">
        <v>285</v>
      </c>
      <c r="G203" s="155"/>
      <c r="H203" s="155"/>
      <c r="I203" s="158"/>
      <c r="J203" s="169">
        <f>BK203</f>
        <v>0</v>
      </c>
      <c r="K203" s="155"/>
      <c r="L203" s="160"/>
      <c r="M203" s="161"/>
      <c r="N203" s="162"/>
      <c r="O203" s="162"/>
      <c r="P203" s="163">
        <f>SUM(P204:P207)</f>
        <v>0</v>
      </c>
      <c r="Q203" s="162"/>
      <c r="R203" s="163">
        <f>SUM(R204:R207)</f>
        <v>0</v>
      </c>
      <c r="S203" s="162"/>
      <c r="T203" s="164">
        <f>SUM(T204:T207)</f>
        <v>0</v>
      </c>
      <c r="AR203" s="165" t="s">
        <v>154</v>
      </c>
      <c r="AT203" s="166" t="s">
        <v>73</v>
      </c>
      <c r="AU203" s="166" t="s">
        <v>79</v>
      </c>
      <c r="AY203" s="165" t="s">
        <v>113</v>
      </c>
      <c r="BK203" s="167">
        <f>SUM(BK204:BK207)</f>
        <v>0</v>
      </c>
    </row>
    <row r="204" spans="1:65" s="2" customFormat="1" ht="16.5" customHeight="1">
      <c r="A204" s="35"/>
      <c r="B204" s="36"/>
      <c r="C204" s="170" t="s">
        <v>7</v>
      </c>
      <c r="D204" s="170" t="s">
        <v>116</v>
      </c>
      <c r="E204" s="171" t="s">
        <v>286</v>
      </c>
      <c r="F204" s="172" t="s">
        <v>287</v>
      </c>
      <c r="G204" s="173" t="s">
        <v>119</v>
      </c>
      <c r="H204" s="174">
        <v>2</v>
      </c>
      <c r="I204" s="175"/>
      <c r="J204" s="176">
        <f>ROUND(I204*H204,2)</f>
        <v>0</v>
      </c>
      <c r="K204" s="172" t="s">
        <v>28</v>
      </c>
      <c r="L204" s="40"/>
      <c r="M204" s="177" t="s">
        <v>28</v>
      </c>
      <c r="N204" s="178" t="s">
        <v>47</v>
      </c>
      <c r="O204" s="66"/>
      <c r="P204" s="179">
        <f>O204*H204</f>
        <v>0</v>
      </c>
      <c r="Q204" s="179">
        <v>0</v>
      </c>
      <c r="R204" s="179">
        <f>Q204*H204</f>
        <v>0</v>
      </c>
      <c r="S204" s="179">
        <v>0</v>
      </c>
      <c r="T204" s="18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1" t="s">
        <v>270</v>
      </c>
      <c r="AT204" s="181" t="s">
        <v>116</v>
      </c>
      <c r="AU204" s="181" t="s">
        <v>81</v>
      </c>
      <c r="AY204" s="18" t="s">
        <v>113</v>
      </c>
      <c r="BE204" s="182">
        <f>IF(N204="základní",J204,0)</f>
        <v>0</v>
      </c>
      <c r="BF204" s="182">
        <f>IF(N204="snížená",J204,0)</f>
        <v>0</v>
      </c>
      <c r="BG204" s="182">
        <f>IF(N204="zákl. přenesená",J204,0)</f>
        <v>0</v>
      </c>
      <c r="BH204" s="182">
        <f>IF(N204="sníž. přenesená",J204,0)</f>
        <v>0</v>
      </c>
      <c r="BI204" s="182">
        <f>IF(N204="nulová",J204,0)</f>
        <v>0</v>
      </c>
      <c r="BJ204" s="18" t="s">
        <v>120</v>
      </c>
      <c r="BK204" s="182">
        <f>ROUND(I204*H204,2)</f>
        <v>0</v>
      </c>
      <c r="BL204" s="18" t="s">
        <v>270</v>
      </c>
      <c r="BM204" s="181" t="s">
        <v>288</v>
      </c>
    </row>
    <row r="205" spans="1:47" s="2" customFormat="1" ht="11.25">
      <c r="A205" s="35"/>
      <c r="B205" s="36"/>
      <c r="C205" s="37"/>
      <c r="D205" s="183" t="s">
        <v>122</v>
      </c>
      <c r="E205" s="37"/>
      <c r="F205" s="184" t="s">
        <v>287</v>
      </c>
      <c r="G205" s="37"/>
      <c r="H205" s="37"/>
      <c r="I205" s="185"/>
      <c r="J205" s="37"/>
      <c r="K205" s="37"/>
      <c r="L205" s="40"/>
      <c r="M205" s="186"/>
      <c r="N205" s="187"/>
      <c r="O205" s="66"/>
      <c r="P205" s="66"/>
      <c r="Q205" s="66"/>
      <c r="R205" s="66"/>
      <c r="S205" s="66"/>
      <c r="T205" s="67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122</v>
      </c>
      <c r="AU205" s="18" t="s">
        <v>81</v>
      </c>
    </row>
    <row r="206" spans="2:51" s="13" customFormat="1" ht="11.25">
      <c r="B206" s="188"/>
      <c r="C206" s="189"/>
      <c r="D206" s="183" t="s">
        <v>124</v>
      </c>
      <c r="E206" s="190" t="s">
        <v>28</v>
      </c>
      <c r="F206" s="191" t="s">
        <v>289</v>
      </c>
      <c r="G206" s="189"/>
      <c r="H206" s="190" t="s">
        <v>28</v>
      </c>
      <c r="I206" s="192"/>
      <c r="J206" s="189"/>
      <c r="K206" s="189"/>
      <c r="L206" s="193"/>
      <c r="M206" s="194"/>
      <c r="N206" s="195"/>
      <c r="O206" s="195"/>
      <c r="P206" s="195"/>
      <c r="Q206" s="195"/>
      <c r="R206" s="195"/>
      <c r="S206" s="195"/>
      <c r="T206" s="196"/>
      <c r="AT206" s="197" t="s">
        <v>124</v>
      </c>
      <c r="AU206" s="197" t="s">
        <v>81</v>
      </c>
      <c r="AV206" s="13" t="s">
        <v>79</v>
      </c>
      <c r="AW206" s="13" t="s">
        <v>35</v>
      </c>
      <c r="AX206" s="13" t="s">
        <v>74</v>
      </c>
      <c r="AY206" s="197" t="s">
        <v>113</v>
      </c>
    </row>
    <row r="207" spans="2:51" s="14" customFormat="1" ht="11.25">
      <c r="B207" s="198"/>
      <c r="C207" s="199"/>
      <c r="D207" s="183" t="s">
        <v>124</v>
      </c>
      <c r="E207" s="200" t="s">
        <v>28</v>
      </c>
      <c r="F207" s="201" t="s">
        <v>81</v>
      </c>
      <c r="G207" s="199"/>
      <c r="H207" s="202">
        <v>2</v>
      </c>
      <c r="I207" s="203"/>
      <c r="J207" s="199"/>
      <c r="K207" s="199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124</v>
      </c>
      <c r="AU207" s="208" t="s">
        <v>81</v>
      </c>
      <c r="AV207" s="14" t="s">
        <v>81</v>
      </c>
      <c r="AW207" s="14" t="s">
        <v>35</v>
      </c>
      <c r="AX207" s="14" t="s">
        <v>79</v>
      </c>
      <c r="AY207" s="208" t="s">
        <v>113</v>
      </c>
    </row>
    <row r="208" spans="2:63" s="12" customFormat="1" ht="22.9" customHeight="1">
      <c r="B208" s="154"/>
      <c r="C208" s="155"/>
      <c r="D208" s="156" t="s">
        <v>73</v>
      </c>
      <c r="E208" s="168" t="s">
        <v>290</v>
      </c>
      <c r="F208" s="168" t="s">
        <v>277</v>
      </c>
      <c r="G208" s="155"/>
      <c r="H208" s="155"/>
      <c r="I208" s="158"/>
      <c r="J208" s="169">
        <f>BK208</f>
        <v>0</v>
      </c>
      <c r="K208" s="155"/>
      <c r="L208" s="160"/>
      <c r="M208" s="161"/>
      <c r="N208" s="162"/>
      <c r="O208" s="162"/>
      <c r="P208" s="163">
        <f>SUM(P209:P213)</f>
        <v>0</v>
      </c>
      <c r="Q208" s="162"/>
      <c r="R208" s="163">
        <f>SUM(R209:R213)</f>
        <v>0</v>
      </c>
      <c r="S208" s="162"/>
      <c r="T208" s="164">
        <f>SUM(T209:T213)</f>
        <v>0</v>
      </c>
      <c r="AR208" s="165" t="s">
        <v>154</v>
      </c>
      <c r="AT208" s="166" t="s">
        <v>73</v>
      </c>
      <c r="AU208" s="166" t="s">
        <v>79</v>
      </c>
      <c r="AY208" s="165" t="s">
        <v>113</v>
      </c>
      <c r="BK208" s="167">
        <f>SUM(BK209:BK213)</f>
        <v>0</v>
      </c>
    </row>
    <row r="209" spans="1:65" s="2" customFormat="1" ht="16.5" customHeight="1">
      <c r="A209" s="35"/>
      <c r="B209" s="36"/>
      <c r="C209" s="170" t="s">
        <v>291</v>
      </c>
      <c r="D209" s="170" t="s">
        <v>116</v>
      </c>
      <c r="E209" s="171" t="s">
        <v>292</v>
      </c>
      <c r="F209" s="172" t="s">
        <v>293</v>
      </c>
      <c r="G209" s="173" t="s">
        <v>119</v>
      </c>
      <c r="H209" s="174">
        <v>1</v>
      </c>
      <c r="I209" s="175"/>
      <c r="J209" s="176">
        <f>ROUND(I209*H209,2)</f>
        <v>0</v>
      </c>
      <c r="K209" s="172" t="s">
        <v>28</v>
      </c>
      <c r="L209" s="40"/>
      <c r="M209" s="177" t="s">
        <v>28</v>
      </c>
      <c r="N209" s="178" t="s">
        <v>47</v>
      </c>
      <c r="O209" s="66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1" t="s">
        <v>270</v>
      </c>
      <c r="AT209" s="181" t="s">
        <v>116</v>
      </c>
      <c r="AU209" s="181" t="s">
        <v>81</v>
      </c>
      <c r="AY209" s="18" t="s">
        <v>113</v>
      </c>
      <c r="BE209" s="182">
        <f>IF(N209="základní",J209,0)</f>
        <v>0</v>
      </c>
      <c r="BF209" s="182">
        <f>IF(N209="snížená",J209,0)</f>
        <v>0</v>
      </c>
      <c r="BG209" s="182">
        <f>IF(N209="zákl. přenesená",J209,0)</f>
        <v>0</v>
      </c>
      <c r="BH209" s="182">
        <f>IF(N209="sníž. přenesená",J209,0)</f>
        <v>0</v>
      </c>
      <c r="BI209" s="182">
        <f>IF(N209="nulová",J209,0)</f>
        <v>0</v>
      </c>
      <c r="BJ209" s="18" t="s">
        <v>120</v>
      </c>
      <c r="BK209" s="182">
        <f>ROUND(I209*H209,2)</f>
        <v>0</v>
      </c>
      <c r="BL209" s="18" t="s">
        <v>270</v>
      </c>
      <c r="BM209" s="181" t="s">
        <v>294</v>
      </c>
    </row>
    <row r="210" spans="1:47" s="2" customFormat="1" ht="11.25">
      <c r="A210" s="35"/>
      <c r="B210" s="36"/>
      <c r="C210" s="37"/>
      <c r="D210" s="183" t="s">
        <v>122</v>
      </c>
      <c r="E210" s="37"/>
      <c r="F210" s="184" t="s">
        <v>293</v>
      </c>
      <c r="G210" s="37"/>
      <c r="H210" s="37"/>
      <c r="I210" s="185"/>
      <c r="J210" s="37"/>
      <c r="K210" s="37"/>
      <c r="L210" s="40"/>
      <c r="M210" s="186"/>
      <c r="N210" s="187"/>
      <c r="O210" s="66"/>
      <c r="P210" s="66"/>
      <c r="Q210" s="66"/>
      <c r="R210" s="66"/>
      <c r="S210" s="66"/>
      <c r="T210" s="67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122</v>
      </c>
      <c r="AU210" s="18" t="s">
        <v>81</v>
      </c>
    </row>
    <row r="211" spans="2:51" s="13" customFormat="1" ht="11.25">
      <c r="B211" s="188"/>
      <c r="C211" s="189"/>
      <c r="D211" s="183" t="s">
        <v>124</v>
      </c>
      <c r="E211" s="190" t="s">
        <v>28</v>
      </c>
      <c r="F211" s="191" t="s">
        <v>295</v>
      </c>
      <c r="G211" s="189"/>
      <c r="H211" s="190" t="s">
        <v>28</v>
      </c>
      <c r="I211" s="192"/>
      <c r="J211" s="189"/>
      <c r="K211" s="189"/>
      <c r="L211" s="193"/>
      <c r="M211" s="194"/>
      <c r="N211" s="195"/>
      <c r="O211" s="195"/>
      <c r="P211" s="195"/>
      <c r="Q211" s="195"/>
      <c r="R211" s="195"/>
      <c r="S211" s="195"/>
      <c r="T211" s="196"/>
      <c r="AT211" s="197" t="s">
        <v>124</v>
      </c>
      <c r="AU211" s="197" t="s">
        <v>81</v>
      </c>
      <c r="AV211" s="13" t="s">
        <v>79</v>
      </c>
      <c r="AW211" s="13" t="s">
        <v>35</v>
      </c>
      <c r="AX211" s="13" t="s">
        <v>74</v>
      </c>
      <c r="AY211" s="197" t="s">
        <v>113</v>
      </c>
    </row>
    <row r="212" spans="2:51" s="13" customFormat="1" ht="11.25">
      <c r="B212" s="188"/>
      <c r="C212" s="189"/>
      <c r="D212" s="183" t="s">
        <v>124</v>
      </c>
      <c r="E212" s="190" t="s">
        <v>28</v>
      </c>
      <c r="F212" s="191" t="s">
        <v>296</v>
      </c>
      <c r="G212" s="189"/>
      <c r="H212" s="190" t="s">
        <v>28</v>
      </c>
      <c r="I212" s="192"/>
      <c r="J212" s="189"/>
      <c r="K212" s="189"/>
      <c r="L212" s="193"/>
      <c r="M212" s="194"/>
      <c r="N212" s="195"/>
      <c r="O212" s="195"/>
      <c r="P212" s="195"/>
      <c r="Q212" s="195"/>
      <c r="R212" s="195"/>
      <c r="S212" s="195"/>
      <c r="T212" s="196"/>
      <c r="AT212" s="197" t="s">
        <v>124</v>
      </c>
      <c r="AU212" s="197" t="s">
        <v>81</v>
      </c>
      <c r="AV212" s="13" t="s">
        <v>79</v>
      </c>
      <c r="AW212" s="13" t="s">
        <v>35</v>
      </c>
      <c r="AX212" s="13" t="s">
        <v>74</v>
      </c>
      <c r="AY212" s="197" t="s">
        <v>113</v>
      </c>
    </row>
    <row r="213" spans="2:51" s="14" customFormat="1" ht="11.25">
      <c r="B213" s="198"/>
      <c r="C213" s="199"/>
      <c r="D213" s="183" t="s">
        <v>124</v>
      </c>
      <c r="E213" s="200" t="s">
        <v>28</v>
      </c>
      <c r="F213" s="201" t="s">
        <v>79</v>
      </c>
      <c r="G213" s="199"/>
      <c r="H213" s="202">
        <v>1</v>
      </c>
      <c r="I213" s="203"/>
      <c r="J213" s="199"/>
      <c r="K213" s="199"/>
      <c r="L213" s="204"/>
      <c r="M213" s="232"/>
      <c r="N213" s="233"/>
      <c r="O213" s="233"/>
      <c r="P213" s="233"/>
      <c r="Q213" s="233"/>
      <c r="R213" s="233"/>
      <c r="S213" s="233"/>
      <c r="T213" s="234"/>
      <c r="AT213" s="208" t="s">
        <v>124</v>
      </c>
      <c r="AU213" s="208" t="s">
        <v>81</v>
      </c>
      <c r="AV213" s="14" t="s">
        <v>81</v>
      </c>
      <c r="AW213" s="14" t="s">
        <v>35</v>
      </c>
      <c r="AX213" s="14" t="s">
        <v>79</v>
      </c>
      <c r="AY213" s="208" t="s">
        <v>113</v>
      </c>
    </row>
    <row r="214" spans="1:31" s="2" customFormat="1" ht="6.95" customHeight="1">
      <c r="A214" s="35"/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40"/>
      <c r="M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</sheetData>
  <sheetProtection algorithmName="SHA-512" hashValue="c5VLVi5cqYjrXEKNrI71ebatBht4ovsvDaN6Bdkchf3WQTByL9PTql99z07vik+0jeEUS8+7oOODs3ttxlg3Ow==" saltValue="Es6sMKramC3i3YTOk8sg+8wNvOAheJJkIHlvjLcliK6V/TeRuTFRpLvPjg3Sp38OuSo56uY9YTS9IkIIQ8q9eQ==" spinCount="100000" sheet="1" objects="1" scenarios="1" formatColumns="0" formatRows="0" autoFilter="0"/>
  <autoFilter ref="C83:K213"/>
  <mergeCells count="6">
    <mergeCell ref="L2:V2"/>
    <mergeCell ref="E7:H7"/>
    <mergeCell ref="E16:H16"/>
    <mergeCell ref="E25:H25"/>
    <mergeCell ref="E46:H46"/>
    <mergeCell ref="E76:H76"/>
  </mergeCells>
  <hyperlinks>
    <hyperlink ref="F114" r:id="rId1" display="https://podminky.urs.cz/item/CS_URS_2023_01/767995111"/>
    <hyperlink ref="F131" r:id="rId2" display="https://podminky.urs.cz/item/CS_URS_2023_01/767996801"/>
    <hyperlink ref="F141" r:id="rId3" display="https://podminky.urs.cz/item/CS_URS_2023_01/998767101"/>
    <hyperlink ref="F145" r:id="rId4" display="https://podminky.urs.cz/item/CS_URS_2023_01/789123260"/>
    <hyperlink ref="F151" r:id="rId5" display="https://podminky.urs.cz/item/CS_URS_2023_01/789211522"/>
    <hyperlink ref="F160" r:id="rId6" display="https://podminky.urs.cz/item/CS_URS_2023_01/789327211"/>
    <hyperlink ref="F166" r:id="rId7" display="https://podminky.urs.cz/item/CS_URS_2023_01/789327216"/>
    <hyperlink ref="F172" r:id="rId8" display="https://podminky.urs.cz/item/CS_URS_2023_01/789327221"/>
    <hyperlink ref="F178" r:id="rId9" display="https://podminky.urs.cz/item/CS_URS_2023_01/78935526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6" customFormat="1" ht="45" customHeight="1">
      <c r="B3" s="239"/>
      <c r="C3" s="363" t="s">
        <v>297</v>
      </c>
      <c r="D3" s="363"/>
      <c r="E3" s="363"/>
      <c r="F3" s="363"/>
      <c r="G3" s="363"/>
      <c r="H3" s="363"/>
      <c r="I3" s="363"/>
      <c r="J3" s="363"/>
      <c r="K3" s="240"/>
    </row>
    <row r="4" spans="2:11" s="1" customFormat="1" ht="25.5" customHeight="1">
      <c r="B4" s="241"/>
      <c r="C4" s="368" t="s">
        <v>298</v>
      </c>
      <c r="D4" s="368"/>
      <c r="E4" s="368"/>
      <c r="F4" s="368"/>
      <c r="G4" s="368"/>
      <c r="H4" s="368"/>
      <c r="I4" s="368"/>
      <c r="J4" s="368"/>
      <c r="K4" s="242"/>
    </row>
    <row r="5" spans="2:11" s="1" customFormat="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1"/>
      <c r="C6" s="367" t="s">
        <v>299</v>
      </c>
      <c r="D6" s="367"/>
      <c r="E6" s="367"/>
      <c r="F6" s="367"/>
      <c r="G6" s="367"/>
      <c r="H6" s="367"/>
      <c r="I6" s="367"/>
      <c r="J6" s="367"/>
      <c r="K6" s="242"/>
    </row>
    <row r="7" spans="2:11" s="1" customFormat="1" ht="15" customHeight="1">
      <c r="B7" s="245"/>
      <c r="C7" s="367" t="s">
        <v>300</v>
      </c>
      <c r="D7" s="367"/>
      <c r="E7" s="367"/>
      <c r="F7" s="367"/>
      <c r="G7" s="367"/>
      <c r="H7" s="367"/>
      <c r="I7" s="367"/>
      <c r="J7" s="367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367" t="s">
        <v>301</v>
      </c>
      <c r="D9" s="367"/>
      <c r="E9" s="367"/>
      <c r="F9" s="367"/>
      <c r="G9" s="367"/>
      <c r="H9" s="367"/>
      <c r="I9" s="367"/>
      <c r="J9" s="367"/>
      <c r="K9" s="242"/>
    </row>
    <row r="10" spans="2:11" s="1" customFormat="1" ht="15" customHeight="1">
      <c r="B10" s="245"/>
      <c r="C10" s="244"/>
      <c r="D10" s="367" t="s">
        <v>302</v>
      </c>
      <c r="E10" s="367"/>
      <c r="F10" s="367"/>
      <c r="G10" s="367"/>
      <c r="H10" s="367"/>
      <c r="I10" s="367"/>
      <c r="J10" s="367"/>
      <c r="K10" s="242"/>
    </row>
    <row r="11" spans="2:11" s="1" customFormat="1" ht="15" customHeight="1">
      <c r="B11" s="245"/>
      <c r="C11" s="246"/>
      <c r="D11" s="367" t="s">
        <v>303</v>
      </c>
      <c r="E11" s="367"/>
      <c r="F11" s="367"/>
      <c r="G11" s="367"/>
      <c r="H11" s="367"/>
      <c r="I11" s="367"/>
      <c r="J11" s="367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304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367" t="s">
        <v>305</v>
      </c>
      <c r="E15" s="367"/>
      <c r="F15" s="367"/>
      <c r="G15" s="367"/>
      <c r="H15" s="367"/>
      <c r="I15" s="367"/>
      <c r="J15" s="367"/>
      <c r="K15" s="242"/>
    </row>
    <row r="16" spans="2:11" s="1" customFormat="1" ht="15" customHeight="1">
      <c r="B16" s="245"/>
      <c r="C16" s="246"/>
      <c r="D16" s="367" t="s">
        <v>306</v>
      </c>
      <c r="E16" s="367"/>
      <c r="F16" s="367"/>
      <c r="G16" s="367"/>
      <c r="H16" s="367"/>
      <c r="I16" s="367"/>
      <c r="J16" s="367"/>
      <c r="K16" s="242"/>
    </row>
    <row r="17" spans="2:11" s="1" customFormat="1" ht="15" customHeight="1">
      <c r="B17" s="245"/>
      <c r="C17" s="246"/>
      <c r="D17" s="367" t="s">
        <v>307</v>
      </c>
      <c r="E17" s="367"/>
      <c r="F17" s="367"/>
      <c r="G17" s="367"/>
      <c r="H17" s="367"/>
      <c r="I17" s="367"/>
      <c r="J17" s="367"/>
      <c r="K17" s="242"/>
    </row>
    <row r="18" spans="2:11" s="1" customFormat="1" ht="15" customHeight="1">
      <c r="B18" s="245"/>
      <c r="C18" s="246"/>
      <c r="D18" s="246"/>
      <c r="E18" s="248" t="s">
        <v>78</v>
      </c>
      <c r="F18" s="367" t="s">
        <v>308</v>
      </c>
      <c r="G18" s="367"/>
      <c r="H18" s="367"/>
      <c r="I18" s="367"/>
      <c r="J18" s="367"/>
      <c r="K18" s="242"/>
    </row>
    <row r="19" spans="2:11" s="1" customFormat="1" ht="15" customHeight="1">
      <c r="B19" s="245"/>
      <c r="C19" s="246"/>
      <c r="D19" s="246"/>
      <c r="E19" s="248" t="s">
        <v>309</v>
      </c>
      <c r="F19" s="367" t="s">
        <v>310</v>
      </c>
      <c r="G19" s="367"/>
      <c r="H19" s="367"/>
      <c r="I19" s="367"/>
      <c r="J19" s="367"/>
      <c r="K19" s="242"/>
    </row>
    <row r="20" spans="2:11" s="1" customFormat="1" ht="15" customHeight="1">
      <c r="B20" s="245"/>
      <c r="C20" s="246"/>
      <c r="D20" s="246"/>
      <c r="E20" s="248" t="s">
        <v>311</v>
      </c>
      <c r="F20" s="367" t="s">
        <v>312</v>
      </c>
      <c r="G20" s="367"/>
      <c r="H20" s="367"/>
      <c r="I20" s="367"/>
      <c r="J20" s="367"/>
      <c r="K20" s="242"/>
    </row>
    <row r="21" spans="2:11" s="1" customFormat="1" ht="15" customHeight="1">
      <c r="B21" s="245"/>
      <c r="C21" s="246"/>
      <c r="D21" s="246"/>
      <c r="E21" s="248" t="s">
        <v>313</v>
      </c>
      <c r="F21" s="367" t="s">
        <v>314</v>
      </c>
      <c r="G21" s="367"/>
      <c r="H21" s="367"/>
      <c r="I21" s="367"/>
      <c r="J21" s="367"/>
      <c r="K21" s="242"/>
    </row>
    <row r="22" spans="2:11" s="1" customFormat="1" ht="15" customHeight="1">
      <c r="B22" s="245"/>
      <c r="C22" s="246"/>
      <c r="D22" s="246"/>
      <c r="E22" s="248" t="s">
        <v>263</v>
      </c>
      <c r="F22" s="367" t="s">
        <v>315</v>
      </c>
      <c r="G22" s="367"/>
      <c r="H22" s="367"/>
      <c r="I22" s="367"/>
      <c r="J22" s="367"/>
      <c r="K22" s="242"/>
    </row>
    <row r="23" spans="2:11" s="1" customFormat="1" ht="15" customHeight="1">
      <c r="B23" s="245"/>
      <c r="C23" s="246"/>
      <c r="D23" s="246"/>
      <c r="E23" s="248" t="s">
        <v>316</v>
      </c>
      <c r="F23" s="367" t="s">
        <v>317</v>
      </c>
      <c r="G23" s="367"/>
      <c r="H23" s="367"/>
      <c r="I23" s="367"/>
      <c r="J23" s="367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367" t="s">
        <v>318</v>
      </c>
      <c r="D25" s="367"/>
      <c r="E25" s="367"/>
      <c r="F25" s="367"/>
      <c r="G25" s="367"/>
      <c r="H25" s="367"/>
      <c r="I25" s="367"/>
      <c r="J25" s="367"/>
      <c r="K25" s="242"/>
    </row>
    <row r="26" spans="2:11" s="1" customFormat="1" ht="15" customHeight="1">
      <c r="B26" s="245"/>
      <c r="C26" s="367" t="s">
        <v>319</v>
      </c>
      <c r="D26" s="367"/>
      <c r="E26" s="367"/>
      <c r="F26" s="367"/>
      <c r="G26" s="367"/>
      <c r="H26" s="367"/>
      <c r="I26" s="367"/>
      <c r="J26" s="367"/>
      <c r="K26" s="242"/>
    </row>
    <row r="27" spans="2:11" s="1" customFormat="1" ht="15" customHeight="1">
      <c r="B27" s="245"/>
      <c r="C27" s="244"/>
      <c r="D27" s="367" t="s">
        <v>320</v>
      </c>
      <c r="E27" s="367"/>
      <c r="F27" s="367"/>
      <c r="G27" s="367"/>
      <c r="H27" s="367"/>
      <c r="I27" s="367"/>
      <c r="J27" s="367"/>
      <c r="K27" s="242"/>
    </row>
    <row r="28" spans="2:11" s="1" customFormat="1" ht="15" customHeight="1">
      <c r="B28" s="245"/>
      <c r="C28" s="246"/>
      <c r="D28" s="367" t="s">
        <v>321</v>
      </c>
      <c r="E28" s="367"/>
      <c r="F28" s="367"/>
      <c r="G28" s="367"/>
      <c r="H28" s="367"/>
      <c r="I28" s="367"/>
      <c r="J28" s="367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367" t="s">
        <v>322</v>
      </c>
      <c r="E30" s="367"/>
      <c r="F30" s="367"/>
      <c r="G30" s="367"/>
      <c r="H30" s="367"/>
      <c r="I30" s="367"/>
      <c r="J30" s="367"/>
      <c r="K30" s="242"/>
    </row>
    <row r="31" spans="2:11" s="1" customFormat="1" ht="15" customHeight="1">
      <c r="B31" s="245"/>
      <c r="C31" s="246"/>
      <c r="D31" s="367" t="s">
        <v>323</v>
      </c>
      <c r="E31" s="367"/>
      <c r="F31" s="367"/>
      <c r="G31" s="367"/>
      <c r="H31" s="367"/>
      <c r="I31" s="367"/>
      <c r="J31" s="367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367" t="s">
        <v>324</v>
      </c>
      <c r="E33" s="367"/>
      <c r="F33" s="367"/>
      <c r="G33" s="367"/>
      <c r="H33" s="367"/>
      <c r="I33" s="367"/>
      <c r="J33" s="367"/>
      <c r="K33" s="242"/>
    </row>
    <row r="34" spans="2:11" s="1" customFormat="1" ht="15" customHeight="1">
      <c r="B34" s="245"/>
      <c r="C34" s="246"/>
      <c r="D34" s="367" t="s">
        <v>325</v>
      </c>
      <c r="E34" s="367"/>
      <c r="F34" s="367"/>
      <c r="G34" s="367"/>
      <c r="H34" s="367"/>
      <c r="I34" s="367"/>
      <c r="J34" s="367"/>
      <c r="K34" s="242"/>
    </row>
    <row r="35" spans="2:11" s="1" customFormat="1" ht="15" customHeight="1">
      <c r="B35" s="245"/>
      <c r="C35" s="246"/>
      <c r="D35" s="367" t="s">
        <v>326</v>
      </c>
      <c r="E35" s="367"/>
      <c r="F35" s="367"/>
      <c r="G35" s="367"/>
      <c r="H35" s="367"/>
      <c r="I35" s="367"/>
      <c r="J35" s="367"/>
      <c r="K35" s="242"/>
    </row>
    <row r="36" spans="2:11" s="1" customFormat="1" ht="15" customHeight="1">
      <c r="B36" s="245"/>
      <c r="C36" s="246"/>
      <c r="D36" s="244"/>
      <c r="E36" s="247" t="s">
        <v>99</v>
      </c>
      <c r="F36" s="244"/>
      <c r="G36" s="367" t="s">
        <v>327</v>
      </c>
      <c r="H36" s="367"/>
      <c r="I36" s="367"/>
      <c r="J36" s="367"/>
      <c r="K36" s="242"/>
    </row>
    <row r="37" spans="2:11" s="1" customFormat="1" ht="30.75" customHeight="1">
      <c r="B37" s="245"/>
      <c r="C37" s="246"/>
      <c r="D37" s="244"/>
      <c r="E37" s="247" t="s">
        <v>328</v>
      </c>
      <c r="F37" s="244"/>
      <c r="G37" s="367" t="s">
        <v>329</v>
      </c>
      <c r="H37" s="367"/>
      <c r="I37" s="367"/>
      <c r="J37" s="367"/>
      <c r="K37" s="242"/>
    </row>
    <row r="38" spans="2:11" s="1" customFormat="1" ht="15" customHeight="1">
      <c r="B38" s="245"/>
      <c r="C38" s="246"/>
      <c r="D38" s="244"/>
      <c r="E38" s="247" t="s">
        <v>55</v>
      </c>
      <c r="F38" s="244"/>
      <c r="G38" s="367" t="s">
        <v>330</v>
      </c>
      <c r="H38" s="367"/>
      <c r="I38" s="367"/>
      <c r="J38" s="367"/>
      <c r="K38" s="242"/>
    </row>
    <row r="39" spans="2:11" s="1" customFormat="1" ht="15" customHeight="1">
      <c r="B39" s="245"/>
      <c r="C39" s="246"/>
      <c r="D39" s="244"/>
      <c r="E39" s="247" t="s">
        <v>56</v>
      </c>
      <c r="F39" s="244"/>
      <c r="G39" s="367" t="s">
        <v>331</v>
      </c>
      <c r="H39" s="367"/>
      <c r="I39" s="367"/>
      <c r="J39" s="367"/>
      <c r="K39" s="242"/>
    </row>
    <row r="40" spans="2:11" s="1" customFormat="1" ht="15" customHeight="1">
      <c r="B40" s="245"/>
      <c r="C40" s="246"/>
      <c r="D40" s="244"/>
      <c r="E40" s="247" t="s">
        <v>100</v>
      </c>
      <c r="F40" s="244"/>
      <c r="G40" s="367" t="s">
        <v>332</v>
      </c>
      <c r="H40" s="367"/>
      <c r="I40" s="367"/>
      <c r="J40" s="367"/>
      <c r="K40" s="242"/>
    </row>
    <row r="41" spans="2:11" s="1" customFormat="1" ht="15" customHeight="1">
      <c r="B41" s="245"/>
      <c r="C41" s="246"/>
      <c r="D41" s="244"/>
      <c r="E41" s="247" t="s">
        <v>101</v>
      </c>
      <c r="F41" s="244"/>
      <c r="G41" s="367" t="s">
        <v>333</v>
      </c>
      <c r="H41" s="367"/>
      <c r="I41" s="367"/>
      <c r="J41" s="367"/>
      <c r="K41" s="242"/>
    </row>
    <row r="42" spans="2:11" s="1" customFormat="1" ht="15" customHeight="1">
      <c r="B42" s="245"/>
      <c r="C42" s="246"/>
      <c r="D42" s="244"/>
      <c r="E42" s="247" t="s">
        <v>334</v>
      </c>
      <c r="F42" s="244"/>
      <c r="G42" s="367" t="s">
        <v>335</v>
      </c>
      <c r="H42" s="367"/>
      <c r="I42" s="367"/>
      <c r="J42" s="367"/>
      <c r="K42" s="242"/>
    </row>
    <row r="43" spans="2:11" s="1" customFormat="1" ht="15" customHeight="1">
      <c r="B43" s="245"/>
      <c r="C43" s="246"/>
      <c r="D43" s="244"/>
      <c r="E43" s="247"/>
      <c r="F43" s="244"/>
      <c r="G43" s="367" t="s">
        <v>336</v>
      </c>
      <c r="H43" s="367"/>
      <c r="I43" s="367"/>
      <c r="J43" s="367"/>
      <c r="K43" s="242"/>
    </row>
    <row r="44" spans="2:11" s="1" customFormat="1" ht="15" customHeight="1">
      <c r="B44" s="245"/>
      <c r="C44" s="246"/>
      <c r="D44" s="244"/>
      <c r="E44" s="247" t="s">
        <v>337</v>
      </c>
      <c r="F44" s="244"/>
      <c r="G44" s="367" t="s">
        <v>338</v>
      </c>
      <c r="H44" s="367"/>
      <c r="I44" s="367"/>
      <c r="J44" s="367"/>
      <c r="K44" s="242"/>
    </row>
    <row r="45" spans="2:11" s="1" customFormat="1" ht="15" customHeight="1">
      <c r="B45" s="245"/>
      <c r="C45" s="246"/>
      <c r="D45" s="244"/>
      <c r="E45" s="247" t="s">
        <v>103</v>
      </c>
      <c r="F45" s="244"/>
      <c r="G45" s="367" t="s">
        <v>339</v>
      </c>
      <c r="H45" s="367"/>
      <c r="I45" s="367"/>
      <c r="J45" s="367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367" t="s">
        <v>340</v>
      </c>
      <c r="E47" s="367"/>
      <c r="F47" s="367"/>
      <c r="G47" s="367"/>
      <c r="H47" s="367"/>
      <c r="I47" s="367"/>
      <c r="J47" s="367"/>
      <c r="K47" s="242"/>
    </row>
    <row r="48" spans="2:11" s="1" customFormat="1" ht="15" customHeight="1">
      <c r="B48" s="245"/>
      <c r="C48" s="246"/>
      <c r="D48" s="246"/>
      <c r="E48" s="367" t="s">
        <v>341</v>
      </c>
      <c r="F48" s="367"/>
      <c r="G48" s="367"/>
      <c r="H48" s="367"/>
      <c r="I48" s="367"/>
      <c r="J48" s="367"/>
      <c r="K48" s="242"/>
    </row>
    <row r="49" spans="2:11" s="1" customFormat="1" ht="15" customHeight="1">
      <c r="B49" s="245"/>
      <c r="C49" s="246"/>
      <c r="D49" s="246"/>
      <c r="E49" s="367" t="s">
        <v>342</v>
      </c>
      <c r="F49" s="367"/>
      <c r="G49" s="367"/>
      <c r="H49" s="367"/>
      <c r="I49" s="367"/>
      <c r="J49" s="367"/>
      <c r="K49" s="242"/>
    </row>
    <row r="50" spans="2:11" s="1" customFormat="1" ht="15" customHeight="1">
      <c r="B50" s="245"/>
      <c r="C50" s="246"/>
      <c r="D50" s="246"/>
      <c r="E50" s="367" t="s">
        <v>343</v>
      </c>
      <c r="F50" s="367"/>
      <c r="G50" s="367"/>
      <c r="H50" s="367"/>
      <c r="I50" s="367"/>
      <c r="J50" s="367"/>
      <c r="K50" s="242"/>
    </row>
    <row r="51" spans="2:11" s="1" customFormat="1" ht="15" customHeight="1">
      <c r="B51" s="245"/>
      <c r="C51" s="246"/>
      <c r="D51" s="367" t="s">
        <v>344</v>
      </c>
      <c r="E51" s="367"/>
      <c r="F51" s="367"/>
      <c r="G51" s="367"/>
      <c r="H51" s="367"/>
      <c r="I51" s="367"/>
      <c r="J51" s="367"/>
      <c r="K51" s="242"/>
    </row>
    <row r="52" spans="2:11" s="1" customFormat="1" ht="25.5" customHeight="1">
      <c r="B52" s="241"/>
      <c r="C52" s="368" t="s">
        <v>345</v>
      </c>
      <c r="D52" s="368"/>
      <c r="E52" s="368"/>
      <c r="F52" s="368"/>
      <c r="G52" s="368"/>
      <c r="H52" s="368"/>
      <c r="I52" s="368"/>
      <c r="J52" s="368"/>
      <c r="K52" s="242"/>
    </row>
    <row r="53" spans="2:11" s="1" customFormat="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1"/>
      <c r="C54" s="367" t="s">
        <v>346</v>
      </c>
      <c r="D54" s="367"/>
      <c r="E54" s="367"/>
      <c r="F54" s="367"/>
      <c r="G54" s="367"/>
      <c r="H54" s="367"/>
      <c r="I54" s="367"/>
      <c r="J54" s="367"/>
      <c r="K54" s="242"/>
    </row>
    <row r="55" spans="2:11" s="1" customFormat="1" ht="15" customHeight="1">
      <c r="B55" s="241"/>
      <c r="C55" s="367" t="s">
        <v>347</v>
      </c>
      <c r="D55" s="367"/>
      <c r="E55" s="367"/>
      <c r="F55" s="367"/>
      <c r="G55" s="367"/>
      <c r="H55" s="367"/>
      <c r="I55" s="367"/>
      <c r="J55" s="367"/>
      <c r="K55" s="242"/>
    </row>
    <row r="56" spans="2:11" s="1" customFormat="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1"/>
      <c r="C57" s="367" t="s">
        <v>348</v>
      </c>
      <c r="D57" s="367"/>
      <c r="E57" s="367"/>
      <c r="F57" s="367"/>
      <c r="G57" s="367"/>
      <c r="H57" s="367"/>
      <c r="I57" s="367"/>
      <c r="J57" s="367"/>
      <c r="K57" s="242"/>
    </row>
    <row r="58" spans="2:11" s="1" customFormat="1" ht="15" customHeight="1">
      <c r="B58" s="241"/>
      <c r="C58" s="246"/>
      <c r="D58" s="367" t="s">
        <v>349</v>
      </c>
      <c r="E58" s="367"/>
      <c r="F58" s="367"/>
      <c r="G58" s="367"/>
      <c r="H58" s="367"/>
      <c r="I58" s="367"/>
      <c r="J58" s="367"/>
      <c r="K58" s="242"/>
    </row>
    <row r="59" spans="2:11" s="1" customFormat="1" ht="15" customHeight="1">
      <c r="B59" s="241"/>
      <c r="C59" s="246"/>
      <c r="D59" s="367" t="s">
        <v>350</v>
      </c>
      <c r="E59" s="367"/>
      <c r="F59" s="367"/>
      <c r="G59" s="367"/>
      <c r="H59" s="367"/>
      <c r="I59" s="367"/>
      <c r="J59" s="367"/>
      <c r="K59" s="242"/>
    </row>
    <row r="60" spans="2:11" s="1" customFormat="1" ht="15" customHeight="1">
      <c r="B60" s="241"/>
      <c r="C60" s="246"/>
      <c r="D60" s="367" t="s">
        <v>351</v>
      </c>
      <c r="E60" s="367"/>
      <c r="F60" s="367"/>
      <c r="G60" s="367"/>
      <c r="H60" s="367"/>
      <c r="I60" s="367"/>
      <c r="J60" s="367"/>
      <c r="K60" s="242"/>
    </row>
    <row r="61" spans="2:11" s="1" customFormat="1" ht="15" customHeight="1">
      <c r="B61" s="241"/>
      <c r="C61" s="246"/>
      <c r="D61" s="367" t="s">
        <v>352</v>
      </c>
      <c r="E61" s="367"/>
      <c r="F61" s="367"/>
      <c r="G61" s="367"/>
      <c r="H61" s="367"/>
      <c r="I61" s="367"/>
      <c r="J61" s="367"/>
      <c r="K61" s="242"/>
    </row>
    <row r="62" spans="2:11" s="1" customFormat="1" ht="15" customHeight="1">
      <c r="B62" s="241"/>
      <c r="C62" s="246"/>
      <c r="D62" s="369" t="s">
        <v>353</v>
      </c>
      <c r="E62" s="369"/>
      <c r="F62" s="369"/>
      <c r="G62" s="369"/>
      <c r="H62" s="369"/>
      <c r="I62" s="369"/>
      <c r="J62" s="369"/>
      <c r="K62" s="242"/>
    </row>
    <row r="63" spans="2:11" s="1" customFormat="1" ht="15" customHeight="1">
      <c r="B63" s="241"/>
      <c r="C63" s="246"/>
      <c r="D63" s="367" t="s">
        <v>354</v>
      </c>
      <c r="E63" s="367"/>
      <c r="F63" s="367"/>
      <c r="G63" s="367"/>
      <c r="H63" s="367"/>
      <c r="I63" s="367"/>
      <c r="J63" s="367"/>
      <c r="K63" s="242"/>
    </row>
    <row r="64" spans="2:11" s="1" customFormat="1" ht="12.75" customHeight="1">
      <c r="B64" s="241"/>
      <c r="C64" s="246"/>
      <c r="D64" s="246"/>
      <c r="E64" s="249"/>
      <c r="F64" s="246"/>
      <c r="G64" s="246"/>
      <c r="H64" s="246"/>
      <c r="I64" s="246"/>
      <c r="J64" s="246"/>
      <c r="K64" s="242"/>
    </row>
    <row r="65" spans="2:11" s="1" customFormat="1" ht="15" customHeight="1">
      <c r="B65" s="241"/>
      <c r="C65" s="246"/>
      <c r="D65" s="367" t="s">
        <v>355</v>
      </c>
      <c r="E65" s="367"/>
      <c r="F65" s="367"/>
      <c r="G65" s="367"/>
      <c r="H65" s="367"/>
      <c r="I65" s="367"/>
      <c r="J65" s="367"/>
      <c r="K65" s="242"/>
    </row>
    <row r="66" spans="2:11" s="1" customFormat="1" ht="15" customHeight="1">
      <c r="B66" s="241"/>
      <c r="C66" s="246"/>
      <c r="D66" s="369" t="s">
        <v>356</v>
      </c>
      <c r="E66" s="369"/>
      <c r="F66" s="369"/>
      <c r="G66" s="369"/>
      <c r="H66" s="369"/>
      <c r="I66" s="369"/>
      <c r="J66" s="369"/>
      <c r="K66" s="242"/>
    </row>
    <row r="67" spans="2:11" s="1" customFormat="1" ht="15" customHeight="1">
      <c r="B67" s="241"/>
      <c r="C67" s="246"/>
      <c r="D67" s="367" t="s">
        <v>357</v>
      </c>
      <c r="E67" s="367"/>
      <c r="F67" s="367"/>
      <c r="G67" s="367"/>
      <c r="H67" s="367"/>
      <c r="I67" s="367"/>
      <c r="J67" s="367"/>
      <c r="K67" s="242"/>
    </row>
    <row r="68" spans="2:11" s="1" customFormat="1" ht="15" customHeight="1">
      <c r="B68" s="241"/>
      <c r="C68" s="246"/>
      <c r="D68" s="367" t="s">
        <v>358</v>
      </c>
      <c r="E68" s="367"/>
      <c r="F68" s="367"/>
      <c r="G68" s="367"/>
      <c r="H68" s="367"/>
      <c r="I68" s="367"/>
      <c r="J68" s="367"/>
      <c r="K68" s="242"/>
    </row>
    <row r="69" spans="2:11" s="1" customFormat="1" ht="15" customHeight="1">
      <c r="B69" s="241"/>
      <c r="C69" s="246"/>
      <c r="D69" s="367" t="s">
        <v>359</v>
      </c>
      <c r="E69" s="367"/>
      <c r="F69" s="367"/>
      <c r="G69" s="367"/>
      <c r="H69" s="367"/>
      <c r="I69" s="367"/>
      <c r="J69" s="367"/>
      <c r="K69" s="242"/>
    </row>
    <row r="70" spans="2:11" s="1" customFormat="1" ht="15" customHeight="1">
      <c r="B70" s="241"/>
      <c r="C70" s="246"/>
      <c r="D70" s="367" t="s">
        <v>360</v>
      </c>
      <c r="E70" s="367"/>
      <c r="F70" s="367"/>
      <c r="G70" s="367"/>
      <c r="H70" s="367"/>
      <c r="I70" s="367"/>
      <c r="J70" s="367"/>
      <c r="K70" s="242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362" t="s">
        <v>361</v>
      </c>
      <c r="D75" s="362"/>
      <c r="E75" s="362"/>
      <c r="F75" s="362"/>
      <c r="G75" s="362"/>
      <c r="H75" s="362"/>
      <c r="I75" s="362"/>
      <c r="J75" s="362"/>
      <c r="K75" s="259"/>
    </row>
    <row r="76" spans="2:11" s="1" customFormat="1" ht="17.25" customHeight="1">
      <c r="B76" s="258"/>
      <c r="C76" s="260" t="s">
        <v>362</v>
      </c>
      <c r="D76" s="260"/>
      <c r="E76" s="260"/>
      <c r="F76" s="260" t="s">
        <v>363</v>
      </c>
      <c r="G76" s="261"/>
      <c r="H76" s="260" t="s">
        <v>56</v>
      </c>
      <c r="I76" s="260" t="s">
        <v>59</v>
      </c>
      <c r="J76" s="260" t="s">
        <v>364</v>
      </c>
      <c r="K76" s="259"/>
    </row>
    <row r="77" spans="2:11" s="1" customFormat="1" ht="17.25" customHeight="1">
      <c r="B77" s="258"/>
      <c r="C77" s="262" t="s">
        <v>365</v>
      </c>
      <c r="D77" s="262"/>
      <c r="E77" s="262"/>
      <c r="F77" s="263" t="s">
        <v>366</v>
      </c>
      <c r="G77" s="264"/>
      <c r="H77" s="262"/>
      <c r="I77" s="262"/>
      <c r="J77" s="262" t="s">
        <v>367</v>
      </c>
      <c r="K77" s="259"/>
    </row>
    <row r="78" spans="2:11" s="1" customFormat="1" ht="5.25" customHeight="1">
      <c r="B78" s="258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8"/>
      <c r="C79" s="247" t="s">
        <v>55</v>
      </c>
      <c r="D79" s="267"/>
      <c r="E79" s="267"/>
      <c r="F79" s="268" t="s">
        <v>368</v>
      </c>
      <c r="G79" s="269"/>
      <c r="H79" s="247" t="s">
        <v>369</v>
      </c>
      <c r="I79" s="247" t="s">
        <v>370</v>
      </c>
      <c r="J79" s="247">
        <v>20</v>
      </c>
      <c r="K79" s="259"/>
    </row>
    <row r="80" spans="2:11" s="1" customFormat="1" ht="15" customHeight="1">
      <c r="B80" s="258"/>
      <c r="C80" s="247" t="s">
        <v>371</v>
      </c>
      <c r="D80" s="247"/>
      <c r="E80" s="247"/>
      <c r="F80" s="268" t="s">
        <v>368</v>
      </c>
      <c r="G80" s="269"/>
      <c r="H80" s="247" t="s">
        <v>372</v>
      </c>
      <c r="I80" s="247" t="s">
        <v>370</v>
      </c>
      <c r="J80" s="247">
        <v>120</v>
      </c>
      <c r="K80" s="259"/>
    </row>
    <row r="81" spans="2:11" s="1" customFormat="1" ht="15" customHeight="1">
      <c r="B81" s="270"/>
      <c r="C81" s="247" t="s">
        <v>373</v>
      </c>
      <c r="D81" s="247"/>
      <c r="E81" s="247"/>
      <c r="F81" s="268" t="s">
        <v>374</v>
      </c>
      <c r="G81" s="269"/>
      <c r="H81" s="247" t="s">
        <v>375</v>
      </c>
      <c r="I81" s="247" t="s">
        <v>370</v>
      </c>
      <c r="J81" s="247">
        <v>50</v>
      </c>
      <c r="K81" s="259"/>
    </row>
    <row r="82" spans="2:11" s="1" customFormat="1" ht="15" customHeight="1">
      <c r="B82" s="270"/>
      <c r="C82" s="247" t="s">
        <v>376</v>
      </c>
      <c r="D82" s="247"/>
      <c r="E82" s="247"/>
      <c r="F82" s="268" t="s">
        <v>368</v>
      </c>
      <c r="G82" s="269"/>
      <c r="H82" s="247" t="s">
        <v>377</v>
      </c>
      <c r="I82" s="247" t="s">
        <v>378</v>
      </c>
      <c r="J82" s="247"/>
      <c r="K82" s="259"/>
    </row>
    <row r="83" spans="2:11" s="1" customFormat="1" ht="15" customHeight="1">
      <c r="B83" s="270"/>
      <c r="C83" s="271" t="s">
        <v>379</v>
      </c>
      <c r="D83" s="271"/>
      <c r="E83" s="271"/>
      <c r="F83" s="272" t="s">
        <v>374</v>
      </c>
      <c r="G83" s="271"/>
      <c r="H83" s="271" t="s">
        <v>380</v>
      </c>
      <c r="I83" s="271" t="s">
        <v>370</v>
      </c>
      <c r="J83" s="271">
        <v>15</v>
      </c>
      <c r="K83" s="259"/>
    </row>
    <row r="84" spans="2:11" s="1" customFormat="1" ht="15" customHeight="1">
      <c r="B84" s="270"/>
      <c r="C84" s="271" t="s">
        <v>381</v>
      </c>
      <c r="D84" s="271"/>
      <c r="E84" s="271"/>
      <c r="F84" s="272" t="s">
        <v>374</v>
      </c>
      <c r="G84" s="271"/>
      <c r="H84" s="271" t="s">
        <v>382</v>
      </c>
      <c r="I84" s="271" t="s">
        <v>370</v>
      </c>
      <c r="J84" s="271">
        <v>15</v>
      </c>
      <c r="K84" s="259"/>
    </row>
    <row r="85" spans="2:11" s="1" customFormat="1" ht="15" customHeight="1">
      <c r="B85" s="270"/>
      <c r="C85" s="271" t="s">
        <v>383</v>
      </c>
      <c r="D85" s="271"/>
      <c r="E85" s="271"/>
      <c r="F85" s="272" t="s">
        <v>374</v>
      </c>
      <c r="G85" s="271"/>
      <c r="H85" s="271" t="s">
        <v>384</v>
      </c>
      <c r="I85" s="271" t="s">
        <v>370</v>
      </c>
      <c r="J85" s="271">
        <v>20</v>
      </c>
      <c r="K85" s="259"/>
    </row>
    <row r="86" spans="2:11" s="1" customFormat="1" ht="15" customHeight="1">
      <c r="B86" s="270"/>
      <c r="C86" s="271" t="s">
        <v>385</v>
      </c>
      <c r="D86" s="271"/>
      <c r="E86" s="271"/>
      <c r="F86" s="272" t="s">
        <v>374</v>
      </c>
      <c r="G86" s="271"/>
      <c r="H86" s="271" t="s">
        <v>386</v>
      </c>
      <c r="I86" s="271" t="s">
        <v>370</v>
      </c>
      <c r="J86" s="271">
        <v>20</v>
      </c>
      <c r="K86" s="259"/>
    </row>
    <row r="87" spans="2:11" s="1" customFormat="1" ht="15" customHeight="1">
      <c r="B87" s="270"/>
      <c r="C87" s="247" t="s">
        <v>387</v>
      </c>
      <c r="D87" s="247"/>
      <c r="E87" s="247"/>
      <c r="F87" s="268" t="s">
        <v>374</v>
      </c>
      <c r="G87" s="269"/>
      <c r="H87" s="247" t="s">
        <v>388</v>
      </c>
      <c r="I87" s="247" t="s">
        <v>370</v>
      </c>
      <c r="J87" s="247">
        <v>50</v>
      </c>
      <c r="K87" s="259"/>
    </row>
    <row r="88" spans="2:11" s="1" customFormat="1" ht="15" customHeight="1">
      <c r="B88" s="270"/>
      <c r="C88" s="247" t="s">
        <v>389</v>
      </c>
      <c r="D88" s="247"/>
      <c r="E88" s="247"/>
      <c r="F88" s="268" t="s">
        <v>374</v>
      </c>
      <c r="G88" s="269"/>
      <c r="H88" s="247" t="s">
        <v>390</v>
      </c>
      <c r="I88" s="247" t="s">
        <v>370</v>
      </c>
      <c r="J88" s="247">
        <v>20</v>
      </c>
      <c r="K88" s="259"/>
    </row>
    <row r="89" spans="2:11" s="1" customFormat="1" ht="15" customHeight="1">
      <c r="B89" s="270"/>
      <c r="C89" s="247" t="s">
        <v>391</v>
      </c>
      <c r="D89" s="247"/>
      <c r="E89" s="247"/>
      <c r="F89" s="268" t="s">
        <v>374</v>
      </c>
      <c r="G89" s="269"/>
      <c r="H89" s="247" t="s">
        <v>392</v>
      </c>
      <c r="I89" s="247" t="s">
        <v>370</v>
      </c>
      <c r="J89" s="247">
        <v>20</v>
      </c>
      <c r="K89" s="259"/>
    </row>
    <row r="90" spans="2:11" s="1" customFormat="1" ht="15" customHeight="1">
      <c r="B90" s="270"/>
      <c r="C90" s="247" t="s">
        <v>393</v>
      </c>
      <c r="D90" s="247"/>
      <c r="E90" s="247"/>
      <c r="F90" s="268" t="s">
        <v>374</v>
      </c>
      <c r="G90" s="269"/>
      <c r="H90" s="247" t="s">
        <v>394</v>
      </c>
      <c r="I90" s="247" t="s">
        <v>370</v>
      </c>
      <c r="J90" s="247">
        <v>50</v>
      </c>
      <c r="K90" s="259"/>
    </row>
    <row r="91" spans="2:11" s="1" customFormat="1" ht="15" customHeight="1">
      <c r="B91" s="270"/>
      <c r="C91" s="247" t="s">
        <v>395</v>
      </c>
      <c r="D91" s="247"/>
      <c r="E91" s="247"/>
      <c r="F91" s="268" t="s">
        <v>374</v>
      </c>
      <c r="G91" s="269"/>
      <c r="H91" s="247" t="s">
        <v>395</v>
      </c>
      <c r="I91" s="247" t="s">
        <v>370</v>
      </c>
      <c r="J91" s="247">
        <v>50</v>
      </c>
      <c r="K91" s="259"/>
    </row>
    <row r="92" spans="2:11" s="1" customFormat="1" ht="15" customHeight="1">
      <c r="B92" s="270"/>
      <c r="C92" s="247" t="s">
        <v>396</v>
      </c>
      <c r="D92" s="247"/>
      <c r="E92" s="247"/>
      <c r="F92" s="268" t="s">
        <v>374</v>
      </c>
      <c r="G92" s="269"/>
      <c r="H92" s="247" t="s">
        <v>397</v>
      </c>
      <c r="I92" s="247" t="s">
        <v>370</v>
      </c>
      <c r="J92" s="247">
        <v>255</v>
      </c>
      <c r="K92" s="259"/>
    </row>
    <row r="93" spans="2:11" s="1" customFormat="1" ht="15" customHeight="1">
      <c r="B93" s="270"/>
      <c r="C93" s="247" t="s">
        <v>398</v>
      </c>
      <c r="D93" s="247"/>
      <c r="E93" s="247"/>
      <c r="F93" s="268" t="s">
        <v>368</v>
      </c>
      <c r="G93" s="269"/>
      <c r="H93" s="247" t="s">
        <v>399</v>
      </c>
      <c r="I93" s="247" t="s">
        <v>400</v>
      </c>
      <c r="J93" s="247"/>
      <c r="K93" s="259"/>
    </row>
    <row r="94" spans="2:11" s="1" customFormat="1" ht="15" customHeight="1">
      <c r="B94" s="270"/>
      <c r="C94" s="247" t="s">
        <v>401</v>
      </c>
      <c r="D94" s="247"/>
      <c r="E94" s="247"/>
      <c r="F94" s="268" t="s">
        <v>368</v>
      </c>
      <c r="G94" s="269"/>
      <c r="H94" s="247" t="s">
        <v>402</v>
      </c>
      <c r="I94" s="247" t="s">
        <v>403</v>
      </c>
      <c r="J94" s="247"/>
      <c r="K94" s="259"/>
    </row>
    <row r="95" spans="2:11" s="1" customFormat="1" ht="15" customHeight="1">
      <c r="B95" s="270"/>
      <c r="C95" s="247" t="s">
        <v>404</v>
      </c>
      <c r="D95" s="247"/>
      <c r="E95" s="247"/>
      <c r="F95" s="268" t="s">
        <v>368</v>
      </c>
      <c r="G95" s="269"/>
      <c r="H95" s="247" t="s">
        <v>404</v>
      </c>
      <c r="I95" s="247" t="s">
        <v>403</v>
      </c>
      <c r="J95" s="247"/>
      <c r="K95" s="259"/>
    </row>
    <row r="96" spans="2:11" s="1" customFormat="1" ht="15" customHeight="1">
      <c r="B96" s="270"/>
      <c r="C96" s="247" t="s">
        <v>40</v>
      </c>
      <c r="D96" s="247"/>
      <c r="E96" s="247"/>
      <c r="F96" s="268" t="s">
        <v>368</v>
      </c>
      <c r="G96" s="269"/>
      <c r="H96" s="247" t="s">
        <v>405</v>
      </c>
      <c r="I96" s="247" t="s">
        <v>403</v>
      </c>
      <c r="J96" s="247"/>
      <c r="K96" s="259"/>
    </row>
    <row r="97" spans="2:11" s="1" customFormat="1" ht="15" customHeight="1">
      <c r="B97" s="270"/>
      <c r="C97" s="247" t="s">
        <v>50</v>
      </c>
      <c r="D97" s="247"/>
      <c r="E97" s="247"/>
      <c r="F97" s="268" t="s">
        <v>368</v>
      </c>
      <c r="G97" s="269"/>
      <c r="H97" s="247" t="s">
        <v>406</v>
      </c>
      <c r="I97" s="247" t="s">
        <v>403</v>
      </c>
      <c r="J97" s="247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362" t="s">
        <v>407</v>
      </c>
      <c r="D102" s="362"/>
      <c r="E102" s="362"/>
      <c r="F102" s="362"/>
      <c r="G102" s="362"/>
      <c r="H102" s="362"/>
      <c r="I102" s="362"/>
      <c r="J102" s="362"/>
      <c r="K102" s="259"/>
    </row>
    <row r="103" spans="2:11" s="1" customFormat="1" ht="17.25" customHeight="1">
      <c r="B103" s="258"/>
      <c r="C103" s="260" t="s">
        <v>362</v>
      </c>
      <c r="D103" s="260"/>
      <c r="E103" s="260"/>
      <c r="F103" s="260" t="s">
        <v>363</v>
      </c>
      <c r="G103" s="261"/>
      <c r="H103" s="260" t="s">
        <v>56</v>
      </c>
      <c r="I103" s="260" t="s">
        <v>59</v>
      </c>
      <c r="J103" s="260" t="s">
        <v>364</v>
      </c>
      <c r="K103" s="259"/>
    </row>
    <row r="104" spans="2:11" s="1" customFormat="1" ht="17.25" customHeight="1">
      <c r="B104" s="258"/>
      <c r="C104" s="262" t="s">
        <v>365</v>
      </c>
      <c r="D104" s="262"/>
      <c r="E104" s="262"/>
      <c r="F104" s="263" t="s">
        <v>366</v>
      </c>
      <c r="G104" s="264"/>
      <c r="H104" s="262"/>
      <c r="I104" s="262"/>
      <c r="J104" s="262" t="s">
        <v>367</v>
      </c>
      <c r="K104" s="259"/>
    </row>
    <row r="105" spans="2:11" s="1" customFormat="1" ht="5.25" customHeight="1">
      <c r="B105" s="258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8"/>
      <c r="C106" s="247" t="s">
        <v>55</v>
      </c>
      <c r="D106" s="267"/>
      <c r="E106" s="267"/>
      <c r="F106" s="268" t="s">
        <v>368</v>
      </c>
      <c r="G106" s="247"/>
      <c r="H106" s="247" t="s">
        <v>408</v>
      </c>
      <c r="I106" s="247" t="s">
        <v>370</v>
      </c>
      <c r="J106" s="247">
        <v>20</v>
      </c>
      <c r="K106" s="259"/>
    </row>
    <row r="107" spans="2:11" s="1" customFormat="1" ht="15" customHeight="1">
      <c r="B107" s="258"/>
      <c r="C107" s="247" t="s">
        <v>371</v>
      </c>
      <c r="D107" s="247"/>
      <c r="E107" s="247"/>
      <c r="F107" s="268" t="s">
        <v>368</v>
      </c>
      <c r="G107" s="247"/>
      <c r="H107" s="247" t="s">
        <v>408</v>
      </c>
      <c r="I107" s="247" t="s">
        <v>370</v>
      </c>
      <c r="J107" s="247">
        <v>120</v>
      </c>
      <c r="K107" s="259"/>
    </row>
    <row r="108" spans="2:11" s="1" customFormat="1" ht="15" customHeight="1">
      <c r="B108" s="270"/>
      <c r="C108" s="247" t="s">
        <v>373</v>
      </c>
      <c r="D108" s="247"/>
      <c r="E108" s="247"/>
      <c r="F108" s="268" t="s">
        <v>374</v>
      </c>
      <c r="G108" s="247"/>
      <c r="H108" s="247" t="s">
        <v>408</v>
      </c>
      <c r="I108" s="247" t="s">
        <v>370</v>
      </c>
      <c r="J108" s="247">
        <v>50</v>
      </c>
      <c r="K108" s="259"/>
    </row>
    <row r="109" spans="2:11" s="1" customFormat="1" ht="15" customHeight="1">
      <c r="B109" s="270"/>
      <c r="C109" s="247" t="s">
        <v>376</v>
      </c>
      <c r="D109" s="247"/>
      <c r="E109" s="247"/>
      <c r="F109" s="268" t="s">
        <v>368</v>
      </c>
      <c r="G109" s="247"/>
      <c r="H109" s="247" t="s">
        <v>408</v>
      </c>
      <c r="I109" s="247" t="s">
        <v>378</v>
      </c>
      <c r="J109" s="247"/>
      <c r="K109" s="259"/>
    </row>
    <row r="110" spans="2:11" s="1" customFormat="1" ht="15" customHeight="1">
      <c r="B110" s="270"/>
      <c r="C110" s="247" t="s">
        <v>387</v>
      </c>
      <c r="D110" s="247"/>
      <c r="E110" s="247"/>
      <c r="F110" s="268" t="s">
        <v>374</v>
      </c>
      <c r="G110" s="247"/>
      <c r="H110" s="247" t="s">
        <v>408</v>
      </c>
      <c r="I110" s="247" t="s">
        <v>370</v>
      </c>
      <c r="J110" s="247">
        <v>50</v>
      </c>
      <c r="K110" s="259"/>
    </row>
    <row r="111" spans="2:11" s="1" customFormat="1" ht="15" customHeight="1">
      <c r="B111" s="270"/>
      <c r="C111" s="247" t="s">
        <v>395</v>
      </c>
      <c r="D111" s="247"/>
      <c r="E111" s="247"/>
      <c r="F111" s="268" t="s">
        <v>374</v>
      </c>
      <c r="G111" s="247"/>
      <c r="H111" s="247" t="s">
        <v>408</v>
      </c>
      <c r="I111" s="247" t="s">
        <v>370</v>
      </c>
      <c r="J111" s="247">
        <v>50</v>
      </c>
      <c r="K111" s="259"/>
    </row>
    <row r="112" spans="2:11" s="1" customFormat="1" ht="15" customHeight="1">
      <c r="B112" s="270"/>
      <c r="C112" s="247" t="s">
        <v>393</v>
      </c>
      <c r="D112" s="247"/>
      <c r="E112" s="247"/>
      <c r="F112" s="268" t="s">
        <v>374</v>
      </c>
      <c r="G112" s="247"/>
      <c r="H112" s="247" t="s">
        <v>408</v>
      </c>
      <c r="I112" s="247" t="s">
        <v>370</v>
      </c>
      <c r="J112" s="247">
        <v>50</v>
      </c>
      <c r="K112" s="259"/>
    </row>
    <row r="113" spans="2:11" s="1" customFormat="1" ht="15" customHeight="1">
      <c r="B113" s="270"/>
      <c r="C113" s="247" t="s">
        <v>55</v>
      </c>
      <c r="D113" s="247"/>
      <c r="E113" s="247"/>
      <c r="F113" s="268" t="s">
        <v>368</v>
      </c>
      <c r="G113" s="247"/>
      <c r="H113" s="247" t="s">
        <v>409</v>
      </c>
      <c r="I113" s="247" t="s">
        <v>370</v>
      </c>
      <c r="J113" s="247">
        <v>20</v>
      </c>
      <c r="K113" s="259"/>
    </row>
    <row r="114" spans="2:11" s="1" customFormat="1" ht="15" customHeight="1">
      <c r="B114" s="270"/>
      <c r="C114" s="247" t="s">
        <v>410</v>
      </c>
      <c r="D114" s="247"/>
      <c r="E114" s="247"/>
      <c r="F114" s="268" t="s">
        <v>368</v>
      </c>
      <c r="G114" s="247"/>
      <c r="H114" s="247" t="s">
        <v>411</v>
      </c>
      <c r="I114" s="247" t="s">
        <v>370</v>
      </c>
      <c r="J114" s="247">
        <v>120</v>
      </c>
      <c r="K114" s="259"/>
    </row>
    <row r="115" spans="2:11" s="1" customFormat="1" ht="15" customHeight="1">
      <c r="B115" s="270"/>
      <c r="C115" s="247" t="s">
        <v>40</v>
      </c>
      <c r="D115" s="247"/>
      <c r="E115" s="247"/>
      <c r="F115" s="268" t="s">
        <v>368</v>
      </c>
      <c r="G115" s="247"/>
      <c r="H115" s="247" t="s">
        <v>412</v>
      </c>
      <c r="I115" s="247" t="s">
        <v>403</v>
      </c>
      <c r="J115" s="247"/>
      <c r="K115" s="259"/>
    </row>
    <row r="116" spans="2:11" s="1" customFormat="1" ht="15" customHeight="1">
      <c r="B116" s="270"/>
      <c r="C116" s="247" t="s">
        <v>50</v>
      </c>
      <c r="D116" s="247"/>
      <c r="E116" s="247"/>
      <c r="F116" s="268" t="s">
        <v>368</v>
      </c>
      <c r="G116" s="247"/>
      <c r="H116" s="247" t="s">
        <v>413</v>
      </c>
      <c r="I116" s="247" t="s">
        <v>403</v>
      </c>
      <c r="J116" s="247"/>
      <c r="K116" s="259"/>
    </row>
    <row r="117" spans="2:11" s="1" customFormat="1" ht="15" customHeight="1">
      <c r="B117" s="270"/>
      <c r="C117" s="247" t="s">
        <v>59</v>
      </c>
      <c r="D117" s="247"/>
      <c r="E117" s="247"/>
      <c r="F117" s="268" t="s">
        <v>368</v>
      </c>
      <c r="G117" s="247"/>
      <c r="H117" s="247" t="s">
        <v>414</v>
      </c>
      <c r="I117" s="247" t="s">
        <v>415</v>
      </c>
      <c r="J117" s="247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363" t="s">
        <v>416</v>
      </c>
      <c r="D122" s="363"/>
      <c r="E122" s="363"/>
      <c r="F122" s="363"/>
      <c r="G122" s="363"/>
      <c r="H122" s="363"/>
      <c r="I122" s="363"/>
      <c r="J122" s="363"/>
      <c r="K122" s="287"/>
    </row>
    <row r="123" spans="2:11" s="1" customFormat="1" ht="17.25" customHeight="1">
      <c r="B123" s="288"/>
      <c r="C123" s="260" t="s">
        <v>362</v>
      </c>
      <c r="D123" s="260"/>
      <c r="E123" s="260"/>
      <c r="F123" s="260" t="s">
        <v>363</v>
      </c>
      <c r="G123" s="261"/>
      <c r="H123" s="260" t="s">
        <v>56</v>
      </c>
      <c r="I123" s="260" t="s">
        <v>59</v>
      </c>
      <c r="J123" s="260" t="s">
        <v>364</v>
      </c>
      <c r="K123" s="289"/>
    </row>
    <row r="124" spans="2:11" s="1" customFormat="1" ht="17.25" customHeight="1">
      <c r="B124" s="288"/>
      <c r="C124" s="262" t="s">
        <v>365</v>
      </c>
      <c r="D124" s="262"/>
      <c r="E124" s="262"/>
      <c r="F124" s="263" t="s">
        <v>366</v>
      </c>
      <c r="G124" s="264"/>
      <c r="H124" s="262"/>
      <c r="I124" s="262"/>
      <c r="J124" s="262" t="s">
        <v>367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7" t="s">
        <v>371</v>
      </c>
      <c r="D126" s="267"/>
      <c r="E126" s="267"/>
      <c r="F126" s="268" t="s">
        <v>368</v>
      </c>
      <c r="G126" s="247"/>
      <c r="H126" s="247" t="s">
        <v>408</v>
      </c>
      <c r="I126" s="247" t="s">
        <v>370</v>
      </c>
      <c r="J126" s="247">
        <v>120</v>
      </c>
      <c r="K126" s="293"/>
    </row>
    <row r="127" spans="2:11" s="1" customFormat="1" ht="15" customHeight="1">
      <c r="B127" s="290"/>
      <c r="C127" s="247" t="s">
        <v>417</v>
      </c>
      <c r="D127" s="247"/>
      <c r="E127" s="247"/>
      <c r="F127" s="268" t="s">
        <v>368</v>
      </c>
      <c r="G127" s="247"/>
      <c r="H127" s="247" t="s">
        <v>418</v>
      </c>
      <c r="I127" s="247" t="s">
        <v>370</v>
      </c>
      <c r="J127" s="247" t="s">
        <v>419</v>
      </c>
      <c r="K127" s="293"/>
    </row>
    <row r="128" spans="2:11" s="1" customFormat="1" ht="15" customHeight="1">
      <c r="B128" s="290"/>
      <c r="C128" s="247" t="s">
        <v>316</v>
      </c>
      <c r="D128" s="247"/>
      <c r="E128" s="247"/>
      <c r="F128" s="268" t="s">
        <v>368</v>
      </c>
      <c r="G128" s="247"/>
      <c r="H128" s="247" t="s">
        <v>420</v>
      </c>
      <c r="I128" s="247" t="s">
        <v>370</v>
      </c>
      <c r="J128" s="247" t="s">
        <v>419</v>
      </c>
      <c r="K128" s="293"/>
    </row>
    <row r="129" spans="2:11" s="1" customFormat="1" ht="15" customHeight="1">
      <c r="B129" s="290"/>
      <c r="C129" s="247" t="s">
        <v>379</v>
      </c>
      <c r="D129" s="247"/>
      <c r="E129" s="247"/>
      <c r="F129" s="268" t="s">
        <v>374</v>
      </c>
      <c r="G129" s="247"/>
      <c r="H129" s="247" t="s">
        <v>380</v>
      </c>
      <c r="I129" s="247" t="s">
        <v>370</v>
      </c>
      <c r="J129" s="247">
        <v>15</v>
      </c>
      <c r="K129" s="293"/>
    </row>
    <row r="130" spans="2:11" s="1" customFormat="1" ht="15" customHeight="1">
      <c r="B130" s="290"/>
      <c r="C130" s="271" t="s">
        <v>381</v>
      </c>
      <c r="D130" s="271"/>
      <c r="E130" s="271"/>
      <c r="F130" s="272" t="s">
        <v>374</v>
      </c>
      <c r="G130" s="271"/>
      <c r="H130" s="271" t="s">
        <v>382</v>
      </c>
      <c r="I130" s="271" t="s">
        <v>370</v>
      </c>
      <c r="J130" s="271">
        <v>15</v>
      </c>
      <c r="K130" s="293"/>
    </row>
    <row r="131" spans="2:11" s="1" customFormat="1" ht="15" customHeight="1">
      <c r="B131" s="290"/>
      <c r="C131" s="271" t="s">
        <v>383</v>
      </c>
      <c r="D131" s="271"/>
      <c r="E131" s="271"/>
      <c r="F131" s="272" t="s">
        <v>374</v>
      </c>
      <c r="G131" s="271"/>
      <c r="H131" s="271" t="s">
        <v>384</v>
      </c>
      <c r="I131" s="271" t="s">
        <v>370</v>
      </c>
      <c r="J131" s="271">
        <v>20</v>
      </c>
      <c r="K131" s="293"/>
    </row>
    <row r="132" spans="2:11" s="1" customFormat="1" ht="15" customHeight="1">
      <c r="B132" s="290"/>
      <c r="C132" s="271" t="s">
        <v>385</v>
      </c>
      <c r="D132" s="271"/>
      <c r="E132" s="271"/>
      <c r="F132" s="272" t="s">
        <v>374</v>
      </c>
      <c r="G132" s="271"/>
      <c r="H132" s="271" t="s">
        <v>386</v>
      </c>
      <c r="I132" s="271" t="s">
        <v>370</v>
      </c>
      <c r="J132" s="271">
        <v>20</v>
      </c>
      <c r="K132" s="293"/>
    </row>
    <row r="133" spans="2:11" s="1" customFormat="1" ht="15" customHeight="1">
      <c r="B133" s="290"/>
      <c r="C133" s="247" t="s">
        <v>373</v>
      </c>
      <c r="D133" s="247"/>
      <c r="E133" s="247"/>
      <c r="F133" s="268" t="s">
        <v>374</v>
      </c>
      <c r="G133" s="247"/>
      <c r="H133" s="247" t="s">
        <v>408</v>
      </c>
      <c r="I133" s="247" t="s">
        <v>370</v>
      </c>
      <c r="J133" s="247">
        <v>50</v>
      </c>
      <c r="K133" s="293"/>
    </row>
    <row r="134" spans="2:11" s="1" customFormat="1" ht="15" customHeight="1">
      <c r="B134" s="290"/>
      <c r="C134" s="247" t="s">
        <v>387</v>
      </c>
      <c r="D134" s="247"/>
      <c r="E134" s="247"/>
      <c r="F134" s="268" t="s">
        <v>374</v>
      </c>
      <c r="G134" s="247"/>
      <c r="H134" s="247" t="s">
        <v>408</v>
      </c>
      <c r="I134" s="247" t="s">
        <v>370</v>
      </c>
      <c r="J134" s="247">
        <v>50</v>
      </c>
      <c r="K134" s="293"/>
    </row>
    <row r="135" spans="2:11" s="1" customFormat="1" ht="15" customHeight="1">
      <c r="B135" s="290"/>
      <c r="C135" s="247" t="s">
        <v>393</v>
      </c>
      <c r="D135" s="247"/>
      <c r="E135" s="247"/>
      <c r="F135" s="268" t="s">
        <v>374</v>
      </c>
      <c r="G135" s="247"/>
      <c r="H135" s="247" t="s">
        <v>408</v>
      </c>
      <c r="I135" s="247" t="s">
        <v>370</v>
      </c>
      <c r="J135" s="247">
        <v>50</v>
      </c>
      <c r="K135" s="293"/>
    </row>
    <row r="136" spans="2:11" s="1" customFormat="1" ht="15" customHeight="1">
      <c r="B136" s="290"/>
      <c r="C136" s="247" t="s">
        <v>395</v>
      </c>
      <c r="D136" s="247"/>
      <c r="E136" s="247"/>
      <c r="F136" s="268" t="s">
        <v>374</v>
      </c>
      <c r="G136" s="247"/>
      <c r="H136" s="247" t="s">
        <v>408</v>
      </c>
      <c r="I136" s="247" t="s">
        <v>370</v>
      </c>
      <c r="J136" s="247">
        <v>50</v>
      </c>
      <c r="K136" s="293"/>
    </row>
    <row r="137" spans="2:11" s="1" customFormat="1" ht="15" customHeight="1">
      <c r="B137" s="290"/>
      <c r="C137" s="247" t="s">
        <v>396</v>
      </c>
      <c r="D137" s="247"/>
      <c r="E137" s="247"/>
      <c r="F137" s="268" t="s">
        <v>374</v>
      </c>
      <c r="G137" s="247"/>
      <c r="H137" s="247" t="s">
        <v>421</v>
      </c>
      <c r="I137" s="247" t="s">
        <v>370</v>
      </c>
      <c r="J137" s="247">
        <v>255</v>
      </c>
      <c r="K137" s="293"/>
    </row>
    <row r="138" spans="2:11" s="1" customFormat="1" ht="15" customHeight="1">
      <c r="B138" s="290"/>
      <c r="C138" s="247" t="s">
        <v>398</v>
      </c>
      <c r="D138" s="247"/>
      <c r="E138" s="247"/>
      <c r="F138" s="268" t="s">
        <v>368</v>
      </c>
      <c r="G138" s="247"/>
      <c r="H138" s="247" t="s">
        <v>422</v>
      </c>
      <c r="I138" s="247" t="s">
        <v>400</v>
      </c>
      <c r="J138" s="247"/>
      <c r="K138" s="293"/>
    </row>
    <row r="139" spans="2:11" s="1" customFormat="1" ht="15" customHeight="1">
      <c r="B139" s="290"/>
      <c r="C139" s="247" t="s">
        <v>401</v>
      </c>
      <c r="D139" s="247"/>
      <c r="E139" s="247"/>
      <c r="F139" s="268" t="s">
        <v>368</v>
      </c>
      <c r="G139" s="247"/>
      <c r="H139" s="247" t="s">
        <v>423</v>
      </c>
      <c r="I139" s="247" t="s">
        <v>403</v>
      </c>
      <c r="J139" s="247"/>
      <c r="K139" s="293"/>
    </row>
    <row r="140" spans="2:11" s="1" customFormat="1" ht="15" customHeight="1">
      <c r="B140" s="290"/>
      <c r="C140" s="247" t="s">
        <v>404</v>
      </c>
      <c r="D140" s="247"/>
      <c r="E140" s="247"/>
      <c r="F140" s="268" t="s">
        <v>368</v>
      </c>
      <c r="G140" s="247"/>
      <c r="H140" s="247" t="s">
        <v>404</v>
      </c>
      <c r="I140" s="247" t="s">
        <v>403</v>
      </c>
      <c r="J140" s="247"/>
      <c r="K140" s="293"/>
    </row>
    <row r="141" spans="2:11" s="1" customFormat="1" ht="15" customHeight="1">
      <c r="B141" s="290"/>
      <c r="C141" s="247" t="s">
        <v>40</v>
      </c>
      <c r="D141" s="247"/>
      <c r="E141" s="247"/>
      <c r="F141" s="268" t="s">
        <v>368</v>
      </c>
      <c r="G141" s="247"/>
      <c r="H141" s="247" t="s">
        <v>424</v>
      </c>
      <c r="I141" s="247" t="s">
        <v>403</v>
      </c>
      <c r="J141" s="247"/>
      <c r="K141" s="293"/>
    </row>
    <row r="142" spans="2:11" s="1" customFormat="1" ht="15" customHeight="1">
      <c r="B142" s="290"/>
      <c r="C142" s="247" t="s">
        <v>425</v>
      </c>
      <c r="D142" s="247"/>
      <c r="E142" s="247"/>
      <c r="F142" s="268" t="s">
        <v>368</v>
      </c>
      <c r="G142" s="247"/>
      <c r="H142" s="247" t="s">
        <v>426</v>
      </c>
      <c r="I142" s="247" t="s">
        <v>403</v>
      </c>
      <c r="J142" s="247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362" t="s">
        <v>427</v>
      </c>
      <c r="D147" s="362"/>
      <c r="E147" s="362"/>
      <c r="F147" s="362"/>
      <c r="G147" s="362"/>
      <c r="H147" s="362"/>
      <c r="I147" s="362"/>
      <c r="J147" s="362"/>
      <c r="K147" s="259"/>
    </row>
    <row r="148" spans="2:11" s="1" customFormat="1" ht="17.25" customHeight="1">
      <c r="B148" s="258"/>
      <c r="C148" s="260" t="s">
        <v>362</v>
      </c>
      <c r="D148" s="260"/>
      <c r="E148" s="260"/>
      <c r="F148" s="260" t="s">
        <v>363</v>
      </c>
      <c r="G148" s="261"/>
      <c r="H148" s="260" t="s">
        <v>56</v>
      </c>
      <c r="I148" s="260" t="s">
        <v>59</v>
      </c>
      <c r="J148" s="260" t="s">
        <v>364</v>
      </c>
      <c r="K148" s="259"/>
    </row>
    <row r="149" spans="2:11" s="1" customFormat="1" ht="17.25" customHeight="1">
      <c r="B149" s="258"/>
      <c r="C149" s="262" t="s">
        <v>365</v>
      </c>
      <c r="D149" s="262"/>
      <c r="E149" s="262"/>
      <c r="F149" s="263" t="s">
        <v>366</v>
      </c>
      <c r="G149" s="264"/>
      <c r="H149" s="262"/>
      <c r="I149" s="262"/>
      <c r="J149" s="262" t="s">
        <v>367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371</v>
      </c>
      <c r="D151" s="247"/>
      <c r="E151" s="247"/>
      <c r="F151" s="298" t="s">
        <v>368</v>
      </c>
      <c r="G151" s="247"/>
      <c r="H151" s="297" t="s">
        <v>408</v>
      </c>
      <c r="I151" s="297" t="s">
        <v>370</v>
      </c>
      <c r="J151" s="297">
        <v>120</v>
      </c>
      <c r="K151" s="293"/>
    </row>
    <row r="152" spans="2:11" s="1" customFormat="1" ht="15" customHeight="1">
      <c r="B152" s="270"/>
      <c r="C152" s="297" t="s">
        <v>417</v>
      </c>
      <c r="D152" s="247"/>
      <c r="E152" s="247"/>
      <c r="F152" s="298" t="s">
        <v>368</v>
      </c>
      <c r="G152" s="247"/>
      <c r="H152" s="297" t="s">
        <v>428</v>
      </c>
      <c r="I152" s="297" t="s">
        <v>370</v>
      </c>
      <c r="J152" s="297" t="s">
        <v>419</v>
      </c>
      <c r="K152" s="293"/>
    </row>
    <row r="153" spans="2:11" s="1" customFormat="1" ht="15" customHeight="1">
      <c r="B153" s="270"/>
      <c r="C153" s="297" t="s">
        <v>316</v>
      </c>
      <c r="D153" s="247"/>
      <c r="E153" s="247"/>
      <c r="F153" s="298" t="s">
        <v>368</v>
      </c>
      <c r="G153" s="247"/>
      <c r="H153" s="297" t="s">
        <v>429</v>
      </c>
      <c r="I153" s="297" t="s">
        <v>370</v>
      </c>
      <c r="J153" s="297" t="s">
        <v>419</v>
      </c>
      <c r="K153" s="293"/>
    </row>
    <row r="154" spans="2:11" s="1" customFormat="1" ht="15" customHeight="1">
      <c r="B154" s="270"/>
      <c r="C154" s="297" t="s">
        <v>373</v>
      </c>
      <c r="D154" s="247"/>
      <c r="E154" s="247"/>
      <c r="F154" s="298" t="s">
        <v>374</v>
      </c>
      <c r="G154" s="247"/>
      <c r="H154" s="297" t="s">
        <v>408</v>
      </c>
      <c r="I154" s="297" t="s">
        <v>370</v>
      </c>
      <c r="J154" s="297">
        <v>50</v>
      </c>
      <c r="K154" s="293"/>
    </row>
    <row r="155" spans="2:11" s="1" customFormat="1" ht="15" customHeight="1">
      <c r="B155" s="270"/>
      <c r="C155" s="297" t="s">
        <v>376</v>
      </c>
      <c r="D155" s="247"/>
      <c r="E155" s="247"/>
      <c r="F155" s="298" t="s">
        <v>368</v>
      </c>
      <c r="G155" s="247"/>
      <c r="H155" s="297" t="s">
        <v>408</v>
      </c>
      <c r="I155" s="297" t="s">
        <v>378</v>
      </c>
      <c r="J155" s="297"/>
      <c r="K155" s="293"/>
    </row>
    <row r="156" spans="2:11" s="1" customFormat="1" ht="15" customHeight="1">
      <c r="B156" s="270"/>
      <c r="C156" s="297" t="s">
        <v>387</v>
      </c>
      <c r="D156" s="247"/>
      <c r="E156" s="247"/>
      <c r="F156" s="298" t="s">
        <v>374</v>
      </c>
      <c r="G156" s="247"/>
      <c r="H156" s="297" t="s">
        <v>408</v>
      </c>
      <c r="I156" s="297" t="s">
        <v>370</v>
      </c>
      <c r="J156" s="297">
        <v>50</v>
      </c>
      <c r="K156" s="293"/>
    </row>
    <row r="157" spans="2:11" s="1" customFormat="1" ht="15" customHeight="1">
      <c r="B157" s="270"/>
      <c r="C157" s="297" t="s">
        <v>395</v>
      </c>
      <c r="D157" s="247"/>
      <c r="E157" s="247"/>
      <c r="F157" s="298" t="s">
        <v>374</v>
      </c>
      <c r="G157" s="247"/>
      <c r="H157" s="297" t="s">
        <v>408</v>
      </c>
      <c r="I157" s="297" t="s">
        <v>370</v>
      </c>
      <c r="J157" s="297">
        <v>50</v>
      </c>
      <c r="K157" s="293"/>
    </row>
    <row r="158" spans="2:11" s="1" customFormat="1" ht="15" customHeight="1">
      <c r="B158" s="270"/>
      <c r="C158" s="297" t="s">
        <v>393</v>
      </c>
      <c r="D158" s="247"/>
      <c r="E158" s="247"/>
      <c r="F158" s="298" t="s">
        <v>374</v>
      </c>
      <c r="G158" s="247"/>
      <c r="H158" s="297" t="s">
        <v>408</v>
      </c>
      <c r="I158" s="297" t="s">
        <v>370</v>
      </c>
      <c r="J158" s="297">
        <v>50</v>
      </c>
      <c r="K158" s="293"/>
    </row>
    <row r="159" spans="2:11" s="1" customFormat="1" ht="15" customHeight="1">
      <c r="B159" s="270"/>
      <c r="C159" s="297" t="s">
        <v>84</v>
      </c>
      <c r="D159" s="247"/>
      <c r="E159" s="247"/>
      <c r="F159" s="298" t="s">
        <v>368</v>
      </c>
      <c r="G159" s="247"/>
      <c r="H159" s="297" t="s">
        <v>430</v>
      </c>
      <c r="I159" s="297" t="s">
        <v>370</v>
      </c>
      <c r="J159" s="297" t="s">
        <v>431</v>
      </c>
      <c r="K159" s="293"/>
    </row>
    <row r="160" spans="2:11" s="1" customFormat="1" ht="15" customHeight="1">
      <c r="B160" s="270"/>
      <c r="C160" s="297" t="s">
        <v>432</v>
      </c>
      <c r="D160" s="247"/>
      <c r="E160" s="247"/>
      <c r="F160" s="298" t="s">
        <v>368</v>
      </c>
      <c r="G160" s="247"/>
      <c r="H160" s="297" t="s">
        <v>433</v>
      </c>
      <c r="I160" s="297" t="s">
        <v>403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363" t="s">
        <v>434</v>
      </c>
      <c r="D165" s="363"/>
      <c r="E165" s="363"/>
      <c r="F165" s="363"/>
      <c r="G165" s="363"/>
      <c r="H165" s="363"/>
      <c r="I165" s="363"/>
      <c r="J165" s="363"/>
      <c r="K165" s="240"/>
    </row>
    <row r="166" spans="2:11" s="1" customFormat="1" ht="17.25" customHeight="1">
      <c r="B166" s="239"/>
      <c r="C166" s="260" t="s">
        <v>362</v>
      </c>
      <c r="D166" s="260"/>
      <c r="E166" s="260"/>
      <c r="F166" s="260" t="s">
        <v>363</v>
      </c>
      <c r="G166" s="302"/>
      <c r="H166" s="303" t="s">
        <v>56</v>
      </c>
      <c r="I166" s="303" t="s">
        <v>59</v>
      </c>
      <c r="J166" s="260" t="s">
        <v>364</v>
      </c>
      <c r="K166" s="240"/>
    </row>
    <row r="167" spans="2:11" s="1" customFormat="1" ht="17.25" customHeight="1">
      <c r="B167" s="241"/>
      <c r="C167" s="262" t="s">
        <v>365</v>
      </c>
      <c r="D167" s="262"/>
      <c r="E167" s="262"/>
      <c r="F167" s="263" t="s">
        <v>366</v>
      </c>
      <c r="G167" s="304"/>
      <c r="H167" s="305"/>
      <c r="I167" s="305"/>
      <c r="J167" s="262" t="s">
        <v>367</v>
      </c>
      <c r="K167" s="242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7" t="s">
        <v>371</v>
      </c>
      <c r="D169" s="247"/>
      <c r="E169" s="247"/>
      <c r="F169" s="268" t="s">
        <v>368</v>
      </c>
      <c r="G169" s="247"/>
      <c r="H169" s="247" t="s">
        <v>408</v>
      </c>
      <c r="I169" s="247" t="s">
        <v>370</v>
      </c>
      <c r="J169" s="247">
        <v>120</v>
      </c>
      <c r="K169" s="293"/>
    </row>
    <row r="170" spans="2:11" s="1" customFormat="1" ht="15" customHeight="1">
      <c r="B170" s="270"/>
      <c r="C170" s="247" t="s">
        <v>417</v>
      </c>
      <c r="D170" s="247"/>
      <c r="E170" s="247"/>
      <c r="F170" s="268" t="s">
        <v>368</v>
      </c>
      <c r="G170" s="247"/>
      <c r="H170" s="247" t="s">
        <v>418</v>
      </c>
      <c r="I170" s="247" t="s">
        <v>370</v>
      </c>
      <c r="J170" s="247" t="s">
        <v>419</v>
      </c>
      <c r="K170" s="293"/>
    </row>
    <row r="171" spans="2:11" s="1" customFormat="1" ht="15" customHeight="1">
      <c r="B171" s="270"/>
      <c r="C171" s="247" t="s">
        <v>316</v>
      </c>
      <c r="D171" s="247"/>
      <c r="E171" s="247"/>
      <c r="F171" s="268" t="s">
        <v>368</v>
      </c>
      <c r="G171" s="247"/>
      <c r="H171" s="247" t="s">
        <v>435</v>
      </c>
      <c r="I171" s="247" t="s">
        <v>370</v>
      </c>
      <c r="J171" s="247" t="s">
        <v>419</v>
      </c>
      <c r="K171" s="293"/>
    </row>
    <row r="172" spans="2:11" s="1" customFormat="1" ht="15" customHeight="1">
      <c r="B172" s="270"/>
      <c r="C172" s="247" t="s">
        <v>373</v>
      </c>
      <c r="D172" s="247"/>
      <c r="E172" s="247"/>
      <c r="F172" s="268" t="s">
        <v>374</v>
      </c>
      <c r="G172" s="247"/>
      <c r="H172" s="247" t="s">
        <v>435</v>
      </c>
      <c r="I172" s="247" t="s">
        <v>370</v>
      </c>
      <c r="J172" s="247">
        <v>50</v>
      </c>
      <c r="K172" s="293"/>
    </row>
    <row r="173" spans="2:11" s="1" customFormat="1" ht="15" customHeight="1">
      <c r="B173" s="270"/>
      <c r="C173" s="247" t="s">
        <v>376</v>
      </c>
      <c r="D173" s="247"/>
      <c r="E173" s="247"/>
      <c r="F173" s="268" t="s">
        <v>368</v>
      </c>
      <c r="G173" s="247"/>
      <c r="H173" s="247" t="s">
        <v>435</v>
      </c>
      <c r="I173" s="247" t="s">
        <v>378</v>
      </c>
      <c r="J173" s="247"/>
      <c r="K173" s="293"/>
    </row>
    <row r="174" spans="2:11" s="1" customFormat="1" ht="15" customHeight="1">
      <c r="B174" s="270"/>
      <c r="C174" s="247" t="s">
        <v>387</v>
      </c>
      <c r="D174" s="247"/>
      <c r="E174" s="247"/>
      <c r="F174" s="268" t="s">
        <v>374</v>
      </c>
      <c r="G174" s="247"/>
      <c r="H174" s="247" t="s">
        <v>435</v>
      </c>
      <c r="I174" s="247" t="s">
        <v>370</v>
      </c>
      <c r="J174" s="247">
        <v>50</v>
      </c>
      <c r="K174" s="293"/>
    </row>
    <row r="175" spans="2:11" s="1" customFormat="1" ht="15" customHeight="1">
      <c r="B175" s="270"/>
      <c r="C175" s="247" t="s">
        <v>395</v>
      </c>
      <c r="D175" s="247"/>
      <c r="E175" s="247"/>
      <c r="F175" s="268" t="s">
        <v>374</v>
      </c>
      <c r="G175" s="247"/>
      <c r="H175" s="247" t="s">
        <v>435</v>
      </c>
      <c r="I175" s="247" t="s">
        <v>370</v>
      </c>
      <c r="J175" s="247">
        <v>50</v>
      </c>
      <c r="K175" s="293"/>
    </row>
    <row r="176" spans="2:11" s="1" customFormat="1" ht="15" customHeight="1">
      <c r="B176" s="270"/>
      <c r="C176" s="247" t="s">
        <v>393</v>
      </c>
      <c r="D176" s="247"/>
      <c r="E176" s="247"/>
      <c r="F176" s="268" t="s">
        <v>374</v>
      </c>
      <c r="G176" s="247"/>
      <c r="H176" s="247" t="s">
        <v>435</v>
      </c>
      <c r="I176" s="247" t="s">
        <v>370</v>
      </c>
      <c r="J176" s="247">
        <v>50</v>
      </c>
      <c r="K176" s="293"/>
    </row>
    <row r="177" spans="2:11" s="1" customFormat="1" ht="15" customHeight="1">
      <c r="B177" s="270"/>
      <c r="C177" s="247" t="s">
        <v>99</v>
      </c>
      <c r="D177" s="247"/>
      <c r="E177" s="247"/>
      <c r="F177" s="268" t="s">
        <v>368</v>
      </c>
      <c r="G177" s="247"/>
      <c r="H177" s="247" t="s">
        <v>436</v>
      </c>
      <c r="I177" s="247" t="s">
        <v>437</v>
      </c>
      <c r="J177" s="247"/>
      <c r="K177" s="293"/>
    </row>
    <row r="178" spans="2:11" s="1" customFormat="1" ht="15" customHeight="1">
      <c r="B178" s="270"/>
      <c r="C178" s="247" t="s">
        <v>59</v>
      </c>
      <c r="D178" s="247"/>
      <c r="E178" s="247"/>
      <c r="F178" s="268" t="s">
        <v>368</v>
      </c>
      <c r="G178" s="247"/>
      <c r="H178" s="247" t="s">
        <v>438</v>
      </c>
      <c r="I178" s="247" t="s">
        <v>439</v>
      </c>
      <c r="J178" s="247">
        <v>1</v>
      </c>
      <c r="K178" s="293"/>
    </row>
    <row r="179" spans="2:11" s="1" customFormat="1" ht="15" customHeight="1">
      <c r="B179" s="270"/>
      <c r="C179" s="247" t="s">
        <v>55</v>
      </c>
      <c r="D179" s="247"/>
      <c r="E179" s="247"/>
      <c r="F179" s="268" t="s">
        <v>368</v>
      </c>
      <c r="G179" s="247"/>
      <c r="H179" s="247" t="s">
        <v>440</v>
      </c>
      <c r="I179" s="247" t="s">
        <v>370</v>
      </c>
      <c r="J179" s="247">
        <v>20</v>
      </c>
      <c r="K179" s="293"/>
    </row>
    <row r="180" spans="2:11" s="1" customFormat="1" ht="15" customHeight="1">
      <c r="B180" s="270"/>
      <c r="C180" s="247" t="s">
        <v>56</v>
      </c>
      <c r="D180" s="247"/>
      <c r="E180" s="247"/>
      <c r="F180" s="268" t="s">
        <v>368</v>
      </c>
      <c r="G180" s="247"/>
      <c r="H180" s="247" t="s">
        <v>441</v>
      </c>
      <c r="I180" s="247" t="s">
        <v>370</v>
      </c>
      <c r="J180" s="247">
        <v>255</v>
      </c>
      <c r="K180" s="293"/>
    </row>
    <row r="181" spans="2:11" s="1" customFormat="1" ht="15" customHeight="1">
      <c r="B181" s="270"/>
      <c r="C181" s="247" t="s">
        <v>100</v>
      </c>
      <c r="D181" s="247"/>
      <c r="E181" s="247"/>
      <c r="F181" s="268" t="s">
        <v>368</v>
      </c>
      <c r="G181" s="247"/>
      <c r="H181" s="247" t="s">
        <v>332</v>
      </c>
      <c r="I181" s="247" t="s">
        <v>370</v>
      </c>
      <c r="J181" s="247">
        <v>10</v>
      </c>
      <c r="K181" s="293"/>
    </row>
    <row r="182" spans="2:11" s="1" customFormat="1" ht="15" customHeight="1">
      <c r="B182" s="270"/>
      <c r="C182" s="247" t="s">
        <v>101</v>
      </c>
      <c r="D182" s="247"/>
      <c r="E182" s="247"/>
      <c r="F182" s="268" t="s">
        <v>368</v>
      </c>
      <c r="G182" s="247"/>
      <c r="H182" s="247" t="s">
        <v>442</v>
      </c>
      <c r="I182" s="247" t="s">
        <v>403</v>
      </c>
      <c r="J182" s="247"/>
      <c r="K182" s="293"/>
    </row>
    <row r="183" spans="2:11" s="1" customFormat="1" ht="15" customHeight="1">
      <c r="B183" s="270"/>
      <c r="C183" s="247" t="s">
        <v>443</v>
      </c>
      <c r="D183" s="247"/>
      <c r="E183" s="247"/>
      <c r="F183" s="268" t="s">
        <v>368</v>
      </c>
      <c r="G183" s="247"/>
      <c r="H183" s="247" t="s">
        <v>444</v>
      </c>
      <c r="I183" s="247" t="s">
        <v>403</v>
      </c>
      <c r="J183" s="247"/>
      <c r="K183" s="293"/>
    </row>
    <row r="184" spans="2:11" s="1" customFormat="1" ht="15" customHeight="1">
      <c r="B184" s="270"/>
      <c r="C184" s="247" t="s">
        <v>432</v>
      </c>
      <c r="D184" s="247"/>
      <c r="E184" s="247"/>
      <c r="F184" s="268" t="s">
        <v>368</v>
      </c>
      <c r="G184" s="247"/>
      <c r="H184" s="247" t="s">
        <v>445</v>
      </c>
      <c r="I184" s="247" t="s">
        <v>403</v>
      </c>
      <c r="J184" s="247"/>
      <c r="K184" s="293"/>
    </row>
    <row r="185" spans="2:11" s="1" customFormat="1" ht="15" customHeight="1">
      <c r="B185" s="270"/>
      <c r="C185" s="247" t="s">
        <v>103</v>
      </c>
      <c r="D185" s="247"/>
      <c r="E185" s="247"/>
      <c r="F185" s="268" t="s">
        <v>374</v>
      </c>
      <c r="G185" s="247"/>
      <c r="H185" s="247" t="s">
        <v>446</v>
      </c>
      <c r="I185" s="247" t="s">
        <v>370</v>
      </c>
      <c r="J185" s="247">
        <v>50</v>
      </c>
      <c r="K185" s="293"/>
    </row>
    <row r="186" spans="2:11" s="1" customFormat="1" ht="15" customHeight="1">
      <c r="B186" s="270"/>
      <c r="C186" s="247" t="s">
        <v>447</v>
      </c>
      <c r="D186" s="247"/>
      <c r="E186" s="247"/>
      <c r="F186" s="268" t="s">
        <v>374</v>
      </c>
      <c r="G186" s="247"/>
      <c r="H186" s="247" t="s">
        <v>448</v>
      </c>
      <c r="I186" s="247" t="s">
        <v>449</v>
      </c>
      <c r="J186" s="247"/>
      <c r="K186" s="293"/>
    </row>
    <row r="187" spans="2:11" s="1" customFormat="1" ht="15" customHeight="1">
      <c r="B187" s="270"/>
      <c r="C187" s="247" t="s">
        <v>450</v>
      </c>
      <c r="D187" s="247"/>
      <c r="E187" s="247"/>
      <c r="F187" s="268" t="s">
        <v>374</v>
      </c>
      <c r="G187" s="247"/>
      <c r="H187" s="247" t="s">
        <v>451</v>
      </c>
      <c r="I187" s="247" t="s">
        <v>449</v>
      </c>
      <c r="J187" s="247"/>
      <c r="K187" s="293"/>
    </row>
    <row r="188" spans="2:11" s="1" customFormat="1" ht="15" customHeight="1">
      <c r="B188" s="270"/>
      <c r="C188" s="247" t="s">
        <v>452</v>
      </c>
      <c r="D188" s="247"/>
      <c r="E188" s="247"/>
      <c r="F188" s="268" t="s">
        <v>374</v>
      </c>
      <c r="G188" s="247"/>
      <c r="H188" s="247" t="s">
        <v>453</v>
      </c>
      <c r="I188" s="247" t="s">
        <v>449</v>
      </c>
      <c r="J188" s="247"/>
      <c r="K188" s="293"/>
    </row>
    <row r="189" spans="2:11" s="1" customFormat="1" ht="15" customHeight="1">
      <c r="B189" s="270"/>
      <c r="C189" s="306" t="s">
        <v>454</v>
      </c>
      <c r="D189" s="247"/>
      <c r="E189" s="247"/>
      <c r="F189" s="268" t="s">
        <v>374</v>
      </c>
      <c r="G189" s="247"/>
      <c r="H189" s="247" t="s">
        <v>455</v>
      </c>
      <c r="I189" s="247" t="s">
        <v>456</v>
      </c>
      <c r="J189" s="307" t="s">
        <v>457</v>
      </c>
      <c r="K189" s="293"/>
    </row>
    <row r="190" spans="2:11" s="1" customFormat="1" ht="15" customHeight="1">
      <c r="B190" s="270"/>
      <c r="C190" s="306" t="s">
        <v>44</v>
      </c>
      <c r="D190" s="247"/>
      <c r="E190" s="247"/>
      <c r="F190" s="268" t="s">
        <v>368</v>
      </c>
      <c r="G190" s="247"/>
      <c r="H190" s="244" t="s">
        <v>458</v>
      </c>
      <c r="I190" s="247" t="s">
        <v>459</v>
      </c>
      <c r="J190" s="247"/>
      <c r="K190" s="293"/>
    </row>
    <row r="191" spans="2:11" s="1" customFormat="1" ht="15" customHeight="1">
      <c r="B191" s="270"/>
      <c r="C191" s="306" t="s">
        <v>460</v>
      </c>
      <c r="D191" s="247"/>
      <c r="E191" s="247"/>
      <c r="F191" s="268" t="s">
        <v>368</v>
      </c>
      <c r="G191" s="247"/>
      <c r="H191" s="247" t="s">
        <v>461</v>
      </c>
      <c r="I191" s="247" t="s">
        <v>403</v>
      </c>
      <c r="J191" s="247"/>
      <c r="K191" s="293"/>
    </row>
    <row r="192" spans="2:11" s="1" customFormat="1" ht="15" customHeight="1">
      <c r="B192" s="270"/>
      <c r="C192" s="306" t="s">
        <v>462</v>
      </c>
      <c r="D192" s="247"/>
      <c r="E192" s="247"/>
      <c r="F192" s="268" t="s">
        <v>368</v>
      </c>
      <c r="G192" s="247"/>
      <c r="H192" s="247" t="s">
        <v>463</v>
      </c>
      <c r="I192" s="247" t="s">
        <v>403</v>
      </c>
      <c r="J192" s="247"/>
      <c r="K192" s="293"/>
    </row>
    <row r="193" spans="2:11" s="1" customFormat="1" ht="15" customHeight="1">
      <c r="B193" s="270"/>
      <c r="C193" s="306" t="s">
        <v>464</v>
      </c>
      <c r="D193" s="247"/>
      <c r="E193" s="247"/>
      <c r="F193" s="268" t="s">
        <v>374</v>
      </c>
      <c r="G193" s="247"/>
      <c r="H193" s="247" t="s">
        <v>465</v>
      </c>
      <c r="I193" s="247" t="s">
        <v>403</v>
      </c>
      <c r="J193" s="247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3.5">
      <c r="B198" s="236"/>
      <c r="C198" s="237"/>
      <c r="D198" s="237"/>
      <c r="E198" s="237"/>
      <c r="F198" s="237"/>
      <c r="G198" s="237"/>
      <c r="H198" s="237"/>
      <c r="I198" s="237"/>
      <c r="J198" s="237"/>
      <c r="K198" s="238"/>
    </row>
    <row r="199" spans="2:11" s="1" customFormat="1" ht="21">
      <c r="B199" s="239"/>
      <c r="C199" s="363" t="s">
        <v>466</v>
      </c>
      <c r="D199" s="363"/>
      <c r="E199" s="363"/>
      <c r="F199" s="363"/>
      <c r="G199" s="363"/>
      <c r="H199" s="363"/>
      <c r="I199" s="363"/>
      <c r="J199" s="363"/>
      <c r="K199" s="240"/>
    </row>
    <row r="200" spans="2:11" s="1" customFormat="1" ht="25.5" customHeight="1">
      <c r="B200" s="239"/>
      <c r="C200" s="309" t="s">
        <v>467</v>
      </c>
      <c r="D200" s="309"/>
      <c r="E200" s="309"/>
      <c r="F200" s="309" t="s">
        <v>468</v>
      </c>
      <c r="G200" s="310"/>
      <c r="H200" s="364" t="s">
        <v>469</v>
      </c>
      <c r="I200" s="364"/>
      <c r="J200" s="364"/>
      <c r="K200" s="240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7" t="s">
        <v>459</v>
      </c>
      <c r="D202" s="247"/>
      <c r="E202" s="247"/>
      <c r="F202" s="268" t="s">
        <v>45</v>
      </c>
      <c r="G202" s="247"/>
      <c r="H202" s="365" t="s">
        <v>470</v>
      </c>
      <c r="I202" s="365"/>
      <c r="J202" s="365"/>
      <c r="K202" s="293"/>
    </row>
    <row r="203" spans="2:11" s="1" customFormat="1" ht="15" customHeight="1">
      <c r="B203" s="270"/>
      <c r="C203" s="247"/>
      <c r="D203" s="247"/>
      <c r="E203" s="247"/>
      <c r="F203" s="268" t="s">
        <v>46</v>
      </c>
      <c r="G203" s="247"/>
      <c r="H203" s="365" t="s">
        <v>471</v>
      </c>
      <c r="I203" s="365"/>
      <c r="J203" s="365"/>
      <c r="K203" s="293"/>
    </row>
    <row r="204" spans="2:11" s="1" customFormat="1" ht="15" customHeight="1">
      <c r="B204" s="270"/>
      <c r="C204" s="247"/>
      <c r="D204" s="247"/>
      <c r="E204" s="247"/>
      <c r="F204" s="268" t="s">
        <v>49</v>
      </c>
      <c r="G204" s="247"/>
      <c r="H204" s="365" t="s">
        <v>472</v>
      </c>
      <c r="I204" s="365"/>
      <c r="J204" s="365"/>
      <c r="K204" s="293"/>
    </row>
    <row r="205" spans="2:11" s="1" customFormat="1" ht="15" customHeight="1">
      <c r="B205" s="270"/>
      <c r="C205" s="247"/>
      <c r="D205" s="247"/>
      <c r="E205" s="247"/>
      <c r="F205" s="268" t="s">
        <v>47</v>
      </c>
      <c r="G205" s="247"/>
      <c r="H205" s="365" t="s">
        <v>473</v>
      </c>
      <c r="I205" s="365"/>
      <c r="J205" s="365"/>
      <c r="K205" s="293"/>
    </row>
    <row r="206" spans="2:11" s="1" customFormat="1" ht="15" customHeight="1">
      <c r="B206" s="270"/>
      <c r="C206" s="247"/>
      <c r="D206" s="247"/>
      <c r="E206" s="247"/>
      <c r="F206" s="268" t="s">
        <v>48</v>
      </c>
      <c r="G206" s="247"/>
      <c r="H206" s="365" t="s">
        <v>474</v>
      </c>
      <c r="I206" s="365"/>
      <c r="J206" s="365"/>
      <c r="K206" s="293"/>
    </row>
    <row r="207" spans="2:11" s="1" customFormat="1" ht="15" customHeight="1">
      <c r="B207" s="270"/>
      <c r="C207" s="247"/>
      <c r="D207" s="247"/>
      <c r="E207" s="247"/>
      <c r="F207" s="268"/>
      <c r="G207" s="247"/>
      <c r="H207" s="247"/>
      <c r="I207" s="247"/>
      <c r="J207" s="247"/>
      <c r="K207" s="293"/>
    </row>
    <row r="208" spans="2:11" s="1" customFormat="1" ht="15" customHeight="1">
      <c r="B208" s="270"/>
      <c r="C208" s="247" t="s">
        <v>415</v>
      </c>
      <c r="D208" s="247"/>
      <c r="E208" s="247"/>
      <c r="F208" s="268" t="s">
        <v>78</v>
      </c>
      <c r="G208" s="247"/>
      <c r="H208" s="365" t="s">
        <v>475</v>
      </c>
      <c r="I208" s="365"/>
      <c r="J208" s="365"/>
      <c r="K208" s="293"/>
    </row>
    <row r="209" spans="2:11" s="1" customFormat="1" ht="15" customHeight="1">
      <c r="B209" s="270"/>
      <c r="C209" s="247"/>
      <c r="D209" s="247"/>
      <c r="E209" s="247"/>
      <c r="F209" s="268" t="s">
        <v>311</v>
      </c>
      <c r="G209" s="247"/>
      <c r="H209" s="365" t="s">
        <v>312</v>
      </c>
      <c r="I209" s="365"/>
      <c r="J209" s="365"/>
      <c r="K209" s="293"/>
    </row>
    <row r="210" spans="2:11" s="1" customFormat="1" ht="15" customHeight="1">
      <c r="B210" s="270"/>
      <c r="C210" s="247"/>
      <c r="D210" s="247"/>
      <c r="E210" s="247"/>
      <c r="F210" s="268" t="s">
        <v>309</v>
      </c>
      <c r="G210" s="247"/>
      <c r="H210" s="365" t="s">
        <v>476</v>
      </c>
      <c r="I210" s="365"/>
      <c r="J210" s="365"/>
      <c r="K210" s="293"/>
    </row>
    <row r="211" spans="2:11" s="1" customFormat="1" ht="15" customHeight="1">
      <c r="B211" s="311"/>
      <c r="C211" s="247"/>
      <c r="D211" s="247"/>
      <c r="E211" s="247"/>
      <c r="F211" s="268" t="s">
        <v>313</v>
      </c>
      <c r="G211" s="306"/>
      <c r="H211" s="366" t="s">
        <v>314</v>
      </c>
      <c r="I211" s="366"/>
      <c r="J211" s="366"/>
      <c r="K211" s="312"/>
    </row>
    <row r="212" spans="2:11" s="1" customFormat="1" ht="15" customHeight="1">
      <c r="B212" s="311"/>
      <c r="C212" s="247"/>
      <c r="D212" s="247"/>
      <c r="E212" s="247"/>
      <c r="F212" s="268" t="s">
        <v>263</v>
      </c>
      <c r="G212" s="306"/>
      <c r="H212" s="366" t="s">
        <v>277</v>
      </c>
      <c r="I212" s="366"/>
      <c r="J212" s="366"/>
      <c r="K212" s="312"/>
    </row>
    <row r="213" spans="2:11" s="1" customFormat="1" ht="15" customHeight="1">
      <c r="B213" s="311"/>
      <c r="C213" s="247"/>
      <c r="D213" s="247"/>
      <c r="E213" s="247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7" t="s">
        <v>439</v>
      </c>
      <c r="D214" s="247"/>
      <c r="E214" s="247"/>
      <c r="F214" s="268">
        <v>1</v>
      </c>
      <c r="G214" s="306"/>
      <c r="H214" s="366" t="s">
        <v>477</v>
      </c>
      <c r="I214" s="366"/>
      <c r="J214" s="366"/>
      <c r="K214" s="312"/>
    </row>
    <row r="215" spans="2:11" s="1" customFormat="1" ht="15" customHeight="1">
      <c r="B215" s="311"/>
      <c r="C215" s="247"/>
      <c r="D215" s="247"/>
      <c r="E215" s="247"/>
      <c r="F215" s="268">
        <v>2</v>
      </c>
      <c r="G215" s="306"/>
      <c r="H215" s="366" t="s">
        <v>478</v>
      </c>
      <c r="I215" s="366"/>
      <c r="J215" s="366"/>
      <c r="K215" s="312"/>
    </row>
    <row r="216" spans="2:11" s="1" customFormat="1" ht="15" customHeight="1">
      <c r="B216" s="311"/>
      <c r="C216" s="247"/>
      <c r="D216" s="247"/>
      <c r="E216" s="247"/>
      <c r="F216" s="268">
        <v>3</v>
      </c>
      <c r="G216" s="306"/>
      <c r="H216" s="366" t="s">
        <v>479</v>
      </c>
      <c r="I216" s="366"/>
      <c r="J216" s="366"/>
      <c r="K216" s="312"/>
    </row>
    <row r="217" spans="2:11" s="1" customFormat="1" ht="15" customHeight="1">
      <c r="B217" s="311"/>
      <c r="C217" s="247"/>
      <c r="D217" s="247"/>
      <c r="E217" s="247"/>
      <c r="F217" s="268">
        <v>4</v>
      </c>
      <c r="G217" s="306"/>
      <c r="H217" s="366" t="s">
        <v>480</v>
      </c>
      <c r="I217" s="366"/>
      <c r="J217" s="366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Jiří Vogel</cp:lastModifiedBy>
  <dcterms:created xsi:type="dcterms:W3CDTF">2023-04-17T09:23:10Z</dcterms:created>
  <dcterms:modified xsi:type="dcterms:W3CDTF">2023-05-11T07:55:40Z</dcterms:modified>
  <cp:category/>
  <cp:version/>
  <cp:contentType/>
  <cp:contentStatus/>
</cp:coreProperties>
</file>