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_Zakazky\aktualizace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O1 - Oprava opevnění" sheetId="3" r:id="rId3"/>
    <sheet name="02 - SO2 - Štětovnicová s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'00 - VRN'!$C$121:$K$164</definedName>
    <definedName name="_xlnm.Print_Area" localSheetId="1">'00 - VRN'!$C$109:$J$164</definedName>
    <definedName name="_xlnm.Print_Titles" localSheetId="1">'00 - VRN'!$121:$121</definedName>
    <definedName name="_xlnm._FilterDatabase" localSheetId="2" hidden="1">'01 - SO1 - Oprava opevnění'!$C$120:$K$185</definedName>
    <definedName name="_xlnm.Print_Area" localSheetId="2">'01 - SO1 - Oprava opevnění'!$C$108:$J$185</definedName>
    <definedName name="_xlnm.Print_Titles" localSheetId="2">'01 - SO1 - Oprava opevnění'!$120:$120</definedName>
    <definedName name="_xlnm._FilterDatabase" localSheetId="3" hidden="1">'02 - SO2 - Štětovnicová s...'!$C$120:$K$178</definedName>
    <definedName name="_xlnm.Print_Area" localSheetId="3">'02 - SO2 - Štětovnicová s...'!$C$108:$J$178</definedName>
    <definedName name="_xlnm.Print_Titles" localSheetId="3">'02 - SO2 - Štětovnicová s...'!$120:$120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77"/>
  <c r="BH177"/>
  <c r="BG177"/>
  <c r="BF177"/>
  <c r="T177"/>
  <c r="T176"/>
  <c r="R177"/>
  <c r="R176"/>
  <c r="P177"/>
  <c r="P176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89"/>
  <c r="E7"/>
  <c r="E85"/>
  <c i="3" r="J37"/>
  <c r="J36"/>
  <c i="1" r="AY96"/>
  <c i="3" r="J35"/>
  <c i="1" r="AX96"/>
  <c i="3" r="BI184"/>
  <c r="BH184"/>
  <c r="BG184"/>
  <c r="BF184"/>
  <c r="T184"/>
  <c r="T183"/>
  <c r="R184"/>
  <c r="R183"/>
  <c r="P184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2" r="J37"/>
  <c r="J36"/>
  <c i="1" r="AY95"/>
  <c i="2" r="J35"/>
  <c i="1" r="AX95"/>
  <c i="2" r="BI163"/>
  <c r="BH163"/>
  <c r="BG163"/>
  <c r="BF163"/>
  <c r="T163"/>
  <c r="T162"/>
  <c r="R163"/>
  <c r="R162"/>
  <c r="P163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T151"/>
  <c r="R152"/>
  <c r="R151"/>
  <c r="P152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1" r="L90"/>
  <c r="AM90"/>
  <c r="AM89"/>
  <c r="L89"/>
  <c r="AM87"/>
  <c r="L87"/>
  <c r="L85"/>
  <c r="L84"/>
  <c i="2" r="F35"/>
  <c i="3" r="J175"/>
  <c r="J149"/>
  <c r="J161"/>
  <c i="4" r="BK141"/>
  <c r="BK127"/>
  <c i="2" r="J135"/>
  <c r="BK147"/>
  <c r="J163"/>
  <c r="J156"/>
  <c r="J143"/>
  <c r="J137"/>
  <c r="BK127"/>
  <c i="3" r="J130"/>
  <c r="BK139"/>
  <c r="BK143"/>
  <c i="4" r="BK158"/>
  <c r="J158"/>
  <c r="J135"/>
  <c r="J127"/>
  <c r="J165"/>
  <c r="J141"/>
  <c i="2" r="J125"/>
  <c r="J34"/>
  <c i="3" r="BK164"/>
  <c i="4" r="BK144"/>
  <c r="J154"/>
  <c i="2" r="J145"/>
  <c r="J149"/>
  <c r="BK156"/>
  <c r="BK149"/>
  <c r="BK135"/>
  <c i="3" r="BK175"/>
  <c r="J139"/>
  <c r="BK161"/>
  <c r="BK184"/>
  <c r="BK124"/>
  <c i="4" r="BK151"/>
  <c r="BK124"/>
  <c i="2" r="J127"/>
  <c i="1" r="AS94"/>
  <c i="2" r="J141"/>
  <c r="BK130"/>
  <c i="3" r="J171"/>
  <c r="BK157"/>
  <c r="J136"/>
  <c i="4" r="BK154"/>
  <c r="BK138"/>
  <c r="J172"/>
  <c r="J144"/>
  <c i="2" r="BK145"/>
  <c r="J159"/>
  <c r="BK152"/>
  <c r="BK141"/>
  <c r="J132"/>
  <c r="BK125"/>
  <c i="3" r="BK136"/>
  <c r="J184"/>
  <c r="BK149"/>
  <c i="4" r="J148"/>
  <c r="BK177"/>
  <c r="BK135"/>
  <c i="2" r="BK163"/>
  <c r="J147"/>
  <c r="BK159"/>
  <c r="J152"/>
  <c r="BK137"/>
  <c r="J130"/>
  <c i="3" r="J146"/>
  <c r="J179"/>
  <c r="J153"/>
  <c i="4" r="J177"/>
  <c r="J131"/>
  <c r="BK162"/>
  <c r="BK131"/>
  <c i="2" r="BK132"/>
  <c r="F36"/>
  <c i="3" r="BK171"/>
  <c r="BK153"/>
  <c r="J157"/>
  <c r="BK130"/>
  <c i="4" r="J167"/>
  <c r="BK148"/>
  <c r="J138"/>
  <c i="2" r="BK143"/>
  <c r="F34"/>
  <c i="3" r="BK179"/>
  <c r="J143"/>
  <c r="BK146"/>
  <c i="4" r="BK165"/>
  <c r="BK167"/>
  <c r="J162"/>
  <c i="2" r="F37"/>
  <c i="3" r="J164"/>
  <c r="J124"/>
  <c i="4" r="BK172"/>
  <c r="J151"/>
  <c r="J124"/>
  <c i="2" l="1" r="P140"/>
  <c r="T155"/>
  <c i="3" r="P123"/>
  <c i="2" r="T140"/>
  <c i="3" r="BK123"/>
  <c r="J123"/>
  <c r="J98"/>
  <c r="T123"/>
  <c i="2" r="P124"/>
  <c r="BK155"/>
  <c r="J155"/>
  <c r="J101"/>
  <c i="3" r="BK152"/>
  <c r="J152"/>
  <c r="J99"/>
  <c i="2" r="R140"/>
  <c i="3" r="R152"/>
  <c i="4" r="R123"/>
  <c i="3" r="P152"/>
  <c i="4" r="T123"/>
  <c i="2" r="T124"/>
  <c r="T123"/>
  <c r="T122"/>
  <c r="P155"/>
  <c i="3" r="R170"/>
  <c i="4" r="BK157"/>
  <c r="J157"/>
  <c r="J99"/>
  <c i="3" r="BK170"/>
  <c r="J170"/>
  <c r="J100"/>
  <c i="4" r="P123"/>
  <c r="P122"/>
  <c r="P121"/>
  <c i="1" r="AU97"/>
  <c i="2" r="BK140"/>
  <c r="J140"/>
  <c r="J99"/>
  <c i="3" r="T152"/>
  <c i="4" r="R157"/>
  <c r="P157"/>
  <c i="2" r="R124"/>
  <c r="R123"/>
  <c r="R122"/>
  <c r="R155"/>
  <c i="3" r="T170"/>
  <c i="4" r="T157"/>
  <c i="2" r="BK124"/>
  <c i="3" r="R123"/>
  <c r="R122"/>
  <c r="R121"/>
  <c r="P170"/>
  <c i="4" r="BK123"/>
  <c r="J123"/>
  <c r="J98"/>
  <c i="3" r="BK183"/>
  <c r="J183"/>
  <c r="J101"/>
  <c i="2" r="BK151"/>
  <c r="J151"/>
  <c r="J100"/>
  <c r="BK162"/>
  <c r="J162"/>
  <c r="J102"/>
  <c i="4" r="BK176"/>
  <c r="J176"/>
  <c r="J101"/>
  <c r="BK171"/>
  <c r="J171"/>
  <c r="J100"/>
  <c r="E111"/>
  <c r="BE167"/>
  <c r="BE138"/>
  <c r="BE172"/>
  <c r="J115"/>
  <c r="BE127"/>
  <c r="BE135"/>
  <c r="BE177"/>
  <c i="3" r="BK122"/>
  <c r="BK121"/>
  <c r="J121"/>
  <c r="J96"/>
  <c i="4" r="F118"/>
  <c r="BE148"/>
  <c r="BE141"/>
  <c r="BE162"/>
  <c r="BE124"/>
  <c r="BE131"/>
  <c r="BE144"/>
  <c r="BE151"/>
  <c r="BE154"/>
  <c r="BE158"/>
  <c r="BE165"/>
  <c i="3" r="BE171"/>
  <c r="E111"/>
  <c r="BE130"/>
  <c i="2" r="J124"/>
  <c r="J98"/>
  <c i="3" r="BE143"/>
  <c r="BE175"/>
  <c r="BE179"/>
  <c r="BE184"/>
  <c r="F92"/>
  <c r="BE161"/>
  <c r="J89"/>
  <c r="BE136"/>
  <c r="BE146"/>
  <c r="BE153"/>
  <c r="BE164"/>
  <c r="BE124"/>
  <c r="BE139"/>
  <c r="BE149"/>
  <c r="BE157"/>
  <c i="2" r="J89"/>
  <c r="BE132"/>
  <c r="BE135"/>
  <c r="BE137"/>
  <c r="BE141"/>
  <c r="BE149"/>
  <c r="BE152"/>
  <c r="BE156"/>
  <c r="BE159"/>
  <c i="1" r="AW95"/>
  <c i="2" r="BE145"/>
  <c r="BE147"/>
  <c r="BE163"/>
  <c r="BE143"/>
  <c i="1" r="BA95"/>
  <c i="2" r="BE130"/>
  <c i="1" r="BC95"/>
  <c i="2" r="E85"/>
  <c r="F92"/>
  <c r="BE125"/>
  <c r="BE127"/>
  <c i="1" r="BB95"/>
  <c r="BD95"/>
  <c i="3" r="F36"/>
  <c i="1" r="BC96"/>
  <c i="3" r="J34"/>
  <c i="1" r="AW96"/>
  <c i="4" r="F34"/>
  <c i="1" r="BA97"/>
  <c i="4" r="J34"/>
  <c i="1" r="AW97"/>
  <c i="4" r="F36"/>
  <c i="1" r="BC97"/>
  <c i="3" r="F37"/>
  <c i="1" r="BD96"/>
  <c i="4" r="F35"/>
  <c i="1" r="BB97"/>
  <c i="4" r="F37"/>
  <c i="1" r="BD97"/>
  <c i="3" r="F34"/>
  <c i="1" r="BA96"/>
  <c i="3" r="F35"/>
  <c i="1" r="BB96"/>
  <c i="2" l="1" r="BK123"/>
  <c r="J123"/>
  <c r="J97"/>
  <c i="3" r="T122"/>
  <c r="T121"/>
  <c i="4" r="T122"/>
  <c r="T121"/>
  <c r="R122"/>
  <c r="R121"/>
  <c i="2" r="P123"/>
  <c r="P122"/>
  <c i="1" r="AU95"/>
  <c i="3" r="P122"/>
  <c r="P121"/>
  <c i="1" r="AU96"/>
  <c i="4" r="BK122"/>
  <c r="J122"/>
  <c r="J97"/>
  <c i="3" r="J122"/>
  <c r="J97"/>
  <c i="2" r="F33"/>
  <c i="1" r="AZ95"/>
  <c r="BA94"/>
  <c r="AW94"/>
  <c r="AK30"/>
  <c i="3" r="J33"/>
  <c i="1" r="AV96"/>
  <c r="AT96"/>
  <c r="BC94"/>
  <c r="AY94"/>
  <c i="2" r="J33"/>
  <c i="1" r="AV95"/>
  <c r="AT95"/>
  <c i="3" r="F33"/>
  <c i="1" r="AZ96"/>
  <c r="BD94"/>
  <c r="W33"/>
  <c r="BB94"/>
  <c r="AX94"/>
  <c i="3" r="J30"/>
  <c i="1" r="AG96"/>
  <c i="4" r="F33"/>
  <c i="1" r="AZ97"/>
  <c i="4" r="J33"/>
  <c i="1" r="AV97"/>
  <c r="AT97"/>
  <c i="4" l="1" r="BK121"/>
  <c r="J121"/>
  <c i="2" r="BK122"/>
  <c r="J122"/>
  <c i="1" r="AN96"/>
  <c i="3" r="J39"/>
  <c i="1" r="AU94"/>
  <c i="4" r="J30"/>
  <c i="1" r="AG97"/>
  <c i="2" r="J30"/>
  <c i="1" r="AG95"/>
  <c r="W31"/>
  <c r="AZ94"/>
  <c r="AV94"/>
  <c r="AK29"/>
  <c r="W32"/>
  <c r="W30"/>
  <c i="2" l="1" r="J39"/>
  <c i="4" r="J39"/>
  <c i="2" r="J96"/>
  <c i="4" r="J96"/>
  <c i="1" r="AN95"/>
  <c r="AG94"/>
  <c r="AN97"/>
  <c r="W29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<sst xmlns="http://schemas.openxmlformats.org/spreadsheetml/2006/main">
  <si>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</si>
  <si>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</si>
  <si>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</si>
  <si>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</si>
  <si>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</si>
  <si>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{e8d4e92c-6c67-4851-b65d-70aa2eb2eae1}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</si>
  <si>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</si>
  <si>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</si>
  <si>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</si>
  <si>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</si>
  <si>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</si>
  <si>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</si>
  <si>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</si>
  <si>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</si>
  <si>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2023_03b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</si>
  <si>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</si>
  <si>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</si>
  <si>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DPK Štvanice, ř.km 49,85 - 50,1, levý břeh - oprava břehového opevnění</t>
  </si>
  <si>
    <t>KSO:</t>
  </si>
  <si>
    <t>CC-CZ:</t>
  </si>
  <si>
    <t>Místo:</t>
  </si>
  <si>
    <t>VD Štvanice</t>
  </si>
  <si>
    <t>Datum:</t>
  </si>
  <si>
    <t>26. 1. 2023</t>
  </si>
  <si>
    <t>Zadavatel:</t>
  </si>
  <si>
    <t>IČ:</t>
  </si>
  <si>
    <t>70889953</t>
  </si>
  <si>
    <t>Povodí Vltavy, s.p.</t>
  </si>
  <si>
    <t>DIČ:</t>
  </si>
  <si>
    <t>Uchazeč:</t>
  </si>
  <si>
    <t>Vyplň údaj</t>
  </si>
  <si>
    <t>Projektant:</t>
  </si>
  <si>
    <t>05645328</t>
  </si>
  <si>
    <t>Ing. M. Klimešová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</si>
  <si>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</si>
  <si>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</si>
  <si>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</si>
  <si>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</si>
  <si>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</si>
  <si>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</si>
  <si>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</si>
  <si>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</si>
  <si>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</si>
  <si>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</si>
  <si>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</si>
  <si>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</si>
  <si>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</si>
  <si>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</si>
  <si>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</si>
  <si>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</si>
  <si>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</si>
  <si>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</si>
  <si>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</si>
  <si>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</si>
  <si>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</si>
  <si>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</si>
  <si>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</si>
  <si>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</si>
  <si>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</si>
  <si>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</si>
  <si>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</si>
  <si>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</si>
  <si>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</si>
  <si>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</si>
  <si>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</si>
  <si>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</si>
  <si>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</si>
  <si>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</si>
  <si>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</si>
  <si>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</si>
  <si>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</si>
  <si>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</si>
  <si>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</si>
  <si>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</si>
  <si>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</si>
  <si>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</si>
  <si>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</si>
  <si>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</si>
  <si>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</si>
  <si>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</si>
  <si>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</si>
  <si>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</si>
  <si>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</si>
  <si>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VRN</t>
  </si>
  <si>
    <t>STA</t>
  </si>
  <si>
    <t>1</t>
  </si>
  <si>
    <t>{9d3d9b29-e79d-4ae0-81ea-5f515ecd1ba5}</t>
  </si>
  <si>
    <t>2</t>
  </si>
  <si>
    <t>01</t>
  </si>
  <si>
    <t>SO1 - Oprava opevnění</t>
  </si>
  <si>
    <t>{e583efbd-f959-4338-b1b3-9f26e1e8861d}</t>
  </si>
  <si>
    <t>02</t>
  </si>
  <si>
    <t>SO2 - Štětovnicová stěna</t>
  </si>
  <si>
    <t>{7dfdd2e6-3b3a-4766-ae7f-38c22a68a5c2}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</si>
  <si>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</si>
  <si>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</si>
  <si>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</si>
  <si>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</si>
  <si>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</si>
  <si>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</si>
  <si>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</si>
  <si>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</si>
  <si>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</si>
  <si>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</si>
  <si>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</si>
  <si>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</si>
  <si>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</si>
  <si>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</si>
  <si>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</si>
  <si>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</si>
  <si>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</si>
  <si>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</si>
  <si>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</si>
  <si>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</si>
  <si>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</si>
  <si>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</si>
  <si>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</si>
  <si>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</si>
  <si>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</si>
  <si>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</si>
  <si>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</si>
  <si>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</si>
  <si>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</si>
  <si>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</si>
  <si>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</si>
  <si>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</si>
  <si>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</si>
  <si>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011002001</t>
  </si>
  <si>
    <t>Vytyčení stavby geodetem</t>
  </si>
  <si>
    <t>ks</t>
  </si>
  <si>
    <t>1024</t>
  </si>
  <si>
    <t>30651382</t>
  </si>
  <si>
    <t>PP</t>
  </si>
  <si>
    <t>Geodetické práce</t>
  </si>
  <si>
    <t>011002002</t>
  </si>
  <si>
    <t>Pasport přilehlých ploch a komunikací</t>
  </si>
  <si>
    <t>-693753106</t>
  </si>
  <si>
    <t>P</t>
  </si>
  <si>
    <t>Poznámka k položce:_x000d_
Proběhne před a po realizaci prací.</t>
  </si>
  <si>
    <t>3</t>
  </si>
  <si>
    <t>012002001</t>
  </si>
  <si>
    <t>Geodetické práce pro DSPS</t>
  </si>
  <si>
    <t>-105486025</t>
  </si>
  <si>
    <t>4</t>
  </si>
  <si>
    <t>012002002</t>
  </si>
  <si>
    <t>Zaměření dna PK sonarem</t>
  </si>
  <si>
    <t>1797291025</t>
  </si>
  <si>
    <t>Zaměření dna PK sonarem před a po stavebních pracech</t>
  </si>
  <si>
    <t>Poznámka k položce:_x000d_
s přesahem 30 m na obě strany od konce stavby</t>
  </si>
  <si>
    <t>013002001</t>
  </si>
  <si>
    <t>Projektové práce - DSPS</t>
  </si>
  <si>
    <t>-1011235790</t>
  </si>
  <si>
    <t>Projektové práce</t>
  </si>
  <si>
    <t>6</t>
  </si>
  <si>
    <t>013002002</t>
  </si>
  <si>
    <t>Povodňový plán</t>
  </si>
  <si>
    <t>kpl</t>
  </si>
  <si>
    <t>597403268</t>
  </si>
  <si>
    <t>Poznámka k položce:_x000d_
Zpracování povodňového plánu stavby, jeho projednání a zajištění opatření, které z něj vyplývají</t>
  </si>
  <si>
    <t>VRN3</t>
  </si>
  <si>
    <t>Zařízení staveniště</t>
  </si>
  <si>
    <t>7</t>
  </si>
  <si>
    <t>031203000_R</t>
  </si>
  <si>
    <t>Příprava staveniště</t>
  </si>
  <si>
    <t>-534029947</t>
  </si>
  <si>
    <t xml:space="preserve">Příprava staveniště, včetně skládek apod.
</t>
  </si>
  <si>
    <t>8</t>
  </si>
  <si>
    <t>032103000</t>
  </si>
  <si>
    <t>Náklady na stavební buňky</t>
  </si>
  <si>
    <t>-1616167991</t>
  </si>
  <si>
    <t xml:space="preserve">Zařízení staveniště vybavení staveniště náklady na stavební buňky
- stavební buňka
- socialní objekty pro pracovníky stavby
</t>
  </si>
  <si>
    <t>9</t>
  </si>
  <si>
    <t>033203000</t>
  </si>
  <si>
    <t>Energie pro zařízení staveniště</t>
  </si>
  <si>
    <t>1153621718</t>
  </si>
  <si>
    <t xml:space="preserve">Energie pro zařízení staveniště
 - nezbytné vnitrostaveništní rozvody energie vč. zajištění jejich zdrojů
</t>
  </si>
  <si>
    <t>10</t>
  </si>
  <si>
    <t>034403000</t>
  </si>
  <si>
    <t>Osvětlení staveniště</t>
  </si>
  <si>
    <t>-2089421602</t>
  </si>
  <si>
    <t>Zařízení staveniště zabezpečení staveniště osvětlení staveniště</t>
  </si>
  <si>
    <t>11</t>
  </si>
  <si>
    <t>039103000</t>
  </si>
  <si>
    <t>Rozebrání, bourání a odvoz zařízení staveniště</t>
  </si>
  <si>
    <t>-1848556674</t>
  </si>
  <si>
    <t>Zařízení staveniště zrušení zařízení staveniště rozebrání, bourání a odvoz</t>
  </si>
  <si>
    <t>VRN4</t>
  </si>
  <si>
    <t>Inženýrská činnost</t>
  </si>
  <si>
    <t>12</t>
  </si>
  <si>
    <t>040001000</t>
  </si>
  <si>
    <t>-965514747</t>
  </si>
  <si>
    <t>Poznámka k položce:_x000d_
Projednání se _x000d_
- Státní plavební správou,_x000d_
- zajištění povolení nakládání s vodami,_x000d_
- zajištění pozemků pro zařízení staveniště a případné přístupy přes sousední pozemky._x000d_
- DIO apod.</t>
  </si>
  <si>
    <t>VRN6</t>
  </si>
  <si>
    <t>Územní vlivy</t>
  </si>
  <si>
    <t>13</t>
  </si>
  <si>
    <t>063002001_R</t>
  </si>
  <si>
    <t>Práce na obtížně přístupných místech - zajímkování prac. prostoru po etapách, kompletní řešení</t>
  </si>
  <si>
    <t>-1371319827</t>
  </si>
  <si>
    <t>Práce na obtížně přístupných místech - zajímkování pracovního prostoru po etapách</t>
  </si>
  <si>
    <t>Poznámka k položce:_x000d_
Včetně materiálu, přesunů, aplikace, likvidace._x000d_
Předpoklad rozdělení jímky na cca 4-5 částí, pro potřeby čerpání jednotl. etap.</t>
  </si>
  <si>
    <t>14</t>
  </si>
  <si>
    <t>063002002_R</t>
  </si>
  <si>
    <t>Čerpání po dobu stavby</t>
  </si>
  <si>
    <t>-1370832903</t>
  </si>
  <si>
    <t>Čerpání po celou dobu stavby</t>
  </si>
  <si>
    <t>Poznámka k položce:_x000d_
Včetně čerpadel, hadic, veškerého materiálu, všech manipulací, energií._x000d_
Čerpání přes sedimentační jímky, včetně jejich zřízení a rozebrání.</t>
  </si>
  <si>
    <t>VRN7</t>
  </si>
  <si>
    <t>Provozní vlivy</t>
  </si>
  <si>
    <t>07900200_R</t>
  </si>
  <si>
    <t>Prostředky a materiál pro šetření a likvidaci vzniklé ekologické havárie</t>
  </si>
  <si>
    <t>1444426238</t>
  </si>
  <si>
    <t xml:space="preserve">1 x havarijní souprava OIL 240 (obsah soupravy: nádoba 240 l, Algasorb 30 kg, 50x rohož, 5x nohavice, 5x polštář, 200x utěrka NT, 1x lopatka a smeták, 5x PE pytel, 5x výstražná nálepka, 2x rukavice nálepka - absorpční schopnost 300 litrů), nebo souprava ekvivalentní,
1 x havarijní souprava UNV 60 (obsah soupravy: nádoba 60 l, 30x rohož, 3x nohavice,  2x polštář, 1x PVC rukavice, 2x PE pytel, 2x výstražná nálepka - absorpční schopnost 89 litrů), nebo souprava ekvivalentní,
1 x balení norná stěna EKNS 220 H (4 ks, rozměr 0,13 x 3 m), nebo ekvivalentní typ,
PE pytle objem 120 l - 10 ks,
ruční nářadí (sekyra, pila, krumpáč, lopata, palice),
zásoba řeziva (prkna, latě, trámy) - jednotky kusů,
lahve pro odběr vzorků (prachovnice se širokým hrdlem o objemu min 1,25 l) - 5 ks.
</t>
  </si>
  <si>
    <t>01 - SO1 - Oprava opevnění</t>
  </si>
  <si>
    <t>HSV - Práce a dodávky HSV</t>
  </si>
  <si>
    <t xml:space="preserve">    1 - Zemní práce</t>
  </si>
  <si>
    <t xml:space="preserve">    4 - Vodorovné konstrukce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</si>
  <si>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</si>
  <si>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</si>
  <si>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</si>
  <si>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</si>
  <si>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</si>
  <si>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114203101</t>
  </si>
  <si>
    <t>Rozebrání dlažeb z lomového kamene nebo betonových tvárnic na sucho</t>
  </si>
  <si>
    <t>m3</t>
  </si>
  <si>
    <t>2047937593</t>
  </si>
  <si>
    <t>Rozebrání dlažeb nebo záhozů s naložením na dopravní prostředek dlažeb z lomového kamene nebo betonových tvárnic na sucho nebo se spárami vyplněnými pískem nebo drnem</t>
  </si>
  <si>
    <t>Poznámka k položce:_x000d_
viz D.1. a výkaz výměr</t>
  </si>
  <si>
    <t>VV</t>
  </si>
  <si>
    <t>544 "rozebrání dlažeb" *0,66 "dlažby na sucho"</t>
  </si>
  <si>
    <t>164*0,45 "sjezd" *0,66 "dlažby na sucho"</t>
  </si>
  <si>
    <t>Součet</t>
  </si>
  <si>
    <t>114203102</t>
  </si>
  <si>
    <t>Rozebrání dlažeb z lomového kamene nebo betonových tvárnic na sucho se zalitými spárami</t>
  </si>
  <si>
    <t>-808734567</t>
  </si>
  <si>
    <t>Rozebrání dlažeb nebo záhozů s naložením na dopravní prostředek dlažeb z lomového kamene nebo betonových tvárnic na sucho se zalitými spárami cementovou maltou</t>
  </si>
  <si>
    <t>544"rozebrání dlažeb" *0,34 "dlažby na sucho"</t>
  </si>
  <si>
    <t>164*0,45 "sjezd" *0,34 "dlažby na sucho"</t>
  </si>
  <si>
    <t>114203104</t>
  </si>
  <si>
    <t>Rozebrání záhozů a rovnanin na sucho</t>
  </si>
  <si>
    <t>2135238850</t>
  </si>
  <si>
    <t>Rozebrání dlažeb nebo záhozů s naložením na dopravní prostředek záhozů, rovnanin a soustřeďovacích staveb provedených na sucho</t>
  </si>
  <si>
    <t>2019,67 "výkopy" *0,5 "polovina výkopu pro zához, viz D.1. a výkaz výměr"</t>
  </si>
  <si>
    <t>114203201</t>
  </si>
  <si>
    <t>Očištění lomového kamene nebo betonových tvárnic od hlíny nebo písku</t>
  </si>
  <si>
    <t>-997399890</t>
  </si>
  <si>
    <t>Očištění lomového kamene nebo betonových tvárnic získaných při rozebrání dlažeb, záhozů, rovnanin a soustřeďovacích staveb od hlíny nebo písku</t>
  </si>
  <si>
    <t>(617,8/0,45)*0,3 "plocha úpravy" * 0,66 "2/3 kamene"</t>
  </si>
  <si>
    <t>127253105</t>
  </si>
  <si>
    <t>Vykopávky pod vodou dozerem v hornině třídy těžitelnosti I skupiny 1 až 3 s přemístěním výkopku do 50 m</t>
  </si>
  <si>
    <t>-262718292</t>
  </si>
  <si>
    <t>Vykopávky pod vodou dozerem s vodorovným přemístěním výkopku a jeho složením v hloubce do 6 m pod projektem stanovenou pracovní hladinou vody v hornině třídy těžitelnosti I skupiny 1 až 3, na vzdálenost do 50 m</t>
  </si>
  <si>
    <t>R1</t>
  </si>
  <si>
    <t>Přesun objektů (plavební znak, stožár)</t>
  </si>
  <si>
    <t>520490034</t>
  </si>
  <si>
    <t>Poznámka k položce:_x000d_
Přesuny plavebního znaku na špičce ostrova, po celou dobu stavby - značení bude funkční,_x000d_
přesun stožáru osvětlení, _x000d_
včetně založení, výkopu, všech prací a materiálů.</t>
  </si>
  <si>
    <t>R2</t>
  </si>
  <si>
    <t>Ochrana stromu za stavby</t>
  </si>
  <si>
    <t>876862386</t>
  </si>
  <si>
    <t>Poznámka k položce:_x000d_
Obedněním, včetně všech materiálů a prací.</t>
  </si>
  <si>
    <t>Vodorovné konstrukce</t>
  </si>
  <si>
    <t>451561111</t>
  </si>
  <si>
    <t>Lože pod dlažby z kameniva drceného drobného vrstva tl do 100 mm</t>
  </si>
  <si>
    <t>m2</t>
  </si>
  <si>
    <t>-1968497528</t>
  </si>
  <si>
    <t>Lože pod dlažby z kameniva drceného drobného, tl. vrstvy do 100 mm</t>
  </si>
  <si>
    <t xml:space="preserve">Poznámka k položce:_x000d_
ukládací vrstva  dlažby, tl. 50 mm, viz D.1. a výkaz výměr</t>
  </si>
  <si>
    <t>1279,43 "svahy" +164 "sjezd"</t>
  </si>
  <si>
    <t>457541112</t>
  </si>
  <si>
    <t>Filtrační vrstvy ze štěrkodrti bez zhutnění frakce od 0 až 120 do 0 až 125 mm</t>
  </si>
  <si>
    <t>132920700</t>
  </si>
  <si>
    <t>Filtrační vrstvy jakékoliv tloušťky a sklonu ze štěrkodrti bez zhutnění, frakce od 0-120 do 0-125 mm</t>
  </si>
  <si>
    <t>Poznámka k položce:_x000d_
kamenivo fr. 32-125, podkladní vrstva dlažby, viz D.1. a výkaz výměr</t>
  </si>
  <si>
    <t>(1279,43+164)*0,15</t>
  </si>
  <si>
    <t>462512370</t>
  </si>
  <si>
    <t>Zához z lomového kamene s proštěrkováním z terénu hmotnost přes 200 do 500 kg</t>
  </si>
  <si>
    <t>-1337356055</t>
  </si>
  <si>
    <t>Zához z lomového kamene neupraveného záhozového s proštěrkováním z terénu, hmotnosti jednotlivých kamenů přes 200 do 500 kg</t>
  </si>
  <si>
    <t>1434,3 "viz D.1. a výkaz výměr"</t>
  </si>
  <si>
    <t>465511327_R</t>
  </si>
  <si>
    <t xml:space="preserve">Dlažba z lomového kamene na sucho NA SRAZ  s vyklínováním a vyplněním spár tl 300 mm</t>
  </si>
  <si>
    <t>120665356</t>
  </si>
  <si>
    <t>Dlažba z lomového kamene lomařsky upraveného na sucho NA SRAZ s vyklínováním kamenem, s vyplněním spár těženým kamenivem fr. 4-8, tl. kamene 300 mm</t>
  </si>
  <si>
    <t>1279,43 "dlažba svahů"</t>
  </si>
  <si>
    <t>164 "sjezd"</t>
  </si>
  <si>
    <t>997</t>
  </si>
  <si>
    <t>Přesun sutě</t>
  </si>
  <si>
    <t>R3</t>
  </si>
  <si>
    <t>Odvoz suti a vybouraných hmot na skládku, složení suti, skládkovné</t>
  </si>
  <si>
    <t>t</t>
  </si>
  <si>
    <t>-2084612028</t>
  </si>
  <si>
    <t>Poznámka k položce:_x000d_
Odvoz vybouraných hmot na skládku, složení suti, poplatek za uložení odpadu (skládkovné), likvidace odpadu zákonným způsobem._x000d_
viz D.1. a výkaz výměr</t>
  </si>
  <si>
    <t>(617,8 "bouraná dlažba, m3" - 271,832) "znovu použitý kámen" * 2,0</t>
  </si>
  <si>
    <t>R4</t>
  </si>
  <si>
    <t>Odvoz, složení a skládkovné přebytečné zeminy, kód odpadu 17 05 04</t>
  </si>
  <si>
    <t>-107144867</t>
  </si>
  <si>
    <t>Poznámka k položce:_x000d_
Odvodnění zeminy, odvoz automobilovou dopravou na zvolenou skládku, poplatek za uložení zeminy na skládce, včetně všech nákladů s tím spojených, likvidace dle platné legislativy</t>
  </si>
  <si>
    <t>2019,67 "výkop, viz D.1. a výkaz výměr"</t>
  </si>
  <si>
    <t>R5</t>
  </si>
  <si>
    <t>Svislý a vodorovný přesun vykopávek, a naložení na aut. dopravu</t>
  </si>
  <si>
    <t>529023587</t>
  </si>
  <si>
    <t>Svislý a vodorovný přesun výkopku od dozeru (nakládka materiálu od dozeru) po naložení na automobilovou dopravu jakýmkoli způsobem</t>
  </si>
  <si>
    <t xml:space="preserve">Poznámka k položce:_x000d_
Způsob přesunu výkopku zvolí zhotovitel na základě svých možností, včetně veškerých souvisejících nákladů </t>
  </si>
  <si>
    <t>2019,67/2 "1/2 výkopu, viz D.1. a výkaz výměr"</t>
  </si>
  <si>
    <t>998</t>
  </si>
  <si>
    <t>Přesun hmot</t>
  </si>
  <si>
    <t>998325011</t>
  </si>
  <si>
    <t>Přesun hmot pro objekty plavební</t>
  </si>
  <si>
    <t>-44260633</t>
  </si>
  <si>
    <t>Přesun hmot pro objekty plavební dopravní vzdálenost do 500 m</t>
  </si>
  <si>
    <t>02 - SO2 - Štětovnicová stěna</t>
  </si>
  <si>
    <t xml:space="preserve">    3 - Svislé a kompletní konstrukce</t>
  </si>
  <si>
    <t>132451104</t>
  </si>
  <si>
    <t>Hloubení rýh nezapažených š do 800 mm v hornině třídy těžitelnosti II skupiny 5 objem přes 100 m3 strojně</t>
  </si>
  <si>
    <t>169722063</t>
  </si>
  <si>
    <t>Hloubení nezapažených rýh šířky do 800 mm strojně s urovnáním dna do předepsaného profilu a spádu v hornině třídy těžitelnosti II skupiny 5 přes 100 m3</t>
  </si>
  <si>
    <t>153111111</t>
  </si>
  <si>
    <t>Příčné řezání ocelových štětovnic na skládce</t>
  </si>
  <si>
    <t>kus</t>
  </si>
  <si>
    <t>-1658125330</t>
  </si>
  <si>
    <t>Úprava ocelových štětovnic pro štětové stěny řezání z terénu, štětovnic na skládce příčné</t>
  </si>
  <si>
    <t>396/2</t>
  </si>
  <si>
    <t>153111114</t>
  </si>
  <si>
    <t>Příčné řezání ocelových zaberaněných štětovnic z terénu</t>
  </si>
  <si>
    <t>-445622981</t>
  </si>
  <si>
    <t>Úprava ocelových štětovnic pro štětové stěny řezání z terénu, štětovnic zaberaněných příčné</t>
  </si>
  <si>
    <t>406 "viz D.1. výkaz výměr"</t>
  </si>
  <si>
    <t>153112111</t>
  </si>
  <si>
    <t>Nastražení ocelových štětovnic dl do 10 m ve standardních podmínkách z terénu</t>
  </si>
  <si>
    <t>-616969015</t>
  </si>
  <si>
    <t>Zřízení beraněných stěn z ocelových štětovnic z terénu nastražení štětovnic ve standardních podmínkách, délky do 10 m</t>
  </si>
  <si>
    <t>711+79,2 "viz D.1. a výkaz výměr"</t>
  </si>
  <si>
    <t>153112121</t>
  </si>
  <si>
    <t>Zaberanění ocelových štětovnic na dl do 4 m ve standardních podmínkách z terénu</t>
  </si>
  <si>
    <t>-1845484781</t>
  </si>
  <si>
    <t>Zřízení beraněných stěn z ocelových štětovnic z terénu zaberanění štětovnic ve standardních podmínkách, délky do 4 m</t>
  </si>
  <si>
    <t>711 "viz výkaz výměr"</t>
  </si>
  <si>
    <t>153112122</t>
  </si>
  <si>
    <t>Zaberanění ocelových štětovnic na dl do 8 m ve standardních podmínkách z terénu</t>
  </si>
  <si>
    <t>1361838637</t>
  </si>
  <si>
    <t>Zřízení beraněných stěn z ocelových štětovnic z terénu zaberanění štětovnic ve standardních podmínkách, délky do 8 m</t>
  </si>
  <si>
    <t>79,2 "viz D.1. a výkaz výměr"</t>
  </si>
  <si>
    <t>M</t>
  </si>
  <si>
    <t>13411_R</t>
  </si>
  <si>
    <t>Štětovnice ocelová VL603</t>
  </si>
  <si>
    <t>-890200170</t>
  </si>
  <si>
    <t>Poznámka k položce:_x000d_
Hmotnost: 108 kg/m</t>
  </si>
  <si>
    <t>108 "kg/m2" * (711+79,2) "m2"/1000 "viz D.1. a výkaz výměr"</t>
  </si>
  <si>
    <t>134R_1</t>
  </si>
  <si>
    <t>Řezání štětovnic - pod vodou - příplatek za potápěče</t>
  </si>
  <si>
    <t>-229039654</t>
  </si>
  <si>
    <t>406 "ks, z výkazu výměr"</t>
  </si>
  <si>
    <t>134R_2</t>
  </si>
  <si>
    <t>Podepření štětové stěny</t>
  </si>
  <si>
    <t>-1210267311</t>
  </si>
  <si>
    <t xml:space="preserve">Podepření a zajištění  štětové stěny</t>
  </si>
  <si>
    <t>Poznámka k položce:_x000d_
vybudování a snesení, včetně materiálu a práce,_x000d_
v délce cca 20 m v místě sjezdu, v případě potřeby</t>
  </si>
  <si>
    <t>134R_3</t>
  </si>
  <si>
    <t>Likvidace odřezků štětové stěny</t>
  </si>
  <si>
    <t>1228687926</t>
  </si>
  <si>
    <t>Poznámka k položce:_x000d_
odvoz úpalků k likvidaci</t>
  </si>
  <si>
    <t>Svislé a kompletní konstrukce</t>
  </si>
  <si>
    <t>321321115</t>
  </si>
  <si>
    <t>Konstrukce vodních staveb ze ŽB mrazuvzdorného tř. C 25/30</t>
  </si>
  <si>
    <t>-491152036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</si>
  <si>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</si>
  <si>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 xml:space="preserve">Poznámka k položce:_x000d_
beton C25/30 XC4, XF3, viz D.1._x000d_
</t>
  </si>
  <si>
    <t>11,5+5,96</t>
  </si>
  <si>
    <t>321351010</t>
  </si>
  <si>
    <t>Bednění konstrukcí vodních staveb rovinné - zřízení</t>
  </si>
  <si>
    <t>-767198662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</si>
  <si>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</si>
  <si>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28,05+10,46 "viz D.1. a výkaz výměr"</t>
  </si>
  <si>
    <t>321352010</t>
  </si>
  <si>
    <t>Bednění konstrukcí vodních staveb rovinné - odstranění</t>
  </si>
  <si>
    <t>1528332214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</si>
  <si>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</si>
  <si>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321361101</t>
  </si>
  <si>
    <t>Výztuž železobetonových konstrukcí vodních staveb z oceli 10 216 D do 12 mm</t>
  </si>
  <si>
    <t>816330011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</si>
  <si>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10 216 (E)</t>
  </si>
  <si>
    <t xml:space="preserve">Poznámka k položce:_x000d_
viz D.5. </t>
  </si>
  <si>
    <t>786*0,001 'Přepočtené koeficientem množství</t>
  </si>
  <si>
    <t>Odvoz, složení a skládkovné přebytečné zeminy, kód odpadu 17 15 04</t>
  </si>
  <si>
    <t>1484366687</t>
  </si>
  <si>
    <t>112,64 "viz D.1. výkaz výměr"</t>
  </si>
  <si>
    <t>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</si>
</sst>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26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32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32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2023_03b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DPK Štvanice, ř.km 49,85 - 50,1, levý břeh - oprava břehového opevnění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VD Štvanice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Povodí Vltavy, s.p.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31</v>
      </c>
      <c r="AJ89" s="39"/>
      <c r="AK89" s="39"/>
      <c r="AL89" s="39"/>
      <c r="AM89" s="79" t="str">
        <f>IF(E17="","",E17)</f>
        <v>Ing. M. Klimešová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29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35</v>
      </c>
      <c r="AJ90" s="39"/>
      <c r="AK90" s="39"/>
      <c r="AL90" s="39"/>
      <c r="AM90" s="79" t="str">
        <f>IF(E20="","",E20)</f>
        <v>Ing. M. Klimešová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ROUND(SUM(AV94:AW94),2)</f>
        <v>0</v>
      </c>
      <c r="AU94" s="114">
        <f>ROUND(SUM(AU95:AU97),5)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ROUND(SUM(AZ95:AZ97),2)</f>
        <v>0</v>
      </c>
      <c r="BA94" s="113">
        <f>ROUND(SUM(BA95:BA97),2)</f>
        <v>0</v>
      </c>
      <c r="BB94" s="113">
        <f>ROUND(SUM(BB95:BB97),2)</f>
        <v>0</v>
      </c>
      <c r="BC94" s="113">
        <f>ROUND(SUM(BC95:BC97),2)</f>
        <v>0</v>
      </c>
      <c r="BD94" s="115">
        <f>ROUND(SUM(BD95:BD97),2)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'00 - VRN'!J30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ROUND(SUM(AV95:AW95),2)</f>
        <v>0</v>
      </c>
      <c r="AU95" s="128">
        <f>'00 - VRN'!P122</f>
        <v>0</v>
      </c>
      <c r="AV95" s="127">
        <f>'00 - VRN'!J33</f>
        <v>0</v>
      </c>
      <c r="AW95" s="127">
        <f>'00 - VRN'!J34</f>
        <v>0</v>
      </c>
      <c r="AX95" s="127">
        <f>'00 - VRN'!J35</f>
        <v>0</v>
      </c>
      <c r="AY95" s="127">
        <f>'00 - VRN'!J36</f>
        <v>0</v>
      </c>
      <c r="AZ95" s="127">
        <f>'00 - VRN'!F33</f>
        <v>0</v>
      </c>
      <c r="BA95" s="127">
        <f>'00 - VRN'!F34</f>
        <v>0</v>
      </c>
      <c r="BB95" s="127">
        <f>'00 - VRN'!F35</f>
        <v>0</v>
      </c>
      <c r="BC95" s="127">
        <f>'00 - VRN'!F36</f>
        <v>0</v>
      </c>
      <c r="BD95" s="129">
        <f>'00 - VRN'!F37</f>
        <v>0</v>
      </c>
      <c r="BE95" s="7"/>
      <c r="BT95" s="130" t="s">
        <v>85</v>
      </c>
      <c r="BV95" s="130" t="s">
        <v>79</v>
      </c>
      <c r="BW95" s="130" t="s">
        <v>86</v>
      </c>
      <c r="BX95" s="130" t="s">
        <v>5</v>
      </c>
      <c r="CL95" s="130" t="s">
        <v>1</v>
      </c>
      <c r="CM95" s="130" t="s">
        <v>87</v>
      </c>
    </row>
    <row r="96" s="7" customFormat="1" ht="16.5" customHeight="1">
      <c r="A96" s="118" t="s">
        <v>81</v>
      </c>
      <c r="B96" s="119"/>
      <c r="C96" s="120"/>
      <c r="D96" s="121" t="s">
        <v>88</v>
      </c>
      <c r="E96" s="121"/>
      <c r="F96" s="121"/>
      <c r="G96" s="121"/>
      <c r="H96" s="121"/>
      <c r="I96" s="122"/>
      <c r="J96" s="121" t="s">
        <v>89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'01 - SO1 - Oprava opevnění'!J30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84</v>
      </c>
      <c r="AR96" s="125"/>
      <c r="AS96" s="126">
        <v>0</v>
      </c>
      <c r="AT96" s="127">
        <f>ROUND(SUM(AV96:AW96),2)</f>
        <v>0</v>
      </c>
      <c r="AU96" s="128">
        <f>'01 - SO1 - Oprava opevnění'!P121</f>
        <v>0</v>
      </c>
      <c r="AV96" s="127">
        <f>'01 - SO1 - Oprava opevnění'!J33</f>
        <v>0</v>
      </c>
      <c r="AW96" s="127">
        <f>'01 - SO1 - Oprava opevnění'!J34</f>
        <v>0</v>
      </c>
      <c r="AX96" s="127">
        <f>'01 - SO1 - Oprava opevnění'!J35</f>
        <v>0</v>
      </c>
      <c r="AY96" s="127">
        <f>'01 - SO1 - Oprava opevnění'!J36</f>
        <v>0</v>
      </c>
      <c r="AZ96" s="127">
        <f>'01 - SO1 - Oprava opevnění'!F33</f>
        <v>0</v>
      </c>
      <c r="BA96" s="127">
        <f>'01 - SO1 - Oprava opevnění'!F34</f>
        <v>0</v>
      </c>
      <c r="BB96" s="127">
        <f>'01 - SO1 - Oprava opevnění'!F35</f>
        <v>0</v>
      </c>
      <c r="BC96" s="127">
        <f>'01 - SO1 - Oprava opevnění'!F36</f>
        <v>0</v>
      </c>
      <c r="BD96" s="129">
        <f>'01 - SO1 - Oprava opevnění'!F37</f>
        <v>0</v>
      </c>
      <c r="BE96" s="7"/>
      <c r="BT96" s="130" t="s">
        <v>85</v>
      </c>
      <c r="BV96" s="130" t="s">
        <v>79</v>
      </c>
      <c r="BW96" s="130" t="s">
        <v>90</v>
      </c>
      <c r="BX96" s="130" t="s">
        <v>5</v>
      </c>
      <c r="CL96" s="130" t="s">
        <v>1</v>
      </c>
      <c r="CM96" s="130" t="s">
        <v>87</v>
      </c>
    </row>
    <row r="97" s="7" customFormat="1" ht="16.5" customHeight="1">
      <c r="A97" s="118" t="s">
        <v>81</v>
      </c>
      <c r="B97" s="119"/>
      <c r="C97" s="120"/>
      <c r="D97" s="121" t="s">
        <v>91</v>
      </c>
      <c r="E97" s="121"/>
      <c r="F97" s="121"/>
      <c r="G97" s="121"/>
      <c r="H97" s="121"/>
      <c r="I97" s="122"/>
      <c r="J97" s="121" t="s">
        <v>92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'02 - SO2 - Štětovnicová s...'!J30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84</v>
      </c>
      <c r="AR97" s="125"/>
      <c r="AS97" s="131">
        <v>0</v>
      </c>
      <c r="AT97" s="132">
        <f>ROUND(SUM(AV97:AW97),2)</f>
        <v>0</v>
      </c>
      <c r="AU97" s="133">
        <f>'02 - SO2 - Štětovnicová s...'!P121</f>
        <v>0</v>
      </c>
      <c r="AV97" s="132">
        <f>'02 - SO2 - Štětovnicová s...'!J33</f>
        <v>0</v>
      </c>
      <c r="AW97" s="132">
        <f>'02 - SO2 - Štětovnicová s...'!J34</f>
        <v>0</v>
      </c>
      <c r="AX97" s="132">
        <f>'02 - SO2 - Štětovnicová s...'!J35</f>
        <v>0</v>
      </c>
      <c r="AY97" s="132">
        <f>'02 - SO2 - Štětovnicová s...'!J36</f>
        <v>0</v>
      </c>
      <c r="AZ97" s="132">
        <f>'02 - SO2 - Štětovnicová s...'!F33</f>
        <v>0</v>
      </c>
      <c r="BA97" s="132">
        <f>'02 - SO2 - Štětovnicová s...'!F34</f>
        <v>0</v>
      </c>
      <c r="BB97" s="132">
        <f>'02 - SO2 - Štětovnicová s...'!F35</f>
        <v>0</v>
      </c>
      <c r="BC97" s="132">
        <f>'02 - SO2 - Štětovnicová s...'!F36</f>
        <v>0</v>
      </c>
      <c r="BD97" s="134">
        <f>'02 - SO2 - Štětovnicová s...'!F37</f>
        <v>0</v>
      </c>
      <c r="BE97" s="7"/>
      <c r="BT97" s="130" t="s">
        <v>85</v>
      </c>
      <c r="BV97" s="130" t="s">
        <v>79</v>
      </c>
      <c r="BW97" s="130" t="s">
        <v>93</v>
      </c>
      <c r="BX97" s="130" t="s">
        <v>5</v>
      </c>
      <c r="CL97" s="130" t="s">
        <v>1</v>
      </c>
      <c r="CM97" s="130" t="s">
        <v>87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sheetProtection sheet="1" formatColumns="0" formatRows="0" objects="1" scenarios="1" spinCount="100000" saltValue="s196wPfRV/r0g9CU6tBWiI7iOLT8dz+J0nWg2exKuZQq/VjW/Zq3w7r5XYmzAvb9zJguHE1hV3JSSkWRQSdj0Q==" hashValue="TtPzFXD3pjt2/Zm/n5ohwdqVhXntfWNnY4Z4WmC9IVGp1LIA0VxrdVyZzNnUSZDgZQK7b7ZDq/HEUmutXbJZ6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0 - VRN'!C2" display="/"/>
    <hyperlink ref="A96" location="'01 - SO1 - Oprava opevnění'!C2" display="/"/>
    <hyperlink ref="A97" location="'02 - SO2 - Štětovnicová 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87</v>
      </c>
    </row>
    <row r="4" hidden="1" s="1" customFormat="1" ht="24.96" customHeight="1">
      <c r="B4" s="19"/>
      <c r="D4" s="137" t="s">
        <v>94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26.25" customHeight="1">
      <c r="B7" s="19"/>
      <c r="E7" s="140" t="str">
        <f>'Rekapitulace stavby'!K6</f>
        <v>DPK Štvanice, ř.km 49,85 - 50,1, levý břeh - oprava břehového opevnění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96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26. 1. 2023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32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ROUND((SUM(BE122:BE164)),  2)</f>
        <v>0</v>
      </c>
      <c r="G33" s="37"/>
      <c r="H33" s="37"/>
      <c r="I33" s="154">
        <v>0.20999999999999999</v>
      </c>
      <c r="J33" s="153">
        <f>ROUND(((SUM(BE122:BE164))*I33),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43</v>
      </c>
      <c r="F34" s="153">
        <f>ROUND((SUM(BF122:BF164)),  2)</f>
        <v>0</v>
      </c>
      <c r="G34" s="37"/>
      <c r="H34" s="37"/>
      <c r="I34" s="154">
        <v>0.14999999999999999</v>
      </c>
      <c r="J34" s="153">
        <f>ROUND(((SUM(BF122:BF164))*I34),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ROUND((SUM(BG122:BG164)),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ROUND((SUM(BH122:BH164)),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ROUND((SUM(BI122:BI164)),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6.25" customHeight="1">
      <c r="A85" s="37"/>
      <c r="B85" s="38"/>
      <c r="C85" s="39"/>
      <c r="D85" s="39"/>
      <c r="E85" s="173" t="str">
        <f>E7</f>
        <v>DPK Štvanice, ř.km 49,85 - 50,1, levý břeh - oprava břehového opevnění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00 -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VD Štvanice</v>
      </c>
      <c r="G89" s="39"/>
      <c r="H89" s="39"/>
      <c r="I89" s="31" t="s">
        <v>22</v>
      </c>
      <c r="J89" s="78" t="str">
        <f>IF(J12="","",J12)</f>
        <v>26. 1. 2023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Povodí Vltavy, s.p.</v>
      </c>
      <c r="G91" s="39"/>
      <c r="H91" s="39"/>
      <c r="I91" s="31" t="s">
        <v>31</v>
      </c>
      <c r="J91" s="35" t="str">
        <f>E21</f>
        <v>Ing. M. Klimešová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M. Klimešová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98</v>
      </c>
      <c r="D94" s="175"/>
      <c r="E94" s="175"/>
      <c r="F94" s="175"/>
      <c r="G94" s="175"/>
      <c r="H94" s="175"/>
      <c r="I94" s="175"/>
      <c r="J94" s="176" t="s">
        <v>99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100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hidden="1" s="9" customFormat="1" ht="24.96" customHeight="1">
      <c r="A97" s="9"/>
      <c r="B97" s="178"/>
      <c r="C97" s="179"/>
      <c r="D97" s="180" t="s">
        <v>102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103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104</v>
      </c>
      <c r="E99" s="187"/>
      <c r="F99" s="187"/>
      <c r="G99" s="187"/>
      <c r="H99" s="187"/>
      <c r="I99" s="187"/>
      <c r="J99" s="188">
        <f>J140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105</v>
      </c>
      <c r="E100" s="187"/>
      <c r="F100" s="187"/>
      <c r="G100" s="187"/>
      <c r="H100" s="187"/>
      <c r="I100" s="187"/>
      <c r="J100" s="188">
        <f>J151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106</v>
      </c>
      <c r="E101" s="187"/>
      <c r="F101" s="187"/>
      <c r="G101" s="187"/>
      <c r="H101" s="187"/>
      <c r="I101" s="187"/>
      <c r="J101" s="188">
        <f>J155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107</v>
      </c>
      <c r="E102" s="187"/>
      <c r="F102" s="187"/>
      <c r="G102" s="187"/>
      <c r="H102" s="187"/>
      <c r="I102" s="187"/>
      <c r="J102" s="188">
        <f>J162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/>
    <row r="106" hidden="1"/>
    <row r="107" hidden="1"/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9"/>
      <c r="D112" s="39"/>
      <c r="E112" s="173" t="str">
        <f>E7</f>
        <v>DPK Štvanice, ř.km 49,85 - 50,1, levý břeh - oprava břehového opevnění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95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00 - VRN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VD Štvanice</v>
      </c>
      <c r="G116" s="39"/>
      <c r="H116" s="39"/>
      <c r="I116" s="31" t="s">
        <v>22</v>
      </c>
      <c r="J116" s="78" t="str">
        <f>IF(J12="","",J12)</f>
        <v>26. 1. 2023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Povodí Vltavy, s.p.</v>
      </c>
      <c r="G118" s="39"/>
      <c r="H118" s="39"/>
      <c r="I118" s="31" t="s">
        <v>31</v>
      </c>
      <c r="J118" s="35" t="str">
        <f>E21</f>
        <v>Ing. M. Klimešová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29</v>
      </c>
      <c r="D119" s="39"/>
      <c r="E119" s="39"/>
      <c r="F119" s="26" t="str">
        <f>IF(E18="","",E18)</f>
        <v>Vyplň údaj</v>
      </c>
      <c r="G119" s="39"/>
      <c r="H119" s="39"/>
      <c r="I119" s="31" t="s">
        <v>35</v>
      </c>
      <c r="J119" s="35" t="str">
        <f>E24</f>
        <v>Ing. M. Klimešová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109</v>
      </c>
      <c r="D121" s="193" t="s">
        <v>62</v>
      </c>
      <c r="E121" s="193" t="s">
        <v>58</v>
      </c>
      <c r="F121" s="193" t="s">
        <v>59</v>
      </c>
      <c r="G121" s="193" t="s">
        <v>110</v>
      </c>
      <c r="H121" s="193" t="s">
        <v>111</v>
      </c>
      <c r="I121" s="193" t="s">
        <v>112</v>
      </c>
      <c r="J121" s="194" t="s">
        <v>99</v>
      </c>
      <c r="K121" s="195" t="s">
        <v>113</v>
      </c>
      <c r="L121" s="196"/>
      <c r="M121" s="99" t="s">
        <v>1</v>
      </c>
      <c r="N121" s="100" t="s">
        <v>41</v>
      </c>
      <c r="O121" s="100" t="s">
        <v>114</v>
      </c>
      <c r="P121" s="100" t="s">
        <v>115</v>
      </c>
      <c r="Q121" s="100" t="s">
        <v>116</v>
      </c>
      <c r="R121" s="100" t="s">
        <v>117</v>
      </c>
      <c r="S121" s="100" t="s">
        <v>118</v>
      </c>
      <c r="T121" s="101" t="s">
        <v>119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120</v>
      </c>
      <c r="D122" s="39"/>
      <c r="E122" s="39"/>
      <c r="F122" s="39"/>
      <c r="G122" s="39"/>
      <c r="H122" s="39"/>
      <c r="I122" s="39"/>
      <c r="J122" s="197">
        <f>BK122</f>
        <v>0</v>
      </c>
      <c r="K122" s="39"/>
      <c r="L122" s="43"/>
      <c r="M122" s="102"/>
      <c r="N122" s="198"/>
      <c r="O122" s="103"/>
      <c r="P122" s="199">
        <f>P123</f>
        <v>0</v>
      </c>
      <c r="Q122" s="103"/>
      <c r="R122" s="199">
        <f>R123</f>
        <v>0</v>
      </c>
      <c r="S122" s="103"/>
      <c r="T122" s="200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76</v>
      </c>
      <c r="AU122" s="16" t="s">
        <v>101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76</v>
      </c>
      <c r="E123" s="205" t="s">
        <v>83</v>
      </c>
      <c r="F123" s="205" t="s">
        <v>121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P124+P140+P151+P155+P162</f>
        <v>0</v>
      </c>
      <c r="Q123" s="210"/>
      <c r="R123" s="211">
        <f>R124+R140+R151+R155+R162</f>
        <v>0</v>
      </c>
      <c r="S123" s="210"/>
      <c r="T123" s="212">
        <f>T124+T140+T151+T155+T162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122</v>
      </c>
      <c r="AT123" s="214" t="s">
        <v>76</v>
      </c>
      <c r="AU123" s="214" t="s">
        <v>77</v>
      </c>
      <c r="AY123" s="213" t="s">
        <v>123</v>
      </c>
      <c r="BK123" s="215">
        <f>BK124+BK140+BK151+BK155+BK162</f>
        <v>0</v>
      </c>
    </row>
    <row r="124" s="12" customFormat="1" ht="22.8" customHeight="1">
      <c r="A124" s="12"/>
      <c r="B124" s="202"/>
      <c r="C124" s="203"/>
      <c r="D124" s="204" t="s">
        <v>76</v>
      </c>
      <c r="E124" s="216" t="s">
        <v>124</v>
      </c>
      <c r="F124" s="216" t="s">
        <v>125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SUM(P125:P139)</f>
        <v>0</v>
      </c>
      <c r="Q124" s="210"/>
      <c r="R124" s="211">
        <f>SUM(R125:R139)</f>
        <v>0</v>
      </c>
      <c r="S124" s="210"/>
      <c r="T124" s="212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122</v>
      </c>
      <c r="AT124" s="214" t="s">
        <v>76</v>
      </c>
      <c r="AU124" s="214" t="s">
        <v>85</v>
      </c>
      <c r="AY124" s="213" t="s">
        <v>123</v>
      </c>
      <c r="BK124" s="215">
        <f>SUM(BK125:BK139)</f>
        <v>0</v>
      </c>
    </row>
    <row r="125" s="2" customFormat="1" ht="16.5" customHeight="1">
      <c r="A125" s="37"/>
      <c r="B125" s="38"/>
      <c r="C125" s="218" t="s">
        <v>85</v>
      </c>
      <c r="D125" s="218" t="s">
        <v>126</v>
      </c>
      <c r="E125" s="219" t="s">
        <v>127</v>
      </c>
      <c r="F125" s="220" t="s">
        <v>128</v>
      </c>
      <c r="G125" s="221" t="s">
        <v>129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42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130</v>
      </c>
      <c r="AT125" s="230" t="s">
        <v>126</v>
      </c>
      <c r="AU125" s="230" t="s">
        <v>87</v>
      </c>
      <c r="AY125" s="16" t="s">
        <v>123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85</v>
      </c>
      <c r="BK125" s="231">
        <f>ROUND(I125*H125,2)</f>
        <v>0</v>
      </c>
      <c r="BL125" s="16" t="s">
        <v>130</v>
      </c>
      <c r="BM125" s="230" t="s">
        <v>131</v>
      </c>
    </row>
    <row r="126" s="2" customFormat="1">
      <c r="A126" s="37"/>
      <c r="B126" s="38"/>
      <c r="C126" s="39"/>
      <c r="D126" s="232" t="s">
        <v>132</v>
      </c>
      <c r="E126" s="39"/>
      <c r="F126" s="233" t="s">
        <v>133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132</v>
      </c>
      <c r="AU126" s="16" t="s">
        <v>87</v>
      </c>
    </row>
    <row r="127" s="2" customFormat="1" ht="16.5" customHeight="1">
      <c r="A127" s="37"/>
      <c r="B127" s="38"/>
      <c r="C127" s="218" t="s">
        <v>87</v>
      </c>
      <c r="D127" s="218" t="s">
        <v>126</v>
      </c>
      <c r="E127" s="219" t="s">
        <v>134</v>
      </c>
      <c r="F127" s="220" t="s">
        <v>135</v>
      </c>
      <c r="G127" s="221" t="s">
        <v>129</v>
      </c>
      <c r="H127" s="222">
        <v>2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130</v>
      </c>
      <c r="AT127" s="230" t="s">
        <v>126</v>
      </c>
      <c r="AU127" s="230" t="s">
        <v>87</v>
      </c>
      <c r="AY127" s="16" t="s">
        <v>123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85</v>
      </c>
      <c r="BK127" s="231">
        <f>ROUND(I127*H127,2)</f>
        <v>0</v>
      </c>
      <c r="BL127" s="16" t="s">
        <v>130</v>
      </c>
      <c r="BM127" s="230" t="s">
        <v>136</v>
      </c>
    </row>
    <row r="128" s="2" customFormat="1">
      <c r="A128" s="37"/>
      <c r="B128" s="38"/>
      <c r="C128" s="39"/>
      <c r="D128" s="232" t="s">
        <v>132</v>
      </c>
      <c r="E128" s="39"/>
      <c r="F128" s="233" t="s">
        <v>135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132</v>
      </c>
      <c r="AU128" s="16" t="s">
        <v>87</v>
      </c>
    </row>
    <row r="129" s="2" customFormat="1">
      <c r="A129" s="37"/>
      <c r="B129" s="38"/>
      <c r="C129" s="39"/>
      <c r="D129" s="232" t="s">
        <v>137</v>
      </c>
      <c r="E129" s="39"/>
      <c r="F129" s="237" t="s">
        <v>138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137</v>
      </c>
      <c r="AU129" s="16" t="s">
        <v>87</v>
      </c>
    </row>
    <row r="130" s="2" customFormat="1" ht="16.5" customHeight="1">
      <c r="A130" s="37"/>
      <c r="B130" s="38"/>
      <c r="C130" s="218" t="s">
        <v>139</v>
      </c>
      <c r="D130" s="218" t="s">
        <v>126</v>
      </c>
      <c r="E130" s="219" t="s">
        <v>140</v>
      </c>
      <c r="F130" s="220" t="s">
        <v>141</v>
      </c>
      <c r="G130" s="221" t="s">
        <v>129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130</v>
      </c>
      <c r="AT130" s="230" t="s">
        <v>126</v>
      </c>
      <c r="AU130" s="230" t="s">
        <v>87</v>
      </c>
      <c r="AY130" s="16" t="s">
        <v>123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85</v>
      </c>
      <c r="BK130" s="231">
        <f>ROUND(I130*H130,2)</f>
        <v>0</v>
      </c>
      <c r="BL130" s="16" t="s">
        <v>130</v>
      </c>
      <c r="BM130" s="230" t="s">
        <v>142</v>
      </c>
    </row>
    <row r="131" s="2" customFormat="1">
      <c r="A131" s="37"/>
      <c r="B131" s="38"/>
      <c r="C131" s="39"/>
      <c r="D131" s="232" t="s">
        <v>132</v>
      </c>
      <c r="E131" s="39"/>
      <c r="F131" s="233" t="s">
        <v>133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132</v>
      </c>
      <c r="AU131" s="16" t="s">
        <v>87</v>
      </c>
    </row>
    <row r="132" s="2" customFormat="1" ht="16.5" customHeight="1">
      <c r="A132" s="37"/>
      <c r="B132" s="38"/>
      <c r="C132" s="218" t="s">
        <v>143</v>
      </c>
      <c r="D132" s="218" t="s">
        <v>126</v>
      </c>
      <c r="E132" s="219" t="s">
        <v>144</v>
      </c>
      <c r="F132" s="220" t="s">
        <v>145</v>
      </c>
      <c r="G132" s="221" t="s">
        <v>129</v>
      </c>
      <c r="H132" s="222">
        <v>2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42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130</v>
      </c>
      <c r="AT132" s="230" t="s">
        <v>126</v>
      </c>
      <c r="AU132" s="230" t="s">
        <v>87</v>
      </c>
      <c r="AY132" s="16" t="s">
        <v>123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85</v>
      </c>
      <c r="BK132" s="231">
        <f>ROUND(I132*H132,2)</f>
        <v>0</v>
      </c>
      <c r="BL132" s="16" t="s">
        <v>130</v>
      </c>
      <c r="BM132" s="230" t="s">
        <v>146</v>
      </c>
    </row>
    <row r="133" s="2" customFormat="1">
      <c r="A133" s="37"/>
      <c r="B133" s="38"/>
      <c r="C133" s="39"/>
      <c r="D133" s="232" t="s">
        <v>132</v>
      </c>
      <c r="E133" s="39"/>
      <c r="F133" s="233" t="s">
        <v>147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132</v>
      </c>
      <c r="AU133" s="16" t="s">
        <v>87</v>
      </c>
    </row>
    <row r="134" s="2" customFormat="1">
      <c r="A134" s="37"/>
      <c r="B134" s="38"/>
      <c r="C134" s="39"/>
      <c r="D134" s="232" t="s">
        <v>137</v>
      </c>
      <c r="E134" s="39"/>
      <c r="F134" s="237" t="s">
        <v>148</v>
      </c>
      <c r="G134" s="39"/>
      <c r="H134" s="39"/>
      <c r="I134" s="234"/>
      <c r="J134" s="39"/>
      <c r="K134" s="39"/>
      <c r="L134" s="43"/>
      <c r="M134" s="235"/>
      <c r="N134" s="23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137</v>
      </c>
      <c r="AU134" s="16" t="s">
        <v>87</v>
      </c>
    </row>
    <row r="135" s="2" customFormat="1" ht="16.5" customHeight="1">
      <c r="A135" s="37"/>
      <c r="B135" s="38"/>
      <c r="C135" s="218" t="s">
        <v>122</v>
      </c>
      <c r="D135" s="218" t="s">
        <v>126</v>
      </c>
      <c r="E135" s="219" t="s">
        <v>149</v>
      </c>
      <c r="F135" s="220" t="s">
        <v>150</v>
      </c>
      <c r="G135" s="221" t="s">
        <v>129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130</v>
      </c>
      <c r="AT135" s="230" t="s">
        <v>126</v>
      </c>
      <c r="AU135" s="230" t="s">
        <v>87</v>
      </c>
      <c r="AY135" s="16" t="s">
        <v>123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85</v>
      </c>
      <c r="BK135" s="231">
        <f>ROUND(I135*H135,2)</f>
        <v>0</v>
      </c>
      <c r="BL135" s="16" t="s">
        <v>130</v>
      </c>
      <c r="BM135" s="230" t="s">
        <v>151</v>
      </c>
    </row>
    <row r="136" s="2" customFormat="1">
      <c r="A136" s="37"/>
      <c r="B136" s="38"/>
      <c r="C136" s="39"/>
      <c r="D136" s="232" t="s">
        <v>132</v>
      </c>
      <c r="E136" s="39"/>
      <c r="F136" s="233" t="s">
        <v>152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132</v>
      </c>
      <c r="AU136" s="16" t="s">
        <v>87</v>
      </c>
    </row>
    <row r="137" s="2" customFormat="1" ht="16.5" customHeight="1">
      <c r="A137" s="37"/>
      <c r="B137" s="38"/>
      <c r="C137" s="218" t="s">
        <v>153</v>
      </c>
      <c r="D137" s="218" t="s">
        <v>126</v>
      </c>
      <c r="E137" s="219" t="s">
        <v>154</v>
      </c>
      <c r="F137" s="220" t="s">
        <v>155</v>
      </c>
      <c r="G137" s="221" t="s">
        <v>156</v>
      </c>
      <c r="H137" s="222">
        <v>1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42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130</v>
      </c>
      <c r="AT137" s="230" t="s">
        <v>126</v>
      </c>
      <c r="AU137" s="230" t="s">
        <v>87</v>
      </c>
      <c r="AY137" s="16" t="s">
        <v>123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85</v>
      </c>
      <c r="BK137" s="231">
        <f>ROUND(I137*H137,2)</f>
        <v>0</v>
      </c>
      <c r="BL137" s="16" t="s">
        <v>130</v>
      </c>
      <c r="BM137" s="230" t="s">
        <v>157</v>
      </c>
    </row>
    <row r="138" s="2" customFormat="1">
      <c r="A138" s="37"/>
      <c r="B138" s="38"/>
      <c r="C138" s="39"/>
      <c r="D138" s="232" t="s">
        <v>132</v>
      </c>
      <c r="E138" s="39"/>
      <c r="F138" s="233" t="s">
        <v>155</v>
      </c>
      <c r="G138" s="39"/>
      <c r="H138" s="39"/>
      <c r="I138" s="234"/>
      <c r="J138" s="39"/>
      <c r="K138" s="39"/>
      <c r="L138" s="43"/>
      <c r="M138" s="235"/>
      <c r="N138" s="23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132</v>
      </c>
      <c r="AU138" s="16" t="s">
        <v>87</v>
      </c>
    </row>
    <row r="139" s="2" customFormat="1">
      <c r="A139" s="37"/>
      <c r="B139" s="38"/>
      <c r="C139" s="39"/>
      <c r="D139" s="232" t="s">
        <v>137</v>
      </c>
      <c r="E139" s="39"/>
      <c r="F139" s="237" t="s">
        <v>158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137</v>
      </c>
      <c r="AU139" s="16" t="s">
        <v>87</v>
      </c>
    </row>
    <row r="140" s="12" customFormat="1" ht="22.8" customHeight="1">
      <c r="A140" s="12"/>
      <c r="B140" s="202"/>
      <c r="C140" s="203"/>
      <c r="D140" s="204" t="s">
        <v>76</v>
      </c>
      <c r="E140" s="216" t="s">
        <v>159</v>
      </c>
      <c r="F140" s="216" t="s">
        <v>160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SUM(P141:P150)</f>
        <v>0</v>
      </c>
      <c r="Q140" s="210"/>
      <c r="R140" s="211">
        <f>SUM(R141:R150)</f>
        <v>0</v>
      </c>
      <c r="S140" s="210"/>
      <c r="T140" s="212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122</v>
      </c>
      <c r="AT140" s="214" t="s">
        <v>76</v>
      </c>
      <c r="AU140" s="214" t="s">
        <v>85</v>
      </c>
      <c r="AY140" s="213" t="s">
        <v>123</v>
      </c>
      <c r="BK140" s="215">
        <f>SUM(BK141:BK150)</f>
        <v>0</v>
      </c>
    </row>
    <row r="141" s="2" customFormat="1" ht="16.5" customHeight="1">
      <c r="A141" s="37"/>
      <c r="B141" s="38"/>
      <c r="C141" s="218" t="s">
        <v>161</v>
      </c>
      <c r="D141" s="218" t="s">
        <v>126</v>
      </c>
      <c r="E141" s="219" t="s">
        <v>162</v>
      </c>
      <c r="F141" s="220" t="s">
        <v>163</v>
      </c>
      <c r="G141" s="221" t="s">
        <v>156</v>
      </c>
      <c r="H141" s="222">
        <v>1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130</v>
      </c>
      <c r="AT141" s="230" t="s">
        <v>126</v>
      </c>
      <c r="AU141" s="230" t="s">
        <v>87</v>
      </c>
      <c r="AY141" s="16" t="s">
        <v>123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85</v>
      </c>
      <c r="BK141" s="231">
        <f>ROUND(I141*H141,2)</f>
        <v>0</v>
      </c>
      <c r="BL141" s="16" t="s">
        <v>130</v>
      </c>
      <c r="BM141" s="230" t="s">
        <v>164</v>
      </c>
    </row>
    <row r="142" s="2" customFormat="1">
      <c r="A142" s="37"/>
      <c r="B142" s="38"/>
      <c r="C142" s="39"/>
      <c r="D142" s="232" t="s">
        <v>132</v>
      </c>
      <c r="E142" s="39"/>
      <c r="F142" s="233" t="s">
        <v>165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132</v>
      </c>
      <c r="AU142" s="16" t="s">
        <v>87</v>
      </c>
    </row>
    <row r="143" s="2" customFormat="1" ht="16.5" customHeight="1">
      <c r="A143" s="37"/>
      <c r="B143" s="38"/>
      <c r="C143" s="218" t="s">
        <v>166</v>
      </c>
      <c r="D143" s="218" t="s">
        <v>126</v>
      </c>
      <c r="E143" s="219" t="s">
        <v>167</v>
      </c>
      <c r="F143" s="220" t="s">
        <v>168</v>
      </c>
      <c r="G143" s="221" t="s">
        <v>156</v>
      </c>
      <c r="H143" s="222">
        <v>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130</v>
      </c>
      <c r="AT143" s="230" t="s">
        <v>126</v>
      </c>
      <c r="AU143" s="230" t="s">
        <v>87</v>
      </c>
      <c r="AY143" s="16" t="s">
        <v>123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85</v>
      </c>
      <c r="BK143" s="231">
        <f>ROUND(I143*H143,2)</f>
        <v>0</v>
      </c>
      <c r="BL143" s="16" t="s">
        <v>130</v>
      </c>
      <c r="BM143" s="230" t="s">
        <v>169</v>
      </c>
    </row>
    <row r="144" s="2" customFormat="1">
      <c r="A144" s="37"/>
      <c r="B144" s="38"/>
      <c r="C144" s="39"/>
      <c r="D144" s="232" t="s">
        <v>132</v>
      </c>
      <c r="E144" s="39"/>
      <c r="F144" s="233" t="s">
        <v>170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132</v>
      </c>
      <c r="AU144" s="16" t="s">
        <v>87</v>
      </c>
    </row>
    <row r="145" s="2" customFormat="1" ht="16.5" customHeight="1">
      <c r="A145" s="37"/>
      <c r="B145" s="38"/>
      <c r="C145" s="218" t="s">
        <v>171</v>
      </c>
      <c r="D145" s="218" t="s">
        <v>126</v>
      </c>
      <c r="E145" s="219" t="s">
        <v>172</v>
      </c>
      <c r="F145" s="220" t="s">
        <v>173</v>
      </c>
      <c r="G145" s="221" t="s">
        <v>156</v>
      </c>
      <c r="H145" s="222">
        <v>1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42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130</v>
      </c>
      <c r="AT145" s="230" t="s">
        <v>126</v>
      </c>
      <c r="AU145" s="230" t="s">
        <v>87</v>
      </c>
      <c r="AY145" s="16" t="s">
        <v>123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85</v>
      </c>
      <c r="BK145" s="231">
        <f>ROUND(I145*H145,2)</f>
        <v>0</v>
      </c>
      <c r="BL145" s="16" t="s">
        <v>130</v>
      </c>
      <c r="BM145" s="230" t="s">
        <v>174</v>
      </c>
    </row>
    <row r="146" s="2" customFormat="1">
      <c r="A146" s="37"/>
      <c r="B146" s="38"/>
      <c r="C146" s="39"/>
      <c r="D146" s="232" t="s">
        <v>132</v>
      </c>
      <c r="E146" s="39"/>
      <c r="F146" s="233" t="s">
        <v>175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132</v>
      </c>
      <c r="AU146" s="16" t="s">
        <v>87</v>
      </c>
    </row>
    <row r="147" s="2" customFormat="1" ht="16.5" customHeight="1">
      <c r="A147" s="37"/>
      <c r="B147" s="38"/>
      <c r="C147" s="218" t="s">
        <v>176</v>
      </c>
      <c r="D147" s="218" t="s">
        <v>126</v>
      </c>
      <c r="E147" s="219" t="s">
        <v>177</v>
      </c>
      <c r="F147" s="220" t="s">
        <v>178</v>
      </c>
      <c r="G147" s="221" t="s">
        <v>156</v>
      </c>
      <c r="H147" s="222">
        <v>1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42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130</v>
      </c>
      <c r="AT147" s="230" t="s">
        <v>126</v>
      </c>
      <c r="AU147" s="230" t="s">
        <v>87</v>
      </c>
      <c r="AY147" s="16" t="s">
        <v>123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85</v>
      </c>
      <c r="BK147" s="231">
        <f>ROUND(I147*H147,2)</f>
        <v>0</v>
      </c>
      <c r="BL147" s="16" t="s">
        <v>130</v>
      </c>
      <c r="BM147" s="230" t="s">
        <v>179</v>
      </c>
    </row>
    <row r="148" s="2" customFormat="1">
      <c r="A148" s="37"/>
      <c r="B148" s="38"/>
      <c r="C148" s="39"/>
      <c r="D148" s="232" t="s">
        <v>132</v>
      </c>
      <c r="E148" s="39"/>
      <c r="F148" s="233" t="s">
        <v>180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132</v>
      </c>
      <c r="AU148" s="16" t="s">
        <v>87</v>
      </c>
    </row>
    <row r="149" s="2" customFormat="1" ht="16.5" customHeight="1">
      <c r="A149" s="37"/>
      <c r="B149" s="38"/>
      <c r="C149" s="218" t="s">
        <v>181</v>
      </c>
      <c r="D149" s="218" t="s">
        <v>126</v>
      </c>
      <c r="E149" s="219" t="s">
        <v>182</v>
      </c>
      <c r="F149" s="220" t="s">
        <v>183</v>
      </c>
      <c r="G149" s="221" t="s">
        <v>156</v>
      </c>
      <c r="H149" s="222">
        <v>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130</v>
      </c>
      <c r="AT149" s="230" t="s">
        <v>126</v>
      </c>
      <c r="AU149" s="230" t="s">
        <v>87</v>
      </c>
      <c r="AY149" s="16" t="s">
        <v>123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85</v>
      </c>
      <c r="BK149" s="231">
        <f>ROUND(I149*H149,2)</f>
        <v>0</v>
      </c>
      <c r="BL149" s="16" t="s">
        <v>130</v>
      </c>
      <c r="BM149" s="230" t="s">
        <v>184</v>
      </c>
    </row>
    <row r="150" s="2" customFormat="1">
      <c r="A150" s="37"/>
      <c r="B150" s="38"/>
      <c r="C150" s="39"/>
      <c r="D150" s="232" t="s">
        <v>132</v>
      </c>
      <c r="E150" s="39"/>
      <c r="F150" s="233" t="s">
        <v>185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132</v>
      </c>
      <c r="AU150" s="16" t="s">
        <v>87</v>
      </c>
    </row>
    <row r="151" s="12" customFormat="1" ht="22.8" customHeight="1">
      <c r="A151" s="12"/>
      <c r="B151" s="202"/>
      <c r="C151" s="203"/>
      <c r="D151" s="204" t="s">
        <v>76</v>
      </c>
      <c r="E151" s="216" t="s">
        <v>186</v>
      </c>
      <c r="F151" s="216" t="s">
        <v>187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SUM(P152:P154)</f>
        <v>0</v>
      </c>
      <c r="Q151" s="210"/>
      <c r="R151" s="211">
        <f>SUM(R152:R154)</f>
        <v>0</v>
      </c>
      <c r="S151" s="210"/>
      <c r="T151" s="21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122</v>
      </c>
      <c r="AT151" s="214" t="s">
        <v>76</v>
      </c>
      <c r="AU151" s="214" t="s">
        <v>85</v>
      </c>
      <c r="AY151" s="213" t="s">
        <v>123</v>
      </c>
      <c r="BK151" s="215">
        <f>SUM(BK152:BK154)</f>
        <v>0</v>
      </c>
    </row>
    <row r="152" s="2" customFormat="1" ht="16.5" customHeight="1">
      <c r="A152" s="37"/>
      <c r="B152" s="38"/>
      <c r="C152" s="218" t="s">
        <v>188</v>
      </c>
      <c r="D152" s="218" t="s">
        <v>126</v>
      </c>
      <c r="E152" s="219" t="s">
        <v>189</v>
      </c>
      <c r="F152" s="220" t="s">
        <v>187</v>
      </c>
      <c r="G152" s="221" t="s">
        <v>156</v>
      </c>
      <c r="H152" s="222">
        <v>1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42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130</v>
      </c>
      <c r="AT152" s="230" t="s">
        <v>126</v>
      </c>
      <c r="AU152" s="230" t="s">
        <v>87</v>
      </c>
      <c r="AY152" s="16" t="s">
        <v>123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85</v>
      </c>
      <c r="BK152" s="231">
        <f>ROUND(I152*H152,2)</f>
        <v>0</v>
      </c>
      <c r="BL152" s="16" t="s">
        <v>130</v>
      </c>
      <c r="BM152" s="230" t="s">
        <v>190</v>
      </c>
    </row>
    <row r="153" s="2" customFormat="1">
      <c r="A153" s="37"/>
      <c r="B153" s="38"/>
      <c r="C153" s="39"/>
      <c r="D153" s="232" t="s">
        <v>132</v>
      </c>
      <c r="E153" s="39"/>
      <c r="F153" s="233" t="s">
        <v>187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132</v>
      </c>
      <c r="AU153" s="16" t="s">
        <v>87</v>
      </c>
    </row>
    <row r="154" s="2" customFormat="1">
      <c r="A154" s="37"/>
      <c r="B154" s="38"/>
      <c r="C154" s="39"/>
      <c r="D154" s="232" t="s">
        <v>137</v>
      </c>
      <c r="E154" s="39"/>
      <c r="F154" s="237" t="s">
        <v>191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137</v>
      </c>
      <c r="AU154" s="16" t="s">
        <v>87</v>
      </c>
    </row>
    <row r="155" s="12" customFormat="1" ht="22.8" customHeight="1">
      <c r="A155" s="12"/>
      <c r="B155" s="202"/>
      <c r="C155" s="203"/>
      <c r="D155" s="204" t="s">
        <v>76</v>
      </c>
      <c r="E155" s="216" t="s">
        <v>192</v>
      </c>
      <c r="F155" s="216" t="s">
        <v>193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SUM(P156:P161)</f>
        <v>0</v>
      </c>
      <c r="Q155" s="210"/>
      <c r="R155" s="211">
        <f>SUM(R156:R161)</f>
        <v>0</v>
      </c>
      <c r="S155" s="210"/>
      <c r="T155" s="212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122</v>
      </c>
      <c r="AT155" s="214" t="s">
        <v>76</v>
      </c>
      <c r="AU155" s="214" t="s">
        <v>85</v>
      </c>
      <c r="AY155" s="213" t="s">
        <v>123</v>
      </c>
      <c r="BK155" s="215">
        <f>SUM(BK156:BK161)</f>
        <v>0</v>
      </c>
    </row>
    <row r="156" s="2" customFormat="1" ht="33" customHeight="1">
      <c r="A156" s="37"/>
      <c r="B156" s="38"/>
      <c r="C156" s="218" t="s">
        <v>194</v>
      </c>
      <c r="D156" s="218" t="s">
        <v>126</v>
      </c>
      <c r="E156" s="219" t="s">
        <v>195</v>
      </c>
      <c r="F156" s="220" t="s">
        <v>196</v>
      </c>
      <c r="G156" s="221" t="s">
        <v>156</v>
      </c>
      <c r="H156" s="222">
        <v>1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42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130</v>
      </c>
      <c r="AT156" s="230" t="s">
        <v>126</v>
      </c>
      <c r="AU156" s="230" t="s">
        <v>87</v>
      </c>
      <c r="AY156" s="16" t="s">
        <v>123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85</v>
      </c>
      <c r="BK156" s="231">
        <f>ROUND(I156*H156,2)</f>
        <v>0</v>
      </c>
      <c r="BL156" s="16" t="s">
        <v>130</v>
      </c>
      <c r="BM156" s="230" t="s">
        <v>197</v>
      </c>
    </row>
    <row r="157" s="2" customFormat="1">
      <c r="A157" s="37"/>
      <c r="B157" s="38"/>
      <c r="C157" s="39"/>
      <c r="D157" s="232" t="s">
        <v>132</v>
      </c>
      <c r="E157" s="39"/>
      <c r="F157" s="233" t="s">
        <v>198</v>
      </c>
      <c r="G157" s="39"/>
      <c r="H157" s="39"/>
      <c r="I157" s="234"/>
      <c r="J157" s="39"/>
      <c r="K157" s="39"/>
      <c r="L157" s="43"/>
      <c r="M157" s="235"/>
      <c r="N157" s="236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132</v>
      </c>
      <c r="AU157" s="16" t="s">
        <v>87</v>
      </c>
    </row>
    <row r="158" s="2" customFormat="1">
      <c r="A158" s="37"/>
      <c r="B158" s="38"/>
      <c r="C158" s="39"/>
      <c r="D158" s="232" t="s">
        <v>137</v>
      </c>
      <c r="E158" s="39"/>
      <c r="F158" s="237" t="s">
        <v>199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137</v>
      </c>
      <c r="AU158" s="16" t="s">
        <v>87</v>
      </c>
    </row>
    <row r="159" s="2" customFormat="1" ht="16.5" customHeight="1">
      <c r="A159" s="37"/>
      <c r="B159" s="38"/>
      <c r="C159" s="218" t="s">
        <v>200</v>
      </c>
      <c r="D159" s="218" t="s">
        <v>126</v>
      </c>
      <c r="E159" s="219" t="s">
        <v>201</v>
      </c>
      <c r="F159" s="220" t="s">
        <v>202</v>
      </c>
      <c r="G159" s="221" t="s">
        <v>156</v>
      </c>
      <c r="H159" s="222">
        <v>1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42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130</v>
      </c>
      <c r="AT159" s="230" t="s">
        <v>126</v>
      </c>
      <c r="AU159" s="230" t="s">
        <v>87</v>
      </c>
      <c r="AY159" s="16" t="s">
        <v>123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85</v>
      </c>
      <c r="BK159" s="231">
        <f>ROUND(I159*H159,2)</f>
        <v>0</v>
      </c>
      <c r="BL159" s="16" t="s">
        <v>130</v>
      </c>
      <c r="BM159" s="230" t="s">
        <v>203</v>
      </c>
    </row>
    <row r="160" s="2" customFormat="1">
      <c r="A160" s="37"/>
      <c r="B160" s="38"/>
      <c r="C160" s="39"/>
      <c r="D160" s="232" t="s">
        <v>132</v>
      </c>
      <c r="E160" s="39"/>
      <c r="F160" s="233" t="s">
        <v>204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132</v>
      </c>
      <c r="AU160" s="16" t="s">
        <v>87</v>
      </c>
    </row>
    <row r="161" s="2" customFormat="1">
      <c r="A161" s="37"/>
      <c r="B161" s="38"/>
      <c r="C161" s="39"/>
      <c r="D161" s="232" t="s">
        <v>137</v>
      </c>
      <c r="E161" s="39"/>
      <c r="F161" s="237" t="s">
        <v>205</v>
      </c>
      <c r="G161" s="39"/>
      <c r="H161" s="39"/>
      <c r="I161" s="234"/>
      <c r="J161" s="39"/>
      <c r="K161" s="39"/>
      <c r="L161" s="43"/>
      <c r="M161" s="235"/>
      <c r="N161" s="236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137</v>
      </c>
      <c r="AU161" s="16" t="s">
        <v>87</v>
      </c>
    </row>
    <row r="162" s="12" customFormat="1" ht="22.8" customHeight="1">
      <c r="A162" s="12"/>
      <c r="B162" s="202"/>
      <c r="C162" s="203"/>
      <c r="D162" s="204" t="s">
        <v>76</v>
      </c>
      <c r="E162" s="216" t="s">
        <v>206</v>
      </c>
      <c r="F162" s="216" t="s">
        <v>207</v>
      </c>
      <c r="G162" s="203"/>
      <c r="H162" s="203"/>
      <c r="I162" s="206"/>
      <c r="J162" s="217">
        <f>BK162</f>
        <v>0</v>
      </c>
      <c r="K162" s="203"/>
      <c r="L162" s="208"/>
      <c r="M162" s="209"/>
      <c r="N162" s="210"/>
      <c r="O162" s="210"/>
      <c r="P162" s="211">
        <f>SUM(P163:P164)</f>
        <v>0</v>
      </c>
      <c r="Q162" s="210"/>
      <c r="R162" s="211">
        <f>SUM(R163:R164)</f>
        <v>0</v>
      </c>
      <c r="S162" s="210"/>
      <c r="T162" s="212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3" t="s">
        <v>122</v>
      </c>
      <c r="AT162" s="214" t="s">
        <v>76</v>
      </c>
      <c r="AU162" s="214" t="s">
        <v>85</v>
      </c>
      <c r="AY162" s="213" t="s">
        <v>123</v>
      </c>
      <c r="BK162" s="215">
        <f>SUM(BK163:BK164)</f>
        <v>0</v>
      </c>
    </row>
    <row r="163" s="2" customFormat="1" ht="24.15" customHeight="1">
      <c r="A163" s="37"/>
      <c r="B163" s="38"/>
      <c r="C163" s="218" t="s">
        <v>8</v>
      </c>
      <c r="D163" s="218" t="s">
        <v>126</v>
      </c>
      <c r="E163" s="219" t="s">
        <v>208</v>
      </c>
      <c r="F163" s="220" t="s">
        <v>209</v>
      </c>
      <c r="G163" s="221" t="s">
        <v>129</v>
      </c>
      <c r="H163" s="222">
        <v>1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42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130</v>
      </c>
      <c r="AT163" s="230" t="s">
        <v>126</v>
      </c>
      <c r="AU163" s="230" t="s">
        <v>87</v>
      </c>
      <c r="AY163" s="16" t="s">
        <v>123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85</v>
      </c>
      <c r="BK163" s="231">
        <f>ROUND(I163*H163,2)</f>
        <v>0</v>
      </c>
      <c r="BL163" s="16" t="s">
        <v>130</v>
      </c>
      <c r="BM163" s="230" t="s">
        <v>210</v>
      </c>
    </row>
    <row r="164" s="2" customFormat="1">
      <c r="A164" s="37"/>
      <c r="B164" s="38"/>
      <c r="C164" s="39"/>
      <c r="D164" s="232" t="s">
        <v>132</v>
      </c>
      <c r="E164" s="39"/>
      <c r="F164" s="233" t="s">
        <v>211</v>
      </c>
      <c r="G164" s="39"/>
      <c r="H164" s="39"/>
      <c r="I164" s="234"/>
      <c r="J164" s="39"/>
      <c r="K164" s="39"/>
      <c r="L164" s="43"/>
      <c r="M164" s="238"/>
      <c r="N164" s="239"/>
      <c r="O164" s="240"/>
      <c r="P164" s="240"/>
      <c r="Q164" s="240"/>
      <c r="R164" s="240"/>
      <c r="S164" s="240"/>
      <c r="T164" s="24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132</v>
      </c>
      <c r="AU164" s="16" t="s">
        <v>87</v>
      </c>
    </row>
    <row r="165" s="2" customFormat="1" ht="6.96" customHeight="1">
      <c r="A165" s="37"/>
      <c r="B165" s="65"/>
      <c r="C165" s="66"/>
      <c r="D165" s="66"/>
      <c r="E165" s="66"/>
      <c r="F165" s="66"/>
      <c r="G165" s="66"/>
      <c r="H165" s="66"/>
      <c r="I165" s="66"/>
      <c r="J165" s="66"/>
      <c r="K165" s="66"/>
      <c r="L165" s="43"/>
      <c r="M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</sheetData>
  <sheetProtection sheet="1" autoFilter="0" formatColumns="0" formatRows="0" objects="1" scenarios="1" spinCount="100000" saltValue="uYYMjA6YMIUV2keLin3OOCKjXFUjdzqEjXKPS6/tVEH0HRbZjy5lI2nj+v7lBxiBjRKt3O9KZNYojCuJ3SVwPw==" hashValue="sKKZ4+Eopcb7YKMumCcrYhIOuYEIa3Zq8W8znC6yNYarTRrtq5gRM9x9X6WsFBMzK9XbHwNLaDWM9S4JDdCI1A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87</v>
      </c>
    </row>
    <row r="4" hidden="1" s="1" customFormat="1" ht="24.96" customHeight="1">
      <c r="B4" s="19"/>
      <c r="D4" s="137" t="s">
        <v>94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26.25" customHeight="1">
      <c r="B7" s="19"/>
      <c r="E7" s="140" t="str">
        <f>'Rekapitulace stavby'!K6</f>
        <v>DPK Štvanice, ř.km 49,85 - 50,1, levý břeh - oprava břehového opevnění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212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26. 1. 2023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32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ROUND((SUM(BE121:BE185)),  2)</f>
        <v>0</v>
      </c>
      <c r="G33" s="37"/>
      <c r="H33" s="37"/>
      <c r="I33" s="154">
        <v>0.20999999999999999</v>
      </c>
      <c r="J33" s="153">
        <f>ROUND(((SUM(BE121:BE185))*I33),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43</v>
      </c>
      <c r="F34" s="153">
        <f>ROUND((SUM(BF121:BF185)),  2)</f>
        <v>0</v>
      </c>
      <c r="G34" s="37"/>
      <c r="H34" s="37"/>
      <c r="I34" s="154">
        <v>0.14999999999999999</v>
      </c>
      <c r="J34" s="153">
        <f>ROUND(((SUM(BF121:BF185))*I34),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ROUND((SUM(BG121:BG185)),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ROUND((SUM(BH121:BH185)),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ROUND((SUM(BI121:BI185)),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6.25" customHeight="1">
      <c r="A85" s="37"/>
      <c r="B85" s="38"/>
      <c r="C85" s="39"/>
      <c r="D85" s="39"/>
      <c r="E85" s="173" t="str">
        <f>E7</f>
        <v>DPK Štvanice, ř.km 49,85 - 50,1, levý břeh - oprava břehového opevnění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01 - SO1 - Oprava opevnění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VD Štvanice</v>
      </c>
      <c r="G89" s="39"/>
      <c r="H89" s="39"/>
      <c r="I89" s="31" t="s">
        <v>22</v>
      </c>
      <c r="J89" s="78" t="str">
        <f>IF(J12="","",J12)</f>
        <v>26. 1. 2023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Povodí Vltavy, s.p.</v>
      </c>
      <c r="G91" s="39"/>
      <c r="H91" s="39"/>
      <c r="I91" s="31" t="s">
        <v>31</v>
      </c>
      <c r="J91" s="35" t="str">
        <f>E21</f>
        <v>Ing. M. Klimešová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M. Klimešová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98</v>
      </c>
      <c r="D94" s="175"/>
      <c r="E94" s="175"/>
      <c r="F94" s="175"/>
      <c r="G94" s="175"/>
      <c r="H94" s="175"/>
      <c r="I94" s="175"/>
      <c r="J94" s="176" t="s">
        <v>99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hidden="1" s="9" customFormat="1" ht="24.96" customHeight="1">
      <c r="A97" s="9"/>
      <c r="B97" s="178"/>
      <c r="C97" s="179"/>
      <c r="D97" s="180" t="s">
        <v>213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214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215</v>
      </c>
      <c r="E99" s="187"/>
      <c r="F99" s="187"/>
      <c r="G99" s="187"/>
      <c r="H99" s="187"/>
      <c r="I99" s="187"/>
      <c r="J99" s="188">
        <f>J152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216</v>
      </c>
      <c r="E100" s="187"/>
      <c r="F100" s="187"/>
      <c r="G100" s="187"/>
      <c r="H100" s="187"/>
      <c r="I100" s="187"/>
      <c r="J100" s="188">
        <f>J170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217</v>
      </c>
      <c r="E101" s="187"/>
      <c r="F101" s="187"/>
      <c r="G101" s="187"/>
      <c r="H101" s="187"/>
      <c r="I101" s="187"/>
      <c r="J101" s="188">
        <f>J183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DPK Štvanice, ř.km 49,85 - 50,1, levý břeh - oprava břehového opevnění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01 - SO1 - Oprava opevnění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VD Štvanice</v>
      </c>
      <c r="G115" s="39"/>
      <c r="H115" s="39"/>
      <c r="I115" s="31" t="s">
        <v>22</v>
      </c>
      <c r="J115" s="78" t="str">
        <f>IF(J12="","",J12)</f>
        <v>26. 1. 2023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Povodí Vltavy, s.p.</v>
      </c>
      <c r="G117" s="39"/>
      <c r="H117" s="39"/>
      <c r="I117" s="31" t="s">
        <v>31</v>
      </c>
      <c r="J117" s="35" t="str">
        <f>E21</f>
        <v>Ing. M. Klimešová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35</v>
      </c>
      <c r="J118" s="35" t="str">
        <f>E24</f>
        <v>Ing. M. Klimešová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109</v>
      </c>
      <c r="D120" s="193" t="s">
        <v>62</v>
      </c>
      <c r="E120" s="193" t="s">
        <v>58</v>
      </c>
      <c r="F120" s="193" t="s">
        <v>59</v>
      </c>
      <c r="G120" s="193" t="s">
        <v>110</v>
      </c>
      <c r="H120" s="193" t="s">
        <v>111</v>
      </c>
      <c r="I120" s="193" t="s">
        <v>112</v>
      </c>
      <c r="J120" s="194" t="s">
        <v>99</v>
      </c>
      <c r="K120" s="195" t="s">
        <v>113</v>
      </c>
      <c r="L120" s="196"/>
      <c r="M120" s="99" t="s">
        <v>1</v>
      </c>
      <c r="N120" s="100" t="s">
        <v>41</v>
      </c>
      <c r="O120" s="100" t="s">
        <v>114</v>
      </c>
      <c r="P120" s="100" t="s">
        <v>115</v>
      </c>
      <c r="Q120" s="100" t="s">
        <v>116</v>
      </c>
      <c r="R120" s="100" t="s">
        <v>117</v>
      </c>
      <c r="S120" s="100" t="s">
        <v>118</v>
      </c>
      <c r="T120" s="101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120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5169.3169077499997</v>
      </c>
      <c r="S121" s="103"/>
      <c r="T121" s="200">
        <f>T122</f>
        <v>2949.9396999999999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101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218</v>
      </c>
      <c r="F122" s="205" t="s">
        <v>219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P123+P152+P170+P183</f>
        <v>0</v>
      </c>
      <c r="Q122" s="210"/>
      <c r="R122" s="211">
        <f>R123+R152+R170+R183</f>
        <v>5169.3169077499997</v>
      </c>
      <c r="S122" s="210"/>
      <c r="T122" s="212">
        <f>T123+T152+T170+T183</f>
        <v>2949.9396999999999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85</v>
      </c>
      <c r="AT122" s="214" t="s">
        <v>76</v>
      </c>
      <c r="AU122" s="214" t="s">
        <v>77</v>
      </c>
      <c r="AY122" s="213" t="s">
        <v>123</v>
      </c>
      <c r="BK122" s="215">
        <f>BK123+BK152+BK170+BK183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85</v>
      </c>
      <c r="F123" s="216" t="s">
        <v>220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SUM(P124:P151)</f>
        <v>0</v>
      </c>
      <c r="Q123" s="210"/>
      <c r="R123" s="211">
        <f>SUM(R124:R151)</f>
        <v>108.80348845</v>
      </c>
      <c r="S123" s="210"/>
      <c r="T123" s="212">
        <f>SUM(T124:T151)</f>
        <v>2949.9396999999999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76</v>
      </c>
      <c r="AU123" s="214" t="s">
        <v>85</v>
      </c>
      <c r="AY123" s="213" t="s">
        <v>123</v>
      </c>
      <c r="BK123" s="215">
        <f>SUM(BK124:BK151)</f>
        <v>0</v>
      </c>
    </row>
    <row r="124" s="2" customFormat="1" ht="24.15" customHeight="1">
      <c r="A124" s="37"/>
      <c r="B124" s="38"/>
      <c r="C124" s="218" t="s">
        <v>85</v>
      </c>
      <c r="D124" s="218" t="s">
        <v>126</v>
      </c>
      <c r="E124" s="219" t="s">
        <v>221</v>
      </c>
      <c r="F124" s="220" t="s">
        <v>222</v>
      </c>
      <c r="G124" s="221" t="s">
        <v>223</v>
      </c>
      <c r="H124" s="222">
        <v>407.74799999999999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1.8</v>
      </c>
      <c r="T124" s="229">
        <f>S124*H124</f>
        <v>733.94640000000004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143</v>
      </c>
      <c r="AT124" s="230" t="s">
        <v>126</v>
      </c>
      <c r="AU124" s="230" t="s">
        <v>87</v>
      </c>
      <c r="AY124" s="16" t="s">
        <v>123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85</v>
      </c>
      <c r="BK124" s="231">
        <f>ROUND(I124*H124,2)</f>
        <v>0</v>
      </c>
      <c r="BL124" s="16" t="s">
        <v>143</v>
      </c>
      <c r="BM124" s="230" t="s">
        <v>224</v>
      </c>
    </row>
    <row r="125" s="2" customFormat="1">
      <c r="A125" s="37"/>
      <c r="B125" s="38"/>
      <c r="C125" s="39"/>
      <c r="D125" s="232" t="s">
        <v>132</v>
      </c>
      <c r="E125" s="39"/>
      <c r="F125" s="233" t="s">
        <v>225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132</v>
      </c>
      <c r="AU125" s="16" t="s">
        <v>87</v>
      </c>
    </row>
    <row r="126" s="2" customFormat="1">
      <c r="A126" s="37"/>
      <c r="B126" s="38"/>
      <c r="C126" s="39"/>
      <c r="D126" s="232" t="s">
        <v>137</v>
      </c>
      <c r="E126" s="39"/>
      <c r="F126" s="237" t="s">
        <v>226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137</v>
      </c>
      <c r="AU126" s="16" t="s">
        <v>87</v>
      </c>
    </row>
    <row r="127" s="13" customFormat="1">
      <c r="A127" s="13"/>
      <c r="B127" s="242"/>
      <c r="C127" s="243"/>
      <c r="D127" s="232" t="s">
        <v>227</v>
      </c>
      <c r="E127" s="244" t="s">
        <v>1</v>
      </c>
      <c r="F127" s="245" t="s">
        <v>228</v>
      </c>
      <c r="G127" s="243"/>
      <c r="H127" s="246">
        <v>359.04000000000002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227</v>
      </c>
      <c r="AU127" s="252" t="s">
        <v>87</v>
      </c>
      <c r="AV127" s="13" t="s">
        <v>87</v>
      </c>
      <c r="AW127" s="13" t="s">
        <v>34</v>
      </c>
      <c r="AX127" s="13" t="s">
        <v>77</v>
      </c>
      <c r="AY127" s="252" t="s">
        <v>123</v>
      </c>
    </row>
    <row r="128" s="13" customFormat="1">
      <c r="A128" s="13"/>
      <c r="B128" s="242"/>
      <c r="C128" s="243"/>
      <c r="D128" s="232" t="s">
        <v>227</v>
      </c>
      <c r="E128" s="244" t="s">
        <v>1</v>
      </c>
      <c r="F128" s="245" t="s">
        <v>229</v>
      </c>
      <c r="G128" s="243"/>
      <c r="H128" s="246">
        <v>48.707999999999998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227</v>
      </c>
      <c r="AU128" s="252" t="s">
        <v>87</v>
      </c>
      <c r="AV128" s="13" t="s">
        <v>87</v>
      </c>
      <c r="AW128" s="13" t="s">
        <v>34</v>
      </c>
      <c r="AX128" s="13" t="s">
        <v>77</v>
      </c>
      <c r="AY128" s="252" t="s">
        <v>123</v>
      </c>
    </row>
    <row r="129" s="14" customFormat="1">
      <c r="A129" s="14"/>
      <c r="B129" s="253"/>
      <c r="C129" s="254"/>
      <c r="D129" s="232" t="s">
        <v>227</v>
      </c>
      <c r="E129" s="255" t="s">
        <v>1</v>
      </c>
      <c r="F129" s="256" t="s">
        <v>230</v>
      </c>
      <c r="G129" s="254"/>
      <c r="H129" s="257">
        <v>407.74799999999999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227</v>
      </c>
      <c r="AU129" s="263" t="s">
        <v>87</v>
      </c>
      <c r="AV129" s="14" t="s">
        <v>143</v>
      </c>
      <c r="AW129" s="14" t="s">
        <v>34</v>
      </c>
      <c r="AX129" s="14" t="s">
        <v>85</v>
      </c>
      <c r="AY129" s="263" t="s">
        <v>123</v>
      </c>
    </row>
    <row r="130" s="2" customFormat="1" ht="24.15" customHeight="1">
      <c r="A130" s="37"/>
      <c r="B130" s="38"/>
      <c r="C130" s="218" t="s">
        <v>87</v>
      </c>
      <c r="D130" s="218" t="s">
        <v>126</v>
      </c>
      <c r="E130" s="219" t="s">
        <v>231</v>
      </c>
      <c r="F130" s="220" t="s">
        <v>232</v>
      </c>
      <c r="G130" s="221" t="s">
        <v>223</v>
      </c>
      <c r="H130" s="222">
        <v>210.05199999999999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42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1.8</v>
      </c>
      <c r="T130" s="229">
        <f>S130*H130</f>
        <v>378.09359999999998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143</v>
      </c>
      <c r="AT130" s="230" t="s">
        <v>126</v>
      </c>
      <c r="AU130" s="230" t="s">
        <v>87</v>
      </c>
      <c r="AY130" s="16" t="s">
        <v>123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85</v>
      </c>
      <c r="BK130" s="231">
        <f>ROUND(I130*H130,2)</f>
        <v>0</v>
      </c>
      <c r="BL130" s="16" t="s">
        <v>143</v>
      </c>
      <c r="BM130" s="230" t="s">
        <v>233</v>
      </c>
    </row>
    <row r="131" s="2" customFormat="1">
      <c r="A131" s="37"/>
      <c r="B131" s="38"/>
      <c r="C131" s="39"/>
      <c r="D131" s="232" t="s">
        <v>132</v>
      </c>
      <c r="E131" s="39"/>
      <c r="F131" s="233" t="s">
        <v>234</v>
      </c>
      <c r="G131" s="39"/>
      <c r="H131" s="39"/>
      <c r="I131" s="234"/>
      <c r="J131" s="39"/>
      <c r="K131" s="39"/>
      <c r="L131" s="43"/>
      <c r="M131" s="235"/>
      <c r="N131" s="236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132</v>
      </c>
      <c r="AU131" s="16" t="s">
        <v>87</v>
      </c>
    </row>
    <row r="132" s="2" customFormat="1">
      <c r="A132" s="37"/>
      <c r="B132" s="38"/>
      <c r="C132" s="39"/>
      <c r="D132" s="232" t="s">
        <v>137</v>
      </c>
      <c r="E132" s="39"/>
      <c r="F132" s="237" t="s">
        <v>226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137</v>
      </c>
      <c r="AU132" s="16" t="s">
        <v>87</v>
      </c>
    </row>
    <row r="133" s="13" customFormat="1">
      <c r="A133" s="13"/>
      <c r="B133" s="242"/>
      <c r="C133" s="243"/>
      <c r="D133" s="232" t="s">
        <v>227</v>
      </c>
      <c r="E133" s="244" t="s">
        <v>1</v>
      </c>
      <c r="F133" s="245" t="s">
        <v>235</v>
      </c>
      <c r="G133" s="243"/>
      <c r="H133" s="246">
        <v>184.96000000000001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2" t="s">
        <v>227</v>
      </c>
      <c r="AU133" s="252" t="s">
        <v>87</v>
      </c>
      <c r="AV133" s="13" t="s">
        <v>87</v>
      </c>
      <c r="AW133" s="13" t="s">
        <v>34</v>
      </c>
      <c r="AX133" s="13" t="s">
        <v>77</v>
      </c>
      <c r="AY133" s="252" t="s">
        <v>123</v>
      </c>
    </row>
    <row r="134" s="13" customFormat="1">
      <c r="A134" s="13"/>
      <c r="B134" s="242"/>
      <c r="C134" s="243"/>
      <c r="D134" s="232" t="s">
        <v>227</v>
      </c>
      <c r="E134" s="244" t="s">
        <v>1</v>
      </c>
      <c r="F134" s="245" t="s">
        <v>236</v>
      </c>
      <c r="G134" s="243"/>
      <c r="H134" s="246">
        <v>25.091999999999999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227</v>
      </c>
      <c r="AU134" s="252" t="s">
        <v>87</v>
      </c>
      <c r="AV134" s="13" t="s">
        <v>87</v>
      </c>
      <c r="AW134" s="13" t="s">
        <v>34</v>
      </c>
      <c r="AX134" s="13" t="s">
        <v>77</v>
      </c>
      <c r="AY134" s="252" t="s">
        <v>123</v>
      </c>
    </row>
    <row r="135" s="14" customFormat="1">
      <c r="A135" s="14"/>
      <c r="B135" s="253"/>
      <c r="C135" s="254"/>
      <c r="D135" s="232" t="s">
        <v>227</v>
      </c>
      <c r="E135" s="255" t="s">
        <v>1</v>
      </c>
      <c r="F135" s="256" t="s">
        <v>230</v>
      </c>
      <c r="G135" s="254"/>
      <c r="H135" s="257">
        <v>210.05199999999999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3" t="s">
        <v>227</v>
      </c>
      <c r="AU135" s="263" t="s">
        <v>87</v>
      </c>
      <c r="AV135" s="14" t="s">
        <v>143</v>
      </c>
      <c r="AW135" s="14" t="s">
        <v>34</v>
      </c>
      <c r="AX135" s="14" t="s">
        <v>85</v>
      </c>
      <c r="AY135" s="263" t="s">
        <v>123</v>
      </c>
    </row>
    <row r="136" s="2" customFormat="1" ht="16.5" customHeight="1">
      <c r="A136" s="37"/>
      <c r="B136" s="38"/>
      <c r="C136" s="218" t="s">
        <v>139</v>
      </c>
      <c r="D136" s="218" t="s">
        <v>126</v>
      </c>
      <c r="E136" s="219" t="s">
        <v>237</v>
      </c>
      <c r="F136" s="220" t="s">
        <v>238</v>
      </c>
      <c r="G136" s="221" t="s">
        <v>223</v>
      </c>
      <c r="H136" s="222">
        <v>1009.835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42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1.8200000000000001</v>
      </c>
      <c r="T136" s="229">
        <f>S136*H136</f>
        <v>1837.8997000000002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143</v>
      </c>
      <c r="AT136" s="230" t="s">
        <v>126</v>
      </c>
      <c r="AU136" s="230" t="s">
        <v>87</v>
      </c>
      <c r="AY136" s="16" t="s">
        <v>123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85</v>
      </c>
      <c r="BK136" s="231">
        <f>ROUND(I136*H136,2)</f>
        <v>0</v>
      </c>
      <c r="BL136" s="16" t="s">
        <v>143</v>
      </c>
      <c r="BM136" s="230" t="s">
        <v>239</v>
      </c>
    </row>
    <row r="137" s="2" customFormat="1">
      <c r="A137" s="37"/>
      <c r="B137" s="38"/>
      <c r="C137" s="39"/>
      <c r="D137" s="232" t="s">
        <v>132</v>
      </c>
      <c r="E137" s="39"/>
      <c r="F137" s="233" t="s">
        <v>240</v>
      </c>
      <c r="G137" s="39"/>
      <c r="H137" s="39"/>
      <c r="I137" s="234"/>
      <c r="J137" s="39"/>
      <c r="K137" s="39"/>
      <c r="L137" s="43"/>
      <c r="M137" s="235"/>
      <c r="N137" s="236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132</v>
      </c>
      <c r="AU137" s="16" t="s">
        <v>87</v>
      </c>
    </row>
    <row r="138" s="13" customFormat="1">
      <c r="A138" s="13"/>
      <c r="B138" s="242"/>
      <c r="C138" s="243"/>
      <c r="D138" s="232" t="s">
        <v>227</v>
      </c>
      <c r="E138" s="244" t="s">
        <v>1</v>
      </c>
      <c r="F138" s="245" t="s">
        <v>241</v>
      </c>
      <c r="G138" s="243"/>
      <c r="H138" s="246">
        <v>1009.835</v>
      </c>
      <c r="I138" s="247"/>
      <c r="J138" s="243"/>
      <c r="K138" s="243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227</v>
      </c>
      <c r="AU138" s="252" t="s">
        <v>87</v>
      </c>
      <c r="AV138" s="13" t="s">
        <v>87</v>
      </c>
      <c r="AW138" s="13" t="s">
        <v>34</v>
      </c>
      <c r="AX138" s="13" t="s">
        <v>85</v>
      </c>
      <c r="AY138" s="252" t="s">
        <v>123</v>
      </c>
    </row>
    <row r="139" s="2" customFormat="1" ht="24.15" customHeight="1">
      <c r="A139" s="37"/>
      <c r="B139" s="38"/>
      <c r="C139" s="218" t="s">
        <v>143</v>
      </c>
      <c r="D139" s="218" t="s">
        <v>126</v>
      </c>
      <c r="E139" s="219" t="s">
        <v>242</v>
      </c>
      <c r="F139" s="220" t="s">
        <v>243</v>
      </c>
      <c r="G139" s="221" t="s">
        <v>223</v>
      </c>
      <c r="H139" s="222">
        <v>271.83199999999999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42</v>
      </c>
      <c r="O139" s="90"/>
      <c r="P139" s="228">
        <f>O139*H139</f>
        <v>0</v>
      </c>
      <c r="Q139" s="228">
        <v>0.40000000000000002</v>
      </c>
      <c r="R139" s="228">
        <f>Q139*H139</f>
        <v>108.7328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143</v>
      </c>
      <c r="AT139" s="230" t="s">
        <v>126</v>
      </c>
      <c r="AU139" s="230" t="s">
        <v>87</v>
      </c>
      <c r="AY139" s="16" t="s">
        <v>123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85</v>
      </c>
      <c r="BK139" s="231">
        <f>ROUND(I139*H139,2)</f>
        <v>0</v>
      </c>
      <c r="BL139" s="16" t="s">
        <v>143</v>
      </c>
      <c r="BM139" s="230" t="s">
        <v>244</v>
      </c>
    </row>
    <row r="140" s="2" customFormat="1">
      <c r="A140" s="37"/>
      <c r="B140" s="38"/>
      <c r="C140" s="39"/>
      <c r="D140" s="232" t="s">
        <v>132</v>
      </c>
      <c r="E140" s="39"/>
      <c r="F140" s="233" t="s">
        <v>245</v>
      </c>
      <c r="G140" s="39"/>
      <c r="H140" s="39"/>
      <c r="I140" s="234"/>
      <c r="J140" s="39"/>
      <c r="K140" s="39"/>
      <c r="L140" s="43"/>
      <c r="M140" s="235"/>
      <c r="N140" s="23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132</v>
      </c>
      <c r="AU140" s="16" t="s">
        <v>87</v>
      </c>
    </row>
    <row r="141" s="2" customFormat="1">
      <c r="A141" s="37"/>
      <c r="B141" s="38"/>
      <c r="C141" s="39"/>
      <c r="D141" s="232" t="s">
        <v>137</v>
      </c>
      <c r="E141" s="39"/>
      <c r="F141" s="237" t="s">
        <v>226</v>
      </c>
      <c r="G141" s="39"/>
      <c r="H141" s="39"/>
      <c r="I141" s="234"/>
      <c r="J141" s="39"/>
      <c r="K141" s="39"/>
      <c r="L141" s="43"/>
      <c r="M141" s="235"/>
      <c r="N141" s="236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137</v>
      </c>
      <c r="AU141" s="16" t="s">
        <v>87</v>
      </c>
    </row>
    <row r="142" s="13" customFormat="1">
      <c r="A142" s="13"/>
      <c r="B142" s="242"/>
      <c r="C142" s="243"/>
      <c r="D142" s="232" t="s">
        <v>227</v>
      </c>
      <c r="E142" s="244" t="s">
        <v>1</v>
      </c>
      <c r="F142" s="245" t="s">
        <v>246</v>
      </c>
      <c r="G142" s="243"/>
      <c r="H142" s="246">
        <v>271.83199999999999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2" t="s">
        <v>227</v>
      </c>
      <c r="AU142" s="252" t="s">
        <v>87</v>
      </c>
      <c r="AV142" s="13" t="s">
        <v>87</v>
      </c>
      <c r="AW142" s="13" t="s">
        <v>34</v>
      </c>
      <c r="AX142" s="13" t="s">
        <v>85</v>
      </c>
      <c r="AY142" s="252" t="s">
        <v>123</v>
      </c>
    </row>
    <row r="143" s="2" customFormat="1" ht="37.8" customHeight="1">
      <c r="A143" s="37"/>
      <c r="B143" s="38"/>
      <c r="C143" s="218" t="s">
        <v>122</v>
      </c>
      <c r="D143" s="218" t="s">
        <v>126</v>
      </c>
      <c r="E143" s="219" t="s">
        <v>247</v>
      </c>
      <c r="F143" s="220" t="s">
        <v>248</v>
      </c>
      <c r="G143" s="221" t="s">
        <v>223</v>
      </c>
      <c r="H143" s="222">
        <v>1009.835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42</v>
      </c>
      <c r="O143" s="90"/>
      <c r="P143" s="228">
        <f>O143*H143</f>
        <v>0</v>
      </c>
      <c r="Q143" s="228">
        <v>6.9999999999999994E-05</v>
      </c>
      <c r="R143" s="228">
        <f>Q143*H143</f>
        <v>0.07068845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143</v>
      </c>
      <c r="AT143" s="230" t="s">
        <v>126</v>
      </c>
      <c r="AU143" s="230" t="s">
        <v>87</v>
      </c>
      <c r="AY143" s="16" t="s">
        <v>123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85</v>
      </c>
      <c r="BK143" s="231">
        <f>ROUND(I143*H143,2)</f>
        <v>0</v>
      </c>
      <c r="BL143" s="16" t="s">
        <v>143</v>
      </c>
      <c r="BM143" s="230" t="s">
        <v>249</v>
      </c>
    </row>
    <row r="144" s="2" customFormat="1">
      <c r="A144" s="37"/>
      <c r="B144" s="38"/>
      <c r="C144" s="39"/>
      <c r="D144" s="232" t="s">
        <v>132</v>
      </c>
      <c r="E144" s="39"/>
      <c r="F144" s="233" t="s">
        <v>250</v>
      </c>
      <c r="G144" s="39"/>
      <c r="H144" s="39"/>
      <c r="I144" s="234"/>
      <c r="J144" s="39"/>
      <c r="K144" s="39"/>
      <c r="L144" s="43"/>
      <c r="M144" s="235"/>
      <c r="N144" s="23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132</v>
      </c>
      <c r="AU144" s="16" t="s">
        <v>87</v>
      </c>
    </row>
    <row r="145" s="13" customFormat="1">
      <c r="A145" s="13"/>
      <c r="B145" s="242"/>
      <c r="C145" s="243"/>
      <c r="D145" s="232" t="s">
        <v>227</v>
      </c>
      <c r="E145" s="244" t="s">
        <v>1</v>
      </c>
      <c r="F145" s="245" t="s">
        <v>241</v>
      </c>
      <c r="G145" s="243"/>
      <c r="H145" s="246">
        <v>1009.835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2" t="s">
        <v>227</v>
      </c>
      <c r="AU145" s="252" t="s">
        <v>87</v>
      </c>
      <c r="AV145" s="13" t="s">
        <v>87</v>
      </c>
      <c r="AW145" s="13" t="s">
        <v>34</v>
      </c>
      <c r="AX145" s="13" t="s">
        <v>85</v>
      </c>
      <c r="AY145" s="252" t="s">
        <v>123</v>
      </c>
    </row>
    <row r="146" s="2" customFormat="1" ht="16.5" customHeight="1">
      <c r="A146" s="37"/>
      <c r="B146" s="38"/>
      <c r="C146" s="218" t="s">
        <v>153</v>
      </c>
      <c r="D146" s="218" t="s">
        <v>126</v>
      </c>
      <c r="E146" s="219" t="s">
        <v>251</v>
      </c>
      <c r="F146" s="220" t="s">
        <v>252</v>
      </c>
      <c r="G146" s="221" t="s">
        <v>156</v>
      </c>
      <c r="H146" s="222">
        <v>2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42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143</v>
      </c>
      <c r="AT146" s="230" t="s">
        <v>126</v>
      </c>
      <c r="AU146" s="230" t="s">
        <v>87</v>
      </c>
      <c r="AY146" s="16" t="s">
        <v>123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85</v>
      </c>
      <c r="BK146" s="231">
        <f>ROUND(I146*H146,2)</f>
        <v>0</v>
      </c>
      <c r="BL146" s="16" t="s">
        <v>143</v>
      </c>
      <c r="BM146" s="230" t="s">
        <v>253</v>
      </c>
    </row>
    <row r="147" s="2" customFormat="1">
      <c r="A147" s="37"/>
      <c r="B147" s="38"/>
      <c r="C147" s="39"/>
      <c r="D147" s="232" t="s">
        <v>132</v>
      </c>
      <c r="E147" s="39"/>
      <c r="F147" s="233" t="s">
        <v>252</v>
      </c>
      <c r="G147" s="39"/>
      <c r="H147" s="39"/>
      <c r="I147" s="234"/>
      <c r="J147" s="39"/>
      <c r="K147" s="39"/>
      <c r="L147" s="43"/>
      <c r="M147" s="235"/>
      <c r="N147" s="236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132</v>
      </c>
      <c r="AU147" s="16" t="s">
        <v>87</v>
      </c>
    </row>
    <row r="148" s="2" customFormat="1">
      <c r="A148" s="37"/>
      <c r="B148" s="38"/>
      <c r="C148" s="39"/>
      <c r="D148" s="232" t="s">
        <v>137</v>
      </c>
      <c r="E148" s="39"/>
      <c r="F148" s="237" t="s">
        <v>254</v>
      </c>
      <c r="G148" s="39"/>
      <c r="H148" s="39"/>
      <c r="I148" s="234"/>
      <c r="J148" s="39"/>
      <c r="K148" s="39"/>
      <c r="L148" s="43"/>
      <c r="M148" s="235"/>
      <c r="N148" s="23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137</v>
      </c>
      <c r="AU148" s="16" t="s">
        <v>87</v>
      </c>
    </row>
    <row r="149" s="2" customFormat="1" ht="16.5" customHeight="1">
      <c r="A149" s="37"/>
      <c r="B149" s="38"/>
      <c r="C149" s="218" t="s">
        <v>161</v>
      </c>
      <c r="D149" s="218" t="s">
        <v>126</v>
      </c>
      <c r="E149" s="219" t="s">
        <v>255</v>
      </c>
      <c r="F149" s="220" t="s">
        <v>256</v>
      </c>
      <c r="G149" s="221" t="s">
        <v>156</v>
      </c>
      <c r="H149" s="222">
        <v>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42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143</v>
      </c>
      <c r="AT149" s="230" t="s">
        <v>126</v>
      </c>
      <c r="AU149" s="230" t="s">
        <v>87</v>
      </c>
      <c r="AY149" s="16" t="s">
        <v>123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85</v>
      </c>
      <c r="BK149" s="231">
        <f>ROUND(I149*H149,2)</f>
        <v>0</v>
      </c>
      <c r="BL149" s="16" t="s">
        <v>143</v>
      </c>
      <c r="BM149" s="230" t="s">
        <v>257</v>
      </c>
    </row>
    <row r="150" s="2" customFormat="1">
      <c r="A150" s="37"/>
      <c r="B150" s="38"/>
      <c r="C150" s="39"/>
      <c r="D150" s="232" t="s">
        <v>132</v>
      </c>
      <c r="E150" s="39"/>
      <c r="F150" s="233" t="s">
        <v>256</v>
      </c>
      <c r="G150" s="39"/>
      <c r="H150" s="39"/>
      <c r="I150" s="234"/>
      <c r="J150" s="39"/>
      <c r="K150" s="39"/>
      <c r="L150" s="43"/>
      <c r="M150" s="235"/>
      <c r="N150" s="23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132</v>
      </c>
      <c r="AU150" s="16" t="s">
        <v>87</v>
      </c>
    </row>
    <row r="151" s="2" customFormat="1">
      <c r="A151" s="37"/>
      <c r="B151" s="38"/>
      <c r="C151" s="39"/>
      <c r="D151" s="232" t="s">
        <v>137</v>
      </c>
      <c r="E151" s="39"/>
      <c r="F151" s="237" t="s">
        <v>258</v>
      </c>
      <c r="G151" s="39"/>
      <c r="H151" s="39"/>
      <c r="I151" s="234"/>
      <c r="J151" s="39"/>
      <c r="K151" s="39"/>
      <c r="L151" s="43"/>
      <c r="M151" s="235"/>
      <c r="N151" s="23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137</v>
      </c>
      <c r="AU151" s="16" t="s">
        <v>87</v>
      </c>
    </row>
    <row r="152" s="12" customFormat="1" ht="22.8" customHeight="1">
      <c r="A152" s="12"/>
      <c r="B152" s="202"/>
      <c r="C152" s="203"/>
      <c r="D152" s="204" t="s">
        <v>76</v>
      </c>
      <c r="E152" s="216" t="s">
        <v>143</v>
      </c>
      <c r="F152" s="216" t="s">
        <v>259</v>
      </c>
      <c r="G152" s="203"/>
      <c r="H152" s="203"/>
      <c r="I152" s="206"/>
      <c r="J152" s="217">
        <f>BK152</f>
        <v>0</v>
      </c>
      <c r="K152" s="203"/>
      <c r="L152" s="208"/>
      <c r="M152" s="209"/>
      <c r="N152" s="210"/>
      <c r="O152" s="210"/>
      <c r="P152" s="211">
        <f>SUM(P153:P169)</f>
        <v>0</v>
      </c>
      <c r="Q152" s="210"/>
      <c r="R152" s="211">
        <f>SUM(R153:R169)</f>
        <v>5060.5134192999994</v>
      </c>
      <c r="S152" s="210"/>
      <c r="T152" s="212">
        <f>SUM(T153:T169)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85</v>
      </c>
      <c r="AT152" s="214" t="s">
        <v>76</v>
      </c>
      <c r="AU152" s="214" t="s">
        <v>85</v>
      </c>
      <c r="AY152" s="213" t="s">
        <v>123</v>
      </c>
      <c r="BK152" s="215">
        <f>SUM(BK153:BK169)</f>
        <v>0</v>
      </c>
    </row>
    <row r="153" s="2" customFormat="1" ht="24.15" customHeight="1">
      <c r="A153" s="37"/>
      <c r="B153" s="38"/>
      <c r="C153" s="218" t="s">
        <v>166</v>
      </c>
      <c r="D153" s="218" t="s">
        <v>126</v>
      </c>
      <c r="E153" s="219" t="s">
        <v>260</v>
      </c>
      <c r="F153" s="220" t="s">
        <v>261</v>
      </c>
      <c r="G153" s="221" t="s">
        <v>262</v>
      </c>
      <c r="H153" s="222">
        <v>1443.4300000000001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42</v>
      </c>
      <c r="O153" s="90"/>
      <c r="P153" s="228">
        <f>O153*H153</f>
        <v>0</v>
      </c>
      <c r="Q153" s="228">
        <v>0.20266000000000001</v>
      </c>
      <c r="R153" s="228">
        <f>Q153*H153</f>
        <v>292.52552380000003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143</v>
      </c>
      <c r="AT153" s="230" t="s">
        <v>126</v>
      </c>
      <c r="AU153" s="230" t="s">
        <v>87</v>
      </c>
      <c r="AY153" s="16" t="s">
        <v>123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85</v>
      </c>
      <c r="BK153" s="231">
        <f>ROUND(I153*H153,2)</f>
        <v>0</v>
      </c>
      <c r="BL153" s="16" t="s">
        <v>143</v>
      </c>
      <c r="BM153" s="230" t="s">
        <v>263</v>
      </c>
    </row>
    <row r="154" s="2" customFormat="1">
      <c r="A154" s="37"/>
      <c r="B154" s="38"/>
      <c r="C154" s="39"/>
      <c r="D154" s="232" t="s">
        <v>132</v>
      </c>
      <c r="E154" s="39"/>
      <c r="F154" s="233" t="s">
        <v>264</v>
      </c>
      <c r="G154" s="39"/>
      <c r="H154" s="39"/>
      <c r="I154" s="234"/>
      <c r="J154" s="39"/>
      <c r="K154" s="39"/>
      <c r="L154" s="43"/>
      <c r="M154" s="235"/>
      <c r="N154" s="23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132</v>
      </c>
      <c r="AU154" s="16" t="s">
        <v>87</v>
      </c>
    </row>
    <row r="155" s="2" customFormat="1">
      <c r="A155" s="37"/>
      <c r="B155" s="38"/>
      <c r="C155" s="39"/>
      <c r="D155" s="232" t="s">
        <v>137</v>
      </c>
      <c r="E155" s="39"/>
      <c r="F155" s="237" t="s">
        <v>265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137</v>
      </c>
      <c r="AU155" s="16" t="s">
        <v>87</v>
      </c>
    </row>
    <row r="156" s="13" customFormat="1">
      <c r="A156" s="13"/>
      <c r="B156" s="242"/>
      <c r="C156" s="243"/>
      <c r="D156" s="232" t="s">
        <v>227</v>
      </c>
      <c r="E156" s="244" t="s">
        <v>1</v>
      </c>
      <c r="F156" s="245" t="s">
        <v>266</v>
      </c>
      <c r="G156" s="243"/>
      <c r="H156" s="246">
        <v>1443.4300000000001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2" t="s">
        <v>227</v>
      </c>
      <c r="AU156" s="252" t="s">
        <v>87</v>
      </c>
      <c r="AV156" s="13" t="s">
        <v>87</v>
      </c>
      <c r="AW156" s="13" t="s">
        <v>34</v>
      </c>
      <c r="AX156" s="13" t="s">
        <v>85</v>
      </c>
      <c r="AY156" s="252" t="s">
        <v>123</v>
      </c>
    </row>
    <row r="157" s="2" customFormat="1" ht="24.15" customHeight="1">
      <c r="A157" s="37"/>
      <c r="B157" s="38"/>
      <c r="C157" s="218" t="s">
        <v>171</v>
      </c>
      <c r="D157" s="218" t="s">
        <v>126</v>
      </c>
      <c r="E157" s="219" t="s">
        <v>267</v>
      </c>
      <c r="F157" s="220" t="s">
        <v>268</v>
      </c>
      <c r="G157" s="221" t="s">
        <v>223</v>
      </c>
      <c r="H157" s="222">
        <v>216.51499999999999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42</v>
      </c>
      <c r="O157" s="90"/>
      <c r="P157" s="228">
        <f>O157*H157</f>
        <v>0</v>
      </c>
      <c r="Q157" s="228">
        <v>1.8899999999999999</v>
      </c>
      <c r="R157" s="228">
        <f>Q157*H157</f>
        <v>409.21334999999993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143</v>
      </c>
      <c r="AT157" s="230" t="s">
        <v>126</v>
      </c>
      <c r="AU157" s="230" t="s">
        <v>87</v>
      </c>
      <c r="AY157" s="16" t="s">
        <v>123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85</v>
      </c>
      <c r="BK157" s="231">
        <f>ROUND(I157*H157,2)</f>
        <v>0</v>
      </c>
      <c r="BL157" s="16" t="s">
        <v>143</v>
      </c>
      <c r="BM157" s="230" t="s">
        <v>269</v>
      </c>
    </row>
    <row r="158" s="2" customFormat="1">
      <c r="A158" s="37"/>
      <c r="B158" s="38"/>
      <c r="C158" s="39"/>
      <c r="D158" s="232" t="s">
        <v>132</v>
      </c>
      <c r="E158" s="39"/>
      <c r="F158" s="233" t="s">
        <v>270</v>
      </c>
      <c r="G158" s="39"/>
      <c r="H158" s="39"/>
      <c r="I158" s="234"/>
      <c r="J158" s="39"/>
      <c r="K158" s="39"/>
      <c r="L158" s="43"/>
      <c r="M158" s="235"/>
      <c r="N158" s="236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132</v>
      </c>
      <c r="AU158" s="16" t="s">
        <v>87</v>
      </c>
    </row>
    <row r="159" s="2" customFormat="1">
      <c r="A159" s="37"/>
      <c r="B159" s="38"/>
      <c r="C159" s="39"/>
      <c r="D159" s="232" t="s">
        <v>137</v>
      </c>
      <c r="E159" s="39"/>
      <c r="F159" s="237" t="s">
        <v>271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137</v>
      </c>
      <c r="AU159" s="16" t="s">
        <v>87</v>
      </c>
    </row>
    <row r="160" s="13" customFormat="1">
      <c r="A160" s="13"/>
      <c r="B160" s="242"/>
      <c r="C160" s="243"/>
      <c r="D160" s="232" t="s">
        <v>227</v>
      </c>
      <c r="E160" s="244" t="s">
        <v>1</v>
      </c>
      <c r="F160" s="245" t="s">
        <v>272</v>
      </c>
      <c r="G160" s="243"/>
      <c r="H160" s="246">
        <v>216.51499999999999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227</v>
      </c>
      <c r="AU160" s="252" t="s">
        <v>87</v>
      </c>
      <c r="AV160" s="13" t="s">
        <v>87</v>
      </c>
      <c r="AW160" s="13" t="s">
        <v>34</v>
      </c>
      <c r="AX160" s="13" t="s">
        <v>85</v>
      </c>
      <c r="AY160" s="252" t="s">
        <v>123</v>
      </c>
    </row>
    <row r="161" s="2" customFormat="1" ht="24.15" customHeight="1">
      <c r="A161" s="37"/>
      <c r="B161" s="38"/>
      <c r="C161" s="218" t="s">
        <v>176</v>
      </c>
      <c r="D161" s="218" t="s">
        <v>126</v>
      </c>
      <c r="E161" s="219" t="s">
        <v>273</v>
      </c>
      <c r="F161" s="220" t="s">
        <v>274</v>
      </c>
      <c r="G161" s="221" t="s">
        <v>223</v>
      </c>
      <c r="H161" s="222">
        <v>1434.3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42</v>
      </c>
      <c r="O161" s="90"/>
      <c r="P161" s="228">
        <f>O161*H161</f>
        <v>0</v>
      </c>
      <c r="Q161" s="228">
        <v>2.4340799999999998</v>
      </c>
      <c r="R161" s="228">
        <f>Q161*H161</f>
        <v>3491.2009439999997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143</v>
      </c>
      <c r="AT161" s="230" t="s">
        <v>126</v>
      </c>
      <c r="AU161" s="230" t="s">
        <v>87</v>
      </c>
      <c r="AY161" s="16" t="s">
        <v>123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85</v>
      </c>
      <c r="BK161" s="231">
        <f>ROUND(I161*H161,2)</f>
        <v>0</v>
      </c>
      <c r="BL161" s="16" t="s">
        <v>143</v>
      </c>
      <c r="BM161" s="230" t="s">
        <v>275</v>
      </c>
    </row>
    <row r="162" s="2" customFormat="1">
      <c r="A162" s="37"/>
      <c r="B162" s="38"/>
      <c r="C162" s="39"/>
      <c r="D162" s="232" t="s">
        <v>132</v>
      </c>
      <c r="E162" s="39"/>
      <c r="F162" s="233" t="s">
        <v>276</v>
      </c>
      <c r="G162" s="39"/>
      <c r="H162" s="39"/>
      <c r="I162" s="234"/>
      <c r="J162" s="39"/>
      <c r="K162" s="39"/>
      <c r="L162" s="43"/>
      <c r="M162" s="235"/>
      <c r="N162" s="236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132</v>
      </c>
      <c r="AU162" s="16" t="s">
        <v>87</v>
      </c>
    </row>
    <row r="163" s="13" customFormat="1">
      <c r="A163" s="13"/>
      <c r="B163" s="242"/>
      <c r="C163" s="243"/>
      <c r="D163" s="232" t="s">
        <v>227</v>
      </c>
      <c r="E163" s="244" t="s">
        <v>1</v>
      </c>
      <c r="F163" s="245" t="s">
        <v>277</v>
      </c>
      <c r="G163" s="243"/>
      <c r="H163" s="246">
        <v>1434.3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227</v>
      </c>
      <c r="AU163" s="252" t="s">
        <v>87</v>
      </c>
      <c r="AV163" s="13" t="s">
        <v>87</v>
      </c>
      <c r="AW163" s="13" t="s">
        <v>34</v>
      </c>
      <c r="AX163" s="13" t="s">
        <v>85</v>
      </c>
      <c r="AY163" s="252" t="s">
        <v>123</v>
      </c>
    </row>
    <row r="164" s="2" customFormat="1" ht="24.15" customHeight="1">
      <c r="A164" s="37"/>
      <c r="B164" s="38"/>
      <c r="C164" s="218" t="s">
        <v>181</v>
      </c>
      <c r="D164" s="218" t="s">
        <v>126</v>
      </c>
      <c r="E164" s="219" t="s">
        <v>278</v>
      </c>
      <c r="F164" s="220" t="s">
        <v>279</v>
      </c>
      <c r="G164" s="221" t="s">
        <v>262</v>
      </c>
      <c r="H164" s="222">
        <v>1443.4300000000001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42</v>
      </c>
      <c r="O164" s="90"/>
      <c r="P164" s="228">
        <f>O164*H164</f>
        <v>0</v>
      </c>
      <c r="Q164" s="228">
        <v>0.60104999999999997</v>
      </c>
      <c r="R164" s="228">
        <f>Q164*H164</f>
        <v>867.5736015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143</v>
      </c>
      <c r="AT164" s="230" t="s">
        <v>126</v>
      </c>
      <c r="AU164" s="230" t="s">
        <v>87</v>
      </c>
      <c r="AY164" s="16" t="s">
        <v>123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85</v>
      </c>
      <c r="BK164" s="231">
        <f>ROUND(I164*H164,2)</f>
        <v>0</v>
      </c>
      <c r="BL164" s="16" t="s">
        <v>143</v>
      </c>
      <c r="BM164" s="230" t="s">
        <v>280</v>
      </c>
    </row>
    <row r="165" s="2" customFormat="1">
      <c r="A165" s="37"/>
      <c r="B165" s="38"/>
      <c r="C165" s="39"/>
      <c r="D165" s="232" t="s">
        <v>132</v>
      </c>
      <c r="E165" s="39"/>
      <c r="F165" s="233" t="s">
        <v>281</v>
      </c>
      <c r="G165" s="39"/>
      <c r="H165" s="39"/>
      <c r="I165" s="234"/>
      <c r="J165" s="39"/>
      <c r="K165" s="39"/>
      <c r="L165" s="43"/>
      <c r="M165" s="235"/>
      <c r="N165" s="236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132</v>
      </c>
      <c r="AU165" s="16" t="s">
        <v>87</v>
      </c>
    </row>
    <row r="166" s="2" customFormat="1">
      <c r="A166" s="37"/>
      <c r="B166" s="38"/>
      <c r="C166" s="39"/>
      <c r="D166" s="232" t="s">
        <v>137</v>
      </c>
      <c r="E166" s="39"/>
      <c r="F166" s="237" t="s">
        <v>226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137</v>
      </c>
      <c r="AU166" s="16" t="s">
        <v>87</v>
      </c>
    </row>
    <row r="167" s="13" customFormat="1">
      <c r="A167" s="13"/>
      <c r="B167" s="242"/>
      <c r="C167" s="243"/>
      <c r="D167" s="232" t="s">
        <v>227</v>
      </c>
      <c r="E167" s="244" t="s">
        <v>1</v>
      </c>
      <c r="F167" s="245" t="s">
        <v>282</v>
      </c>
      <c r="G167" s="243"/>
      <c r="H167" s="246">
        <v>1279.4300000000001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2" t="s">
        <v>227</v>
      </c>
      <c r="AU167" s="252" t="s">
        <v>87</v>
      </c>
      <c r="AV167" s="13" t="s">
        <v>87</v>
      </c>
      <c r="AW167" s="13" t="s">
        <v>34</v>
      </c>
      <c r="AX167" s="13" t="s">
        <v>77</v>
      </c>
      <c r="AY167" s="252" t="s">
        <v>123</v>
      </c>
    </row>
    <row r="168" s="13" customFormat="1">
      <c r="A168" s="13"/>
      <c r="B168" s="242"/>
      <c r="C168" s="243"/>
      <c r="D168" s="232" t="s">
        <v>227</v>
      </c>
      <c r="E168" s="244" t="s">
        <v>1</v>
      </c>
      <c r="F168" s="245" t="s">
        <v>283</v>
      </c>
      <c r="G168" s="243"/>
      <c r="H168" s="246">
        <v>164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2" t="s">
        <v>227</v>
      </c>
      <c r="AU168" s="252" t="s">
        <v>87</v>
      </c>
      <c r="AV168" s="13" t="s">
        <v>87</v>
      </c>
      <c r="AW168" s="13" t="s">
        <v>34</v>
      </c>
      <c r="AX168" s="13" t="s">
        <v>77</v>
      </c>
      <c r="AY168" s="252" t="s">
        <v>123</v>
      </c>
    </row>
    <row r="169" s="14" customFormat="1">
      <c r="A169" s="14"/>
      <c r="B169" s="253"/>
      <c r="C169" s="254"/>
      <c r="D169" s="232" t="s">
        <v>227</v>
      </c>
      <c r="E169" s="255" t="s">
        <v>1</v>
      </c>
      <c r="F169" s="256" t="s">
        <v>230</v>
      </c>
      <c r="G169" s="254"/>
      <c r="H169" s="257">
        <v>1443.4300000000001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227</v>
      </c>
      <c r="AU169" s="263" t="s">
        <v>87</v>
      </c>
      <c r="AV169" s="14" t="s">
        <v>143</v>
      </c>
      <c r="AW169" s="14" t="s">
        <v>34</v>
      </c>
      <c r="AX169" s="14" t="s">
        <v>85</v>
      </c>
      <c r="AY169" s="263" t="s">
        <v>123</v>
      </c>
    </row>
    <row r="170" s="12" customFormat="1" ht="22.8" customHeight="1">
      <c r="A170" s="12"/>
      <c r="B170" s="202"/>
      <c r="C170" s="203"/>
      <c r="D170" s="204" t="s">
        <v>76</v>
      </c>
      <c r="E170" s="216" t="s">
        <v>284</v>
      </c>
      <c r="F170" s="216" t="s">
        <v>285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SUM(P171:P182)</f>
        <v>0</v>
      </c>
      <c r="Q170" s="210"/>
      <c r="R170" s="211">
        <f>SUM(R171:R182)</f>
        <v>0</v>
      </c>
      <c r="S170" s="210"/>
      <c r="T170" s="212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85</v>
      </c>
      <c r="AT170" s="214" t="s">
        <v>76</v>
      </c>
      <c r="AU170" s="214" t="s">
        <v>85</v>
      </c>
      <c r="AY170" s="213" t="s">
        <v>123</v>
      </c>
      <c r="BK170" s="215">
        <f>SUM(BK171:BK182)</f>
        <v>0</v>
      </c>
    </row>
    <row r="171" s="2" customFormat="1" ht="24.15" customHeight="1">
      <c r="A171" s="37"/>
      <c r="B171" s="38"/>
      <c r="C171" s="218" t="s">
        <v>188</v>
      </c>
      <c r="D171" s="218" t="s">
        <v>126</v>
      </c>
      <c r="E171" s="219" t="s">
        <v>286</v>
      </c>
      <c r="F171" s="220" t="s">
        <v>287</v>
      </c>
      <c r="G171" s="221" t="s">
        <v>288</v>
      </c>
      <c r="H171" s="222">
        <v>691.93600000000004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42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143</v>
      </c>
      <c r="AT171" s="230" t="s">
        <v>126</v>
      </c>
      <c r="AU171" s="230" t="s">
        <v>87</v>
      </c>
      <c r="AY171" s="16" t="s">
        <v>123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85</v>
      </c>
      <c r="BK171" s="231">
        <f>ROUND(I171*H171,2)</f>
        <v>0</v>
      </c>
      <c r="BL171" s="16" t="s">
        <v>143</v>
      </c>
      <c r="BM171" s="230" t="s">
        <v>289</v>
      </c>
    </row>
    <row r="172" s="2" customFormat="1">
      <c r="A172" s="37"/>
      <c r="B172" s="38"/>
      <c r="C172" s="39"/>
      <c r="D172" s="232" t="s">
        <v>132</v>
      </c>
      <c r="E172" s="39"/>
      <c r="F172" s="233" t="s">
        <v>287</v>
      </c>
      <c r="G172" s="39"/>
      <c r="H172" s="39"/>
      <c r="I172" s="234"/>
      <c r="J172" s="39"/>
      <c r="K172" s="39"/>
      <c r="L172" s="43"/>
      <c r="M172" s="235"/>
      <c r="N172" s="236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132</v>
      </c>
      <c r="AU172" s="16" t="s">
        <v>87</v>
      </c>
    </row>
    <row r="173" s="2" customFormat="1">
      <c r="A173" s="37"/>
      <c r="B173" s="38"/>
      <c r="C173" s="39"/>
      <c r="D173" s="232" t="s">
        <v>137</v>
      </c>
      <c r="E173" s="39"/>
      <c r="F173" s="237" t="s">
        <v>290</v>
      </c>
      <c r="G173" s="39"/>
      <c r="H173" s="39"/>
      <c r="I173" s="234"/>
      <c r="J173" s="39"/>
      <c r="K173" s="39"/>
      <c r="L173" s="43"/>
      <c r="M173" s="235"/>
      <c r="N173" s="23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137</v>
      </c>
      <c r="AU173" s="16" t="s">
        <v>87</v>
      </c>
    </row>
    <row r="174" s="13" customFormat="1">
      <c r="A174" s="13"/>
      <c r="B174" s="242"/>
      <c r="C174" s="243"/>
      <c r="D174" s="232" t="s">
        <v>227</v>
      </c>
      <c r="E174" s="244" t="s">
        <v>1</v>
      </c>
      <c r="F174" s="245" t="s">
        <v>291</v>
      </c>
      <c r="G174" s="243"/>
      <c r="H174" s="246">
        <v>691.93600000000004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227</v>
      </c>
      <c r="AU174" s="252" t="s">
        <v>87</v>
      </c>
      <c r="AV174" s="13" t="s">
        <v>87</v>
      </c>
      <c r="AW174" s="13" t="s">
        <v>34</v>
      </c>
      <c r="AX174" s="13" t="s">
        <v>85</v>
      </c>
      <c r="AY174" s="252" t="s">
        <v>123</v>
      </c>
    </row>
    <row r="175" s="2" customFormat="1" ht="24.15" customHeight="1">
      <c r="A175" s="37"/>
      <c r="B175" s="38"/>
      <c r="C175" s="218" t="s">
        <v>194</v>
      </c>
      <c r="D175" s="218" t="s">
        <v>126</v>
      </c>
      <c r="E175" s="219" t="s">
        <v>292</v>
      </c>
      <c r="F175" s="220" t="s">
        <v>293</v>
      </c>
      <c r="G175" s="221" t="s">
        <v>223</v>
      </c>
      <c r="H175" s="222">
        <v>2019.6700000000001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42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143</v>
      </c>
      <c r="AT175" s="230" t="s">
        <v>126</v>
      </c>
      <c r="AU175" s="230" t="s">
        <v>87</v>
      </c>
      <c r="AY175" s="16" t="s">
        <v>123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85</v>
      </c>
      <c r="BK175" s="231">
        <f>ROUND(I175*H175,2)</f>
        <v>0</v>
      </c>
      <c r="BL175" s="16" t="s">
        <v>143</v>
      </c>
      <c r="BM175" s="230" t="s">
        <v>294</v>
      </c>
    </row>
    <row r="176" s="2" customFormat="1">
      <c r="A176" s="37"/>
      <c r="B176" s="38"/>
      <c r="C176" s="39"/>
      <c r="D176" s="232" t="s">
        <v>132</v>
      </c>
      <c r="E176" s="39"/>
      <c r="F176" s="233" t="s">
        <v>293</v>
      </c>
      <c r="G176" s="39"/>
      <c r="H176" s="39"/>
      <c r="I176" s="234"/>
      <c r="J176" s="39"/>
      <c r="K176" s="39"/>
      <c r="L176" s="43"/>
      <c r="M176" s="235"/>
      <c r="N176" s="236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132</v>
      </c>
      <c r="AU176" s="16" t="s">
        <v>87</v>
      </c>
    </row>
    <row r="177" s="2" customFormat="1">
      <c r="A177" s="37"/>
      <c r="B177" s="38"/>
      <c r="C177" s="39"/>
      <c r="D177" s="232" t="s">
        <v>137</v>
      </c>
      <c r="E177" s="39"/>
      <c r="F177" s="237" t="s">
        <v>295</v>
      </c>
      <c r="G177" s="39"/>
      <c r="H177" s="39"/>
      <c r="I177" s="234"/>
      <c r="J177" s="39"/>
      <c r="K177" s="39"/>
      <c r="L177" s="43"/>
      <c r="M177" s="235"/>
      <c r="N177" s="236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137</v>
      </c>
      <c r="AU177" s="16" t="s">
        <v>87</v>
      </c>
    </row>
    <row r="178" s="13" customFormat="1">
      <c r="A178" s="13"/>
      <c r="B178" s="242"/>
      <c r="C178" s="243"/>
      <c r="D178" s="232" t="s">
        <v>227</v>
      </c>
      <c r="E178" s="244" t="s">
        <v>1</v>
      </c>
      <c r="F178" s="245" t="s">
        <v>296</v>
      </c>
      <c r="G178" s="243"/>
      <c r="H178" s="246">
        <v>2019.6700000000001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227</v>
      </c>
      <c r="AU178" s="252" t="s">
        <v>87</v>
      </c>
      <c r="AV178" s="13" t="s">
        <v>87</v>
      </c>
      <c r="AW178" s="13" t="s">
        <v>34</v>
      </c>
      <c r="AX178" s="13" t="s">
        <v>85</v>
      </c>
      <c r="AY178" s="252" t="s">
        <v>123</v>
      </c>
    </row>
    <row r="179" s="2" customFormat="1" ht="24.15" customHeight="1">
      <c r="A179" s="37"/>
      <c r="B179" s="38"/>
      <c r="C179" s="218" t="s">
        <v>8</v>
      </c>
      <c r="D179" s="218" t="s">
        <v>126</v>
      </c>
      <c r="E179" s="219" t="s">
        <v>297</v>
      </c>
      <c r="F179" s="220" t="s">
        <v>298</v>
      </c>
      <c r="G179" s="221" t="s">
        <v>223</v>
      </c>
      <c r="H179" s="222">
        <v>1009.835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42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143</v>
      </c>
      <c r="AT179" s="230" t="s">
        <v>126</v>
      </c>
      <c r="AU179" s="230" t="s">
        <v>87</v>
      </c>
      <c r="AY179" s="16" t="s">
        <v>123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85</v>
      </c>
      <c r="BK179" s="231">
        <f>ROUND(I179*H179,2)</f>
        <v>0</v>
      </c>
      <c r="BL179" s="16" t="s">
        <v>143</v>
      </c>
      <c r="BM179" s="230" t="s">
        <v>299</v>
      </c>
    </row>
    <row r="180" s="2" customFormat="1">
      <c r="A180" s="37"/>
      <c r="B180" s="38"/>
      <c r="C180" s="39"/>
      <c r="D180" s="232" t="s">
        <v>132</v>
      </c>
      <c r="E180" s="39"/>
      <c r="F180" s="233" t="s">
        <v>300</v>
      </c>
      <c r="G180" s="39"/>
      <c r="H180" s="39"/>
      <c r="I180" s="234"/>
      <c r="J180" s="39"/>
      <c r="K180" s="39"/>
      <c r="L180" s="43"/>
      <c r="M180" s="235"/>
      <c r="N180" s="23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132</v>
      </c>
      <c r="AU180" s="16" t="s">
        <v>87</v>
      </c>
    </row>
    <row r="181" s="2" customFormat="1">
      <c r="A181" s="37"/>
      <c r="B181" s="38"/>
      <c r="C181" s="39"/>
      <c r="D181" s="232" t="s">
        <v>137</v>
      </c>
      <c r="E181" s="39"/>
      <c r="F181" s="237" t="s">
        <v>301</v>
      </c>
      <c r="G181" s="39"/>
      <c r="H181" s="39"/>
      <c r="I181" s="234"/>
      <c r="J181" s="39"/>
      <c r="K181" s="39"/>
      <c r="L181" s="43"/>
      <c r="M181" s="235"/>
      <c r="N181" s="236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137</v>
      </c>
      <c r="AU181" s="16" t="s">
        <v>87</v>
      </c>
    </row>
    <row r="182" s="13" customFormat="1">
      <c r="A182" s="13"/>
      <c r="B182" s="242"/>
      <c r="C182" s="243"/>
      <c r="D182" s="232" t="s">
        <v>227</v>
      </c>
      <c r="E182" s="244" t="s">
        <v>1</v>
      </c>
      <c r="F182" s="245" t="s">
        <v>302</v>
      </c>
      <c r="G182" s="243"/>
      <c r="H182" s="246">
        <v>1009.835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227</v>
      </c>
      <c r="AU182" s="252" t="s">
        <v>87</v>
      </c>
      <c r="AV182" s="13" t="s">
        <v>87</v>
      </c>
      <c r="AW182" s="13" t="s">
        <v>34</v>
      </c>
      <c r="AX182" s="13" t="s">
        <v>85</v>
      </c>
      <c r="AY182" s="252" t="s">
        <v>123</v>
      </c>
    </row>
    <row r="183" s="12" customFormat="1" ht="22.8" customHeight="1">
      <c r="A183" s="12"/>
      <c r="B183" s="202"/>
      <c r="C183" s="203"/>
      <c r="D183" s="204" t="s">
        <v>76</v>
      </c>
      <c r="E183" s="216" t="s">
        <v>303</v>
      </c>
      <c r="F183" s="216" t="s">
        <v>304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SUM(P184:P185)</f>
        <v>0</v>
      </c>
      <c r="Q183" s="210"/>
      <c r="R183" s="211">
        <f>SUM(R184:R185)</f>
        <v>0</v>
      </c>
      <c r="S183" s="210"/>
      <c r="T183" s="212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85</v>
      </c>
      <c r="AT183" s="214" t="s">
        <v>76</v>
      </c>
      <c r="AU183" s="214" t="s">
        <v>85</v>
      </c>
      <c r="AY183" s="213" t="s">
        <v>123</v>
      </c>
      <c r="BK183" s="215">
        <f>SUM(BK184:BK185)</f>
        <v>0</v>
      </c>
    </row>
    <row r="184" s="2" customFormat="1" ht="16.5" customHeight="1">
      <c r="A184" s="37"/>
      <c r="B184" s="38"/>
      <c r="C184" s="218" t="s">
        <v>200</v>
      </c>
      <c r="D184" s="218" t="s">
        <v>126</v>
      </c>
      <c r="E184" s="219" t="s">
        <v>305</v>
      </c>
      <c r="F184" s="220" t="s">
        <v>306</v>
      </c>
      <c r="G184" s="221" t="s">
        <v>288</v>
      </c>
      <c r="H184" s="222">
        <v>5169.317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42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143</v>
      </c>
      <c r="AT184" s="230" t="s">
        <v>126</v>
      </c>
      <c r="AU184" s="230" t="s">
        <v>87</v>
      </c>
      <c r="AY184" s="16" t="s">
        <v>123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85</v>
      </c>
      <c r="BK184" s="231">
        <f>ROUND(I184*H184,2)</f>
        <v>0</v>
      </c>
      <c r="BL184" s="16" t="s">
        <v>143</v>
      </c>
      <c r="BM184" s="230" t="s">
        <v>307</v>
      </c>
    </row>
    <row r="185" s="2" customFormat="1">
      <c r="A185" s="37"/>
      <c r="B185" s="38"/>
      <c r="C185" s="39"/>
      <c r="D185" s="232" t="s">
        <v>132</v>
      </c>
      <c r="E185" s="39"/>
      <c r="F185" s="233" t="s">
        <v>308</v>
      </c>
      <c r="G185" s="39"/>
      <c r="H185" s="39"/>
      <c r="I185" s="234"/>
      <c r="J185" s="39"/>
      <c r="K185" s="39"/>
      <c r="L185" s="43"/>
      <c r="M185" s="238"/>
      <c r="N185" s="239"/>
      <c r="O185" s="240"/>
      <c r="P185" s="240"/>
      <c r="Q185" s="240"/>
      <c r="R185" s="240"/>
      <c r="S185" s="240"/>
      <c r="T185" s="24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132</v>
      </c>
      <c r="AU185" s="16" t="s">
        <v>87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66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+qbUR5YUb7ptqUhLKsl4LKCqAnEDrkm78W7nyP7tIqZ/ozVPRXEdYjZoHzxzb/zvWcPAt+Y0L9TNA8aCss7LRw==" hashValue="2u5yveTRD/RM5n2F4zd55BibylCt7GbDzA6PgC8gCT5E8XUZNHmAlP351tWWW3A/IRthuMtRSU2DP7rAieeYrw==" algorithmName="SHA-512" password="CC35"/>
  <autoFilter ref="C120:K18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87</v>
      </c>
    </row>
    <row r="4" hidden="1" s="1" customFormat="1" ht="24.96" customHeight="1">
      <c r="B4" s="19"/>
      <c r="D4" s="137" t="s">
        <v>94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26.25" customHeight="1">
      <c r="B7" s="19"/>
      <c r="E7" s="140" t="str">
        <f>'Rekapitulace stavby'!K6</f>
        <v>DPK Štvanice, ř.km 49,85 - 50,1, levý břeh - oprava břehového opevnění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95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309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26. 1. 2023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26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">
        <v>27</v>
      </c>
      <c r="F15" s="37"/>
      <c r="G15" s="37"/>
      <c r="H15" s="37"/>
      <c r="I15" s="139" t="s">
        <v>28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29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28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31</v>
      </c>
      <c r="E20" s="37"/>
      <c r="F20" s="37"/>
      <c r="G20" s="37"/>
      <c r="H20" s="37"/>
      <c r="I20" s="139" t="s">
        <v>25</v>
      </c>
      <c r="J20" s="142" t="s">
        <v>32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">
        <v>33</v>
      </c>
      <c r="F21" s="37"/>
      <c r="G21" s="37"/>
      <c r="H21" s="37"/>
      <c r="I21" s="139" t="s">
        <v>28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35</v>
      </c>
      <c r="E23" s="37"/>
      <c r="F23" s="37"/>
      <c r="G23" s="37"/>
      <c r="H23" s="37"/>
      <c r="I23" s="139" t="s">
        <v>25</v>
      </c>
      <c r="J23" s="142" t="s">
        <v>32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28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ROUND((SUM(BE121:BE178)),  2)</f>
        <v>0</v>
      </c>
      <c r="G33" s="37"/>
      <c r="H33" s="37"/>
      <c r="I33" s="154">
        <v>0.20999999999999999</v>
      </c>
      <c r="J33" s="153">
        <f>ROUND(((SUM(BE121:BE178))*I33),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43</v>
      </c>
      <c r="F34" s="153">
        <f>ROUND((SUM(BF121:BF178)),  2)</f>
        <v>0</v>
      </c>
      <c r="G34" s="37"/>
      <c r="H34" s="37"/>
      <c r="I34" s="154">
        <v>0.14999999999999999</v>
      </c>
      <c r="J34" s="153">
        <f>ROUND(((SUM(BF121:BF178))*I34),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ROUND((SUM(BG121:BG178)),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ROUND((SUM(BH121:BH178)),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ROUND((SUM(BI121:BI178)),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97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26.25" customHeight="1">
      <c r="A85" s="37"/>
      <c r="B85" s="38"/>
      <c r="C85" s="39"/>
      <c r="D85" s="39"/>
      <c r="E85" s="173" t="str">
        <f>E7</f>
        <v>DPK Štvanice, ř.km 49,85 - 50,1, levý břeh - oprava břehového opevnění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95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02 - SO2 - Štětovnicová stěna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VD Štvanice</v>
      </c>
      <c r="G89" s="39"/>
      <c r="H89" s="39"/>
      <c r="I89" s="31" t="s">
        <v>22</v>
      </c>
      <c r="J89" s="78" t="str">
        <f>IF(J12="","",J12)</f>
        <v>26. 1. 2023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Povodí Vltavy, s.p.</v>
      </c>
      <c r="G91" s="39"/>
      <c r="H91" s="39"/>
      <c r="I91" s="31" t="s">
        <v>31</v>
      </c>
      <c r="J91" s="35" t="str">
        <f>E21</f>
        <v>Ing. M. Klimešová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9"/>
      <c r="E92" s="39"/>
      <c r="F92" s="26" t="str">
        <f>IF(E18="","",E18)</f>
        <v>Vyplň údaj</v>
      </c>
      <c r="G92" s="39"/>
      <c r="H92" s="39"/>
      <c r="I92" s="31" t="s">
        <v>35</v>
      </c>
      <c r="J92" s="35" t="str">
        <f>E24</f>
        <v>Ing. M. Klimešová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98</v>
      </c>
      <c r="D94" s="175"/>
      <c r="E94" s="175"/>
      <c r="F94" s="175"/>
      <c r="G94" s="175"/>
      <c r="H94" s="175"/>
      <c r="I94" s="175"/>
      <c r="J94" s="176" t="s">
        <v>99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100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101</v>
      </c>
    </row>
    <row r="97" hidden="1" s="9" customFormat="1" ht="24.96" customHeight="1">
      <c r="A97" s="9"/>
      <c r="B97" s="178"/>
      <c r="C97" s="179"/>
      <c r="D97" s="180" t="s">
        <v>213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214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310</v>
      </c>
      <c r="E99" s="187"/>
      <c r="F99" s="187"/>
      <c r="G99" s="187"/>
      <c r="H99" s="187"/>
      <c r="I99" s="187"/>
      <c r="J99" s="188">
        <f>J157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216</v>
      </c>
      <c r="E100" s="187"/>
      <c r="F100" s="187"/>
      <c r="G100" s="187"/>
      <c r="H100" s="187"/>
      <c r="I100" s="187"/>
      <c r="J100" s="188">
        <f>J171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217</v>
      </c>
      <c r="E101" s="187"/>
      <c r="F101" s="187"/>
      <c r="G101" s="187"/>
      <c r="H101" s="187"/>
      <c r="I101" s="187"/>
      <c r="J101" s="188">
        <f>J176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hidden="1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hidden="1"/>
    <row r="105" hidden="1"/>
    <row r="106" hidden="1"/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108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9"/>
      <c r="D111" s="39"/>
      <c r="E111" s="173" t="str">
        <f>E7</f>
        <v>DPK Štvanice, ř.km 49,85 - 50,1, levý břeh - oprava břehového opevnění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95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02 - SO2 - Štětovnicová stěna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VD Štvanice</v>
      </c>
      <c r="G115" s="39"/>
      <c r="H115" s="39"/>
      <c r="I115" s="31" t="s">
        <v>22</v>
      </c>
      <c r="J115" s="78" t="str">
        <f>IF(J12="","",J12)</f>
        <v>26. 1. 2023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Povodí Vltavy, s.p.</v>
      </c>
      <c r="G117" s="39"/>
      <c r="H117" s="39"/>
      <c r="I117" s="31" t="s">
        <v>31</v>
      </c>
      <c r="J117" s="35" t="str">
        <f>E21</f>
        <v>Ing. M. Klimešová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29</v>
      </c>
      <c r="D118" s="39"/>
      <c r="E118" s="39"/>
      <c r="F118" s="26" t="str">
        <f>IF(E18="","",E18)</f>
        <v>Vyplň údaj</v>
      </c>
      <c r="G118" s="39"/>
      <c r="H118" s="39"/>
      <c r="I118" s="31" t="s">
        <v>35</v>
      </c>
      <c r="J118" s="35" t="str">
        <f>E24</f>
        <v>Ing. M. Klimešová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109</v>
      </c>
      <c r="D120" s="193" t="s">
        <v>62</v>
      </c>
      <c r="E120" s="193" t="s">
        <v>58</v>
      </c>
      <c r="F120" s="193" t="s">
        <v>59</v>
      </c>
      <c r="G120" s="193" t="s">
        <v>110</v>
      </c>
      <c r="H120" s="193" t="s">
        <v>111</v>
      </c>
      <c r="I120" s="193" t="s">
        <v>112</v>
      </c>
      <c r="J120" s="194" t="s">
        <v>99</v>
      </c>
      <c r="K120" s="195" t="s">
        <v>113</v>
      </c>
      <c r="L120" s="196"/>
      <c r="M120" s="99" t="s">
        <v>1</v>
      </c>
      <c r="N120" s="100" t="s">
        <v>41</v>
      </c>
      <c r="O120" s="100" t="s">
        <v>114</v>
      </c>
      <c r="P120" s="100" t="s">
        <v>115</v>
      </c>
      <c r="Q120" s="100" t="s">
        <v>116</v>
      </c>
      <c r="R120" s="100" t="s">
        <v>117</v>
      </c>
      <c r="S120" s="100" t="s">
        <v>118</v>
      </c>
      <c r="T120" s="101" t="s">
        <v>119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120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219.41525708000003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76</v>
      </c>
      <c r="AU121" s="16" t="s">
        <v>101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76</v>
      </c>
      <c r="E122" s="205" t="s">
        <v>218</v>
      </c>
      <c r="F122" s="205" t="s">
        <v>219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P123+P157+P171+P176</f>
        <v>0</v>
      </c>
      <c r="Q122" s="210"/>
      <c r="R122" s="211">
        <f>R123+R157+R171+R176</f>
        <v>219.41525708000003</v>
      </c>
      <c r="S122" s="210"/>
      <c r="T122" s="212">
        <f>T123+T157+T171+T176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85</v>
      </c>
      <c r="AT122" s="214" t="s">
        <v>76</v>
      </c>
      <c r="AU122" s="214" t="s">
        <v>77</v>
      </c>
      <c r="AY122" s="213" t="s">
        <v>123</v>
      </c>
      <c r="BK122" s="215">
        <f>BK123+BK157+BK171+BK176</f>
        <v>0</v>
      </c>
    </row>
    <row r="123" s="12" customFormat="1" ht="22.8" customHeight="1">
      <c r="A123" s="12"/>
      <c r="B123" s="202"/>
      <c r="C123" s="203"/>
      <c r="D123" s="204" t="s">
        <v>76</v>
      </c>
      <c r="E123" s="216" t="s">
        <v>85</v>
      </c>
      <c r="F123" s="216" t="s">
        <v>220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SUM(P124:P156)</f>
        <v>0</v>
      </c>
      <c r="Q123" s="210"/>
      <c r="R123" s="211">
        <f>SUM(R124:R156)</f>
        <v>168.78133000000003</v>
      </c>
      <c r="S123" s="210"/>
      <c r="T123" s="212">
        <f>SUM(T124:T156)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85</v>
      </c>
      <c r="AT123" s="214" t="s">
        <v>76</v>
      </c>
      <c r="AU123" s="214" t="s">
        <v>85</v>
      </c>
      <c r="AY123" s="213" t="s">
        <v>123</v>
      </c>
      <c r="BK123" s="215">
        <f>SUM(BK124:BK156)</f>
        <v>0</v>
      </c>
    </row>
    <row r="124" s="2" customFormat="1" ht="33" customHeight="1">
      <c r="A124" s="37"/>
      <c r="B124" s="38"/>
      <c r="C124" s="218" t="s">
        <v>85</v>
      </c>
      <c r="D124" s="218" t="s">
        <v>126</v>
      </c>
      <c r="E124" s="219" t="s">
        <v>311</v>
      </c>
      <c r="F124" s="220" t="s">
        <v>312</v>
      </c>
      <c r="G124" s="221" t="s">
        <v>223</v>
      </c>
      <c r="H124" s="222">
        <v>112.64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42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143</v>
      </c>
      <c r="AT124" s="230" t="s">
        <v>126</v>
      </c>
      <c r="AU124" s="230" t="s">
        <v>87</v>
      </c>
      <c r="AY124" s="16" t="s">
        <v>123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85</v>
      </c>
      <c r="BK124" s="231">
        <f>ROUND(I124*H124,2)</f>
        <v>0</v>
      </c>
      <c r="BL124" s="16" t="s">
        <v>143</v>
      </c>
      <c r="BM124" s="230" t="s">
        <v>313</v>
      </c>
    </row>
    <row r="125" s="2" customFormat="1">
      <c r="A125" s="37"/>
      <c r="B125" s="38"/>
      <c r="C125" s="39"/>
      <c r="D125" s="232" t="s">
        <v>132</v>
      </c>
      <c r="E125" s="39"/>
      <c r="F125" s="233" t="s">
        <v>314</v>
      </c>
      <c r="G125" s="39"/>
      <c r="H125" s="39"/>
      <c r="I125" s="234"/>
      <c r="J125" s="39"/>
      <c r="K125" s="39"/>
      <c r="L125" s="43"/>
      <c r="M125" s="235"/>
      <c r="N125" s="236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132</v>
      </c>
      <c r="AU125" s="16" t="s">
        <v>87</v>
      </c>
    </row>
    <row r="126" s="2" customFormat="1">
      <c r="A126" s="37"/>
      <c r="B126" s="38"/>
      <c r="C126" s="39"/>
      <c r="D126" s="232" t="s">
        <v>137</v>
      </c>
      <c r="E126" s="39"/>
      <c r="F126" s="237" t="s">
        <v>226</v>
      </c>
      <c r="G126" s="39"/>
      <c r="H126" s="39"/>
      <c r="I126" s="234"/>
      <c r="J126" s="39"/>
      <c r="K126" s="39"/>
      <c r="L126" s="43"/>
      <c r="M126" s="235"/>
      <c r="N126" s="23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137</v>
      </c>
      <c r="AU126" s="16" t="s">
        <v>87</v>
      </c>
    </row>
    <row r="127" s="2" customFormat="1" ht="16.5" customHeight="1">
      <c r="A127" s="37"/>
      <c r="B127" s="38"/>
      <c r="C127" s="218" t="s">
        <v>87</v>
      </c>
      <c r="D127" s="218" t="s">
        <v>126</v>
      </c>
      <c r="E127" s="219" t="s">
        <v>315</v>
      </c>
      <c r="F127" s="220" t="s">
        <v>316</v>
      </c>
      <c r="G127" s="221" t="s">
        <v>317</v>
      </c>
      <c r="H127" s="222">
        <v>198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42</v>
      </c>
      <c r="O127" s="90"/>
      <c r="P127" s="228">
        <f>O127*H127</f>
        <v>0</v>
      </c>
      <c r="Q127" s="228">
        <v>0.00020000000000000001</v>
      </c>
      <c r="R127" s="228">
        <f>Q127*H127</f>
        <v>0.039600000000000003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143</v>
      </c>
      <c r="AT127" s="230" t="s">
        <v>126</v>
      </c>
      <c r="AU127" s="230" t="s">
        <v>87</v>
      </c>
      <c r="AY127" s="16" t="s">
        <v>123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85</v>
      </c>
      <c r="BK127" s="231">
        <f>ROUND(I127*H127,2)</f>
        <v>0</v>
      </c>
      <c r="BL127" s="16" t="s">
        <v>143</v>
      </c>
      <c r="BM127" s="230" t="s">
        <v>318</v>
      </c>
    </row>
    <row r="128" s="2" customFormat="1">
      <c r="A128" s="37"/>
      <c r="B128" s="38"/>
      <c r="C128" s="39"/>
      <c r="D128" s="232" t="s">
        <v>132</v>
      </c>
      <c r="E128" s="39"/>
      <c r="F128" s="233" t="s">
        <v>319</v>
      </c>
      <c r="G128" s="39"/>
      <c r="H128" s="39"/>
      <c r="I128" s="234"/>
      <c r="J128" s="39"/>
      <c r="K128" s="39"/>
      <c r="L128" s="43"/>
      <c r="M128" s="235"/>
      <c r="N128" s="23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132</v>
      </c>
      <c r="AU128" s="16" t="s">
        <v>87</v>
      </c>
    </row>
    <row r="129" s="2" customFormat="1">
      <c r="A129" s="37"/>
      <c r="B129" s="38"/>
      <c r="C129" s="39"/>
      <c r="D129" s="232" t="s">
        <v>137</v>
      </c>
      <c r="E129" s="39"/>
      <c r="F129" s="237" t="s">
        <v>226</v>
      </c>
      <c r="G129" s="39"/>
      <c r="H129" s="39"/>
      <c r="I129" s="234"/>
      <c r="J129" s="39"/>
      <c r="K129" s="39"/>
      <c r="L129" s="43"/>
      <c r="M129" s="235"/>
      <c r="N129" s="236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137</v>
      </c>
      <c r="AU129" s="16" t="s">
        <v>87</v>
      </c>
    </row>
    <row r="130" s="13" customFormat="1">
      <c r="A130" s="13"/>
      <c r="B130" s="242"/>
      <c r="C130" s="243"/>
      <c r="D130" s="232" t="s">
        <v>227</v>
      </c>
      <c r="E130" s="244" t="s">
        <v>1</v>
      </c>
      <c r="F130" s="245" t="s">
        <v>320</v>
      </c>
      <c r="G130" s="243"/>
      <c r="H130" s="246">
        <v>198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2" t="s">
        <v>227</v>
      </c>
      <c r="AU130" s="252" t="s">
        <v>87</v>
      </c>
      <c r="AV130" s="13" t="s">
        <v>87</v>
      </c>
      <c r="AW130" s="13" t="s">
        <v>34</v>
      </c>
      <c r="AX130" s="13" t="s">
        <v>85</v>
      </c>
      <c r="AY130" s="252" t="s">
        <v>123</v>
      </c>
    </row>
    <row r="131" s="2" customFormat="1" ht="24.15" customHeight="1">
      <c r="A131" s="37"/>
      <c r="B131" s="38"/>
      <c r="C131" s="218" t="s">
        <v>139</v>
      </c>
      <c r="D131" s="218" t="s">
        <v>126</v>
      </c>
      <c r="E131" s="219" t="s">
        <v>321</v>
      </c>
      <c r="F131" s="220" t="s">
        <v>322</v>
      </c>
      <c r="G131" s="221" t="s">
        <v>317</v>
      </c>
      <c r="H131" s="222">
        <v>406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42</v>
      </c>
      <c r="O131" s="90"/>
      <c r="P131" s="228">
        <f>O131*H131</f>
        <v>0</v>
      </c>
      <c r="Q131" s="228">
        <v>0.00020000000000000001</v>
      </c>
      <c r="R131" s="228">
        <f>Q131*H131</f>
        <v>0.081200000000000008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143</v>
      </c>
      <c r="AT131" s="230" t="s">
        <v>126</v>
      </c>
      <c r="AU131" s="230" t="s">
        <v>87</v>
      </c>
      <c r="AY131" s="16" t="s">
        <v>123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85</v>
      </c>
      <c r="BK131" s="231">
        <f>ROUND(I131*H131,2)</f>
        <v>0</v>
      </c>
      <c r="BL131" s="16" t="s">
        <v>143</v>
      </c>
      <c r="BM131" s="230" t="s">
        <v>323</v>
      </c>
    </row>
    <row r="132" s="2" customFormat="1">
      <c r="A132" s="37"/>
      <c r="B132" s="38"/>
      <c r="C132" s="39"/>
      <c r="D132" s="232" t="s">
        <v>132</v>
      </c>
      <c r="E132" s="39"/>
      <c r="F132" s="233" t="s">
        <v>324</v>
      </c>
      <c r="G132" s="39"/>
      <c r="H132" s="39"/>
      <c r="I132" s="234"/>
      <c r="J132" s="39"/>
      <c r="K132" s="39"/>
      <c r="L132" s="43"/>
      <c r="M132" s="235"/>
      <c r="N132" s="23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132</v>
      </c>
      <c r="AU132" s="16" t="s">
        <v>87</v>
      </c>
    </row>
    <row r="133" s="2" customFormat="1">
      <c r="A133" s="37"/>
      <c r="B133" s="38"/>
      <c r="C133" s="39"/>
      <c r="D133" s="232" t="s">
        <v>137</v>
      </c>
      <c r="E133" s="39"/>
      <c r="F133" s="237" t="s">
        <v>226</v>
      </c>
      <c r="G133" s="39"/>
      <c r="H133" s="39"/>
      <c r="I133" s="234"/>
      <c r="J133" s="39"/>
      <c r="K133" s="39"/>
      <c r="L133" s="43"/>
      <c r="M133" s="235"/>
      <c r="N133" s="236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137</v>
      </c>
      <c r="AU133" s="16" t="s">
        <v>87</v>
      </c>
    </row>
    <row r="134" s="13" customFormat="1">
      <c r="A134" s="13"/>
      <c r="B134" s="242"/>
      <c r="C134" s="243"/>
      <c r="D134" s="232" t="s">
        <v>227</v>
      </c>
      <c r="E134" s="244" t="s">
        <v>1</v>
      </c>
      <c r="F134" s="245" t="s">
        <v>325</v>
      </c>
      <c r="G134" s="243"/>
      <c r="H134" s="246">
        <v>406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2" t="s">
        <v>227</v>
      </c>
      <c r="AU134" s="252" t="s">
        <v>87</v>
      </c>
      <c r="AV134" s="13" t="s">
        <v>87</v>
      </c>
      <c r="AW134" s="13" t="s">
        <v>34</v>
      </c>
      <c r="AX134" s="13" t="s">
        <v>85</v>
      </c>
      <c r="AY134" s="252" t="s">
        <v>123</v>
      </c>
    </row>
    <row r="135" s="2" customFormat="1" ht="24.15" customHeight="1">
      <c r="A135" s="37"/>
      <c r="B135" s="38"/>
      <c r="C135" s="218" t="s">
        <v>143</v>
      </c>
      <c r="D135" s="218" t="s">
        <v>126</v>
      </c>
      <c r="E135" s="219" t="s">
        <v>326</v>
      </c>
      <c r="F135" s="220" t="s">
        <v>327</v>
      </c>
      <c r="G135" s="221" t="s">
        <v>262</v>
      </c>
      <c r="H135" s="222">
        <v>790.20000000000005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42</v>
      </c>
      <c r="O135" s="90"/>
      <c r="P135" s="228">
        <f>O135*H135</f>
        <v>0</v>
      </c>
      <c r="Q135" s="228">
        <v>0.00014999999999999999</v>
      </c>
      <c r="R135" s="228">
        <f>Q135*H135</f>
        <v>0.11853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143</v>
      </c>
      <c r="AT135" s="230" t="s">
        <v>126</v>
      </c>
      <c r="AU135" s="230" t="s">
        <v>87</v>
      </c>
      <c r="AY135" s="16" t="s">
        <v>123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85</v>
      </c>
      <c r="BK135" s="231">
        <f>ROUND(I135*H135,2)</f>
        <v>0</v>
      </c>
      <c r="BL135" s="16" t="s">
        <v>143</v>
      </c>
      <c r="BM135" s="230" t="s">
        <v>328</v>
      </c>
    </row>
    <row r="136" s="2" customFormat="1">
      <c r="A136" s="37"/>
      <c r="B136" s="38"/>
      <c r="C136" s="39"/>
      <c r="D136" s="232" t="s">
        <v>132</v>
      </c>
      <c r="E136" s="39"/>
      <c r="F136" s="233" t="s">
        <v>329</v>
      </c>
      <c r="G136" s="39"/>
      <c r="H136" s="39"/>
      <c r="I136" s="234"/>
      <c r="J136" s="39"/>
      <c r="K136" s="39"/>
      <c r="L136" s="43"/>
      <c r="M136" s="235"/>
      <c r="N136" s="23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132</v>
      </c>
      <c r="AU136" s="16" t="s">
        <v>87</v>
      </c>
    </row>
    <row r="137" s="13" customFormat="1">
      <c r="A137" s="13"/>
      <c r="B137" s="242"/>
      <c r="C137" s="243"/>
      <c r="D137" s="232" t="s">
        <v>227</v>
      </c>
      <c r="E137" s="244" t="s">
        <v>1</v>
      </c>
      <c r="F137" s="245" t="s">
        <v>330</v>
      </c>
      <c r="G137" s="243"/>
      <c r="H137" s="246">
        <v>790.20000000000005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2" t="s">
        <v>227</v>
      </c>
      <c r="AU137" s="252" t="s">
        <v>87</v>
      </c>
      <c r="AV137" s="13" t="s">
        <v>87</v>
      </c>
      <c r="AW137" s="13" t="s">
        <v>34</v>
      </c>
      <c r="AX137" s="13" t="s">
        <v>85</v>
      </c>
      <c r="AY137" s="252" t="s">
        <v>123</v>
      </c>
    </row>
    <row r="138" s="2" customFormat="1" ht="24.15" customHeight="1">
      <c r="A138" s="37"/>
      <c r="B138" s="38"/>
      <c r="C138" s="218" t="s">
        <v>122</v>
      </c>
      <c r="D138" s="218" t="s">
        <v>126</v>
      </c>
      <c r="E138" s="219" t="s">
        <v>331</v>
      </c>
      <c r="F138" s="220" t="s">
        <v>332</v>
      </c>
      <c r="G138" s="221" t="s">
        <v>262</v>
      </c>
      <c r="H138" s="222">
        <v>711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42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143</v>
      </c>
      <c r="AT138" s="230" t="s">
        <v>126</v>
      </c>
      <c r="AU138" s="230" t="s">
        <v>87</v>
      </c>
      <c r="AY138" s="16" t="s">
        <v>123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85</v>
      </c>
      <c r="BK138" s="231">
        <f>ROUND(I138*H138,2)</f>
        <v>0</v>
      </c>
      <c r="BL138" s="16" t="s">
        <v>143</v>
      </c>
      <c r="BM138" s="230" t="s">
        <v>333</v>
      </c>
    </row>
    <row r="139" s="2" customFormat="1">
      <c r="A139" s="37"/>
      <c r="B139" s="38"/>
      <c r="C139" s="39"/>
      <c r="D139" s="232" t="s">
        <v>132</v>
      </c>
      <c r="E139" s="39"/>
      <c r="F139" s="233" t="s">
        <v>334</v>
      </c>
      <c r="G139" s="39"/>
      <c r="H139" s="39"/>
      <c r="I139" s="234"/>
      <c r="J139" s="39"/>
      <c r="K139" s="39"/>
      <c r="L139" s="43"/>
      <c r="M139" s="235"/>
      <c r="N139" s="236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132</v>
      </c>
      <c r="AU139" s="16" t="s">
        <v>87</v>
      </c>
    </row>
    <row r="140" s="13" customFormat="1">
      <c r="A140" s="13"/>
      <c r="B140" s="242"/>
      <c r="C140" s="243"/>
      <c r="D140" s="232" t="s">
        <v>227</v>
      </c>
      <c r="E140" s="244" t="s">
        <v>1</v>
      </c>
      <c r="F140" s="245" t="s">
        <v>335</v>
      </c>
      <c r="G140" s="243"/>
      <c r="H140" s="246">
        <v>711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227</v>
      </c>
      <c r="AU140" s="252" t="s">
        <v>87</v>
      </c>
      <c r="AV140" s="13" t="s">
        <v>87</v>
      </c>
      <c r="AW140" s="13" t="s">
        <v>34</v>
      </c>
      <c r="AX140" s="13" t="s">
        <v>85</v>
      </c>
      <c r="AY140" s="252" t="s">
        <v>123</v>
      </c>
    </row>
    <row r="141" s="2" customFormat="1" ht="24.15" customHeight="1">
      <c r="A141" s="37"/>
      <c r="B141" s="38"/>
      <c r="C141" s="218" t="s">
        <v>153</v>
      </c>
      <c r="D141" s="218" t="s">
        <v>126</v>
      </c>
      <c r="E141" s="219" t="s">
        <v>336</v>
      </c>
      <c r="F141" s="220" t="s">
        <v>337</v>
      </c>
      <c r="G141" s="221" t="s">
        <v>262</v>
      </c>
      <c r="H141" s="222">
        <v>79.200000000000003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42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143</v>
      </c>
      <c r="AT141" s="230" t="s">
        <v>126</v>
      </c>
      <c r="AU141" s="230" t="s">
        <v>87</v>
      </c>
      <c r="AY141" s="16" t="s">
        <v>123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85</v>
      </c>
      <c r="BK141" s="231">
        <f>ROUND(I141*H141,2)</f>
        <v>0</v>
      </c>
      <c r="BL141" s="16" t="s">
        <v>143</v>
      </c>
      <c r="BM141" s="230" t="s">
        <v>338</v>
      </c>
    </row>
    <row r="142" s="2" customFormat="1">
      <c r="A142" s="37"/>
      <c r="B142" s="38"/>
      <c r="C142" s="39"/>
      <c r="D142" s="232" t="s">
        <v>132</v>
      </c>
      <c r="E142" s="39"/>
      <c r="F142" s="233" t="s">
        <v>339</v>
      </c>
      <c r="G142" s="39"/>
      <c r="H142" s="39"/>
      <c r="I142" s="234"/>
      <c r="J142" s="39"/>
      <c r="K142" s="39"/>
      <c r="L142" s="43"/>
      <c r="M142" s="235"/>
      <c r="N142" s="23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132</v>
      </c>
      <c r="AU142" s="16" t="s">
        <v>87</v>
      </c>
    </row>
    <row r="143" s="13" customFormat="1">
      <c r="A143" s="13"/>
      <c r="B143" s="242"/>
      <c r="C143" s="243"/>
      <c r="D143" s="232" t="s">
        <v>227</v>
      </c>
      <c r="E143" s="244" t="s">
        <v>1</v>
      </c>
      <c r="F143" s="245" t="s">
        <v>340</v>
      </c>
      <c r="G143" s="243"/>
      <c r="H143" s="246">
        <v>79.200000000000003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227</v>
      </c>
      <c r="AU143" s="252" t="s">
        <v>87</v>
      </c>
      <c r="AV143" s="13" t="s">
        <v>87</v>
      </c>
      <c r="AW143" s="13" t="s">
        <v>34</v>
      </c>
      <c r="AX143" s="13" t="s">
        <v>85</v>
      </c>
      <c r="AY143" s="252" t="s">
        <v>123</v>
      </c>
    </row>
    <row r="144" s="2" customFormat="1" ht="16.5" customHeight="1">
      <c r="A144" s="37"/>
      <c r="B144" s="38"/>
      <c r="C144" s="264" t="s">
        <v>161</v>
      </c>
      <c r="D144" s="264" t="s">
        <v>341</v>
      </c>
      <c r="E144" s="265" t="s">
        <v>342</v>
      </c>
      <c r="F144" s="266" t="s">
        <v>343</v>
      </c>
      <c r="G144" s="267" t="s">
        <v>288</v>
      </c>
      <c r="H144" s="268">
        <v>85.341999999999999</v>
      </c>
      <c r="I144" s="269"/>
      <c r="J144" s="270">
        <f>ROUND(I144*H144,2)</f>
        <v>0</v>
      </c>
      <c r="K144" s="271"/>
      <c r="L144" s="272"/>
      <c r="M144" s="273" t="s">
        <v>1</v>
      </c>
      <c r="N144" s="274" t="s">
        <v>42</v>
      </c>
      <c r="O144" s="90"/>
      <c r="P144" s="228">
        <f>O144*H144</f>
        <v>0</v>
      </c>
      <c r="Q144" s="228">
        <v>1</v>
      </c>
      <c r="R144" s="228">
        <f>Q144*H144</f>
        <v>85.341999999999999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166</v>
      </c>
      <c r="AT144" s="230" t="s">
        <v>341</v>
      </c>
      <c r="AU144" s="230" t="s">
        <v>87</v>
      </c>
      <c r="AY144" s="16" t="s">
        <v>123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85</v>
      </c>
      <c r="BK144" s="231">
        <f>ROUND(I144*H144,2)</f>
        <v>0</v>
      </c>
      <c r="BL144" s="16" t="s">
        <v>143</v>
      </c>
      <c r="BM144" s="230" t="s">
        <v>344</v>
      </c>
    </row>
    <row r="145" s="2" customFormat="1">
      <c r="A145" s="37"/>
      <c r="B145" s="38"/>
      <c r="C145" s="39"/>
      <c r="D145" s="232" t="s">
        <v>132</v>
      </c>
      <c r="E145" s="39"/>
      <c r="F145" s="233" t="s">
        <v>343</v>
      </c>
      <c r="G145" s="39"/>
      <c r="H145" s="39"/>
      <c r="I145" s="234"/>
      <c r="J145" s="39"/>
      <c r="K145" s="39"/>
      <c r="L145" s="43"/>
      <c r="M145" s="235"/>
      <c r="N145" s="236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132</v>
      </c>
      <c r="AU145" s="16" t="s">
        <v>87</v>
      </c>
    </row>
    <row r="146" s="2" customFormat="1">
      <c r="A146" s="37"/>
      <c r="B146" s="38"/>
      <c r="C146" s="39"/>
      <c r="D146" s="232" t="s">
        <v>137</v>
      </c>
      <c r="E146" s="39"/>
      <c r="F146" s="237" t="s">
        <v>345</v>
      </c>
      <c r="G146" s="39"/>
      <c r="H146" s="39"/>
      <c r="I146" s="234"/>
      <c r="J146" s="39"/>
      <c r="K146" s="39"/>
      <c r="L146" s="43"/>
      <c r="M146" s="235"/>
      <c r="N146" s="23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137</v>
      </c>
      <c r="AU146" s="16" t="s">
        <v>87</v>
      </c>
    </row>
    <row r="147" s="13" customFormat="1">
      <c r="A147" s="13"/>
      <c r="B147" s="242"/>
      <c r="C147" s="243"/>
      <c r="D147" s="232" t="s">
        <v>227</v>
      </c>
      <c r="E147" s="244" t="s">
        <v>1</v>
      </c>
      <c r="F147" s="245" t="s">
        <v>346</v>
      </c>
      <c r="G147" s="243"/>
      <c r="H147" s="246">
        <v>85.341999999999999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227</v>
      </c>
      <c r="AU147" s="252" t="s">
        <v>87</v>
      </c>
      <c r="AV147" s="13" t="s">
        <v>87</v>
      </c>
      <c r="AW147" s="13" t="s">
        <v>34</v>
      </c>
      <c r="AX147" s="13" t="s">
        <v>85</v>
      </c>
      <c r="AY147" s="252" t="s">
        <v>123</v>
      </c>
    </row>
    <row r="148" s="2" customFormat="1" ht="21.75" customHeight="1">
      <c r="A148" s="37"/>
      <c r="B148" s="38"/>
      <c r="C148" s="218" t="s">
        <v>166</v>
      </c>
      <c r="D148" s="218" t="s">
        <v>126</v>
      </c>
      <c r="E148" s="219" t="s">
        <v>347</v>
      </c>
      <c r="F148" s="220" t="s">
        <v>348</v>
      </c>
      <c r="G148" s="221" t="s">
        <v>129</v>
      </c>
      <c r="H148" s="222">
        <v>406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42</v>
      </c>
      <c r="O148" s="90"/>
      <c r="P148" s="228">
        <f>O148*H148</f>
        <v>0</v>
      </c>
      <c r="Q148" s="228">
        <v>0.20000000000000001</v>
      </c>
      <c r="R148" s="228">
        <f>Q148*H148</f>
        <v>81.200000000000003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143</v>
      </c>
      <c r="AT148" s="230" t="s">
        <v>126</v>
      </c>
      <c r="AU148" s="230" t="s">
        <v>87</v>
      </c>
      <c r="AY148" s="16" t="s">
        <v>123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85</v>
      </c>
      <c r="BK148" s="231">
        <f>ROUND(I148*H148,2)</f>
        <v>0</v>
      </c>
      <c r="BL148" s="16" t="s">
        <v>143</v>
      </c>
      <c r="BM148" s="230" t="s">
        <v>349</v>
      </c>
    </row>
    <row r="149" s="2" customFormat="1">
      <c r="A149" s="37"/>
      <c r="B149" s="38"/>
      <c r="C149" s="39"/>
      <c r="D149" s="232" t="s">
        <v>132</v>
      </c>
      <c r="E149" s="39"/>
      <c r="F149" s="233" t="s">
        <v>348</v>
      </c>
      <c r="G149" s="39"/>
      <c r="H149" s="39"/>
      <c r="I149" s="234"/>
      <c r="J149" s="39"/>
      <c r="K149" s="39"/>
      <c r="L149" s="43"/>
      <c r="M149" s="235"/>
      <c r="N149" s="236"/>
      <c r="O149" s="90"/>
      <c r="P149" s="90"/>
      <c r="Q149" s="90"/>
      <c r="R149" s="90"/>
      <c r="S149" s="90"/>
      <c r="T149" s="91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6" t="s">
        <v>132</v>
      </c>
      <c r="AU149" s="16" t="s">
        <v>87</v>
      </c>
    </row>
    <row r="150" s="13" customFormat="1">
      <c r="A150" s="13"/>
      <c r="B150" s="242"/>
      <c r="C150" s="243"/>
      <c r="D150" s="232" t="s">
        <v>227</v>
      </c>
      <c r="E150" s="244" t="s">
        <v>1</v>
      </c>
      <c r="F150" s="245" t="s">
        <v>350</v>
      </c>
      <c r="G150" s="243"/>
      <c r="H150" s="246">
        <v>406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227</v>
      </c>
      <c r="AU150" s="252" t="s">
        <v>87</v>
      </c>
      <c r="AV150" s="13" t="s">
        <v>87</v>
      </c>
      <c r="AW150" s="13" t="s">
        <v>34</v>
      </c>
      <c r="AX150" s="13" t="s">
        <v>85</v>
      </c>
      <c r="AY150" s="252" t="s">
        <v>123</v>
      </c>
    </row>
    <row r="151" s="2" customFormat="1" ht="16.5" customHeight="1">
      <c r="A151" s="37"/>
      <c r="B151" s="38"/>
      <c r="C151" s="218" t="s">
        <v>171</v>
      </c>
      <c r="D151" s="218" t="s">
        <v>126</v>
      </c>
      <c r="E151" s="219" t="s">
        <v>351</v>
      </c>
      <c r="F151" s="220" t="s">
        <v>352</v>
      </c>
      <c r="G151" s="221" t="s">
        <v>156</v>
      </c>
      <c r="H151" s="222">
        <v>1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42</v>
      </c>
      <c r="O151" s="90"/>
      <c r="P151" s="228">
        <f>O151*H151</f>
        <v>0</v>
      </c>
      <c r="Q151" s="228">
        <v>1</v>
      </c>
      <c r="R151" s="228">
        <f>Q151*H151</f>
        <v>1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143</v>
      </c>
      <c r="AT151" s="230" t="s">
        <v>126</v>
      </c>
      <c r="AU151" s="230" t="s">
        <v>87</v>
      </c>
      <c r="AY151" s="16" t="s">
        <v>123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85</v>
      </c>
      <c r="BK151" s="231">
        <f>ROUND(I151*H151,2)</f>
        <v>0</v>
      </c>
      <c r="BL151" s="16" t="s">
        <v>143</v>
      </c>
      <c r="BM151" s="230" t="s">
        <v>353</v>
      </c>
    </row>
    <row r="152" s="2" customFormat="1">
      <c r="A152" s="37"/>
      <c r="B152" s="38"/>
      <c r="C152" s="39"/>
      <c r="D152" s="232" t="s">
        <v>132</v>
      </c>
      <c r="E152" s="39"/>
      <c r="F152" s="233" t="s">
        <v>354</v>
      </c>
      <c r="G152" s="39"/>
      <c r="H152" s="39"/>
      <c r="I152" s="234"/>
      <c r="J152" s="39"/>
      <c r="K152" s="39"/>
      <c r="L152" s="43"/>
      <c r="M152" s="235"/>
      <c r="N152" s="23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132</v>
      </c>
      <c r="AU152" s="16" t="s">
        <v>87</v>
      </c>
    </row>
    <row r="153" s="2" customFormat="1">
      <c r="A153" s="37"/>
      <c r="B153" s="38"/>
      <c r="C153" s="39"/>
      <c r="D153" s="232" t="s">
        <v>137</v>
      </c>
      <c r="E153" s="39"/>
      <c r="F153" s="237" t="s">
        <v>355</v>
      </c>
      <c r="G153" s="39"/>
      <c r="H153" s="39"/>
      <c r="I153" s="234"/>
      <c r="J153" s="39"/>
      <c r="K153" s="39"/>
      <c r="L153" s="43"/>
      <c r="M153" s="235"/>
      <c r="N153" s="236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137</v>
      </c>
      <c r="AU153" s="16" t="s">
        <v>87</v>
      </c>
    </row>
    <row r="154" s="2" customFormat="1" ht="16.5" customHeight="1">
      <c r="A154" s="37"/>
      <c r="B154" s="38"/>
      <c r="C154" s="218" t="s">
        <v>176</v>
      </c>
      <c r="D154" s="218" t="s">
        <v>126</v>
      </c>
      <c r="E154" s="219" t="s">
        <v>356</v>
      </c>
      <c r="F154" s="220" t="s">
        <v>357</v>
      </c>
      <c r="G154" s="221" t="s">
        <v>156</v>
      </c>
      <c r="H154" s="222">
        <v>1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42</v>
      </c>
      <c r="O154" s="90"/>
      <c r="P154" s="228">
        <f>O154*H154</f>
        <v>0</v>
      </c>
      <c r="Q154" s="228">
        <v>1</v>
      </c>
      <c r="R154" s="228">
        <f>Q154*H154</f>
        <v>1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143</v>
      </c>
      <c r="AT154" s="230" t="s">
        <v>126</v>
      </c>
      <c r="AU154" s="230" t="s">
        <v>87</v>
      </c>
      <c r="AY154" s="16" t="s">
        <v>123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85</v>
      </c>
      <c r="BK154" s="231">
        <f>ROUND(I154*H154,2)</f>
        <v>0</v>
      </c>
      <c r="BL154" s="16" t="s">
        <v>143</v>
      </c>
      <c r="BM154" s="230" t="s">
        <v>358</v>
      </c>
    </row>
    <row r="155" s="2" customFormat="1">
      <c r="A155" s="37"/>
      <c r="B155" s="38"/>
      <c r="C155" s="39"/>
      <c r="D155" s="232" t="s">
        <v>132</v>
      </c>
      <c r="E155" s="39"/>
      <c r="F155" s="233" t="s">
        <v>354</v>
      </c>
      <c r="G155" s="39"/>
      <c r="H155" s="39"/>
      <c r="I155" s="234"/>
      <c r="J155" s="39"/>
      <c r="K155" s="39"/>
      <c r="L155" s="43"/>
      <c r="M155" s="235"/>
      <c r="N155" s="236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132</v>
      </c>
      <c r="AU155" s="16" t="s">
        <v>87</v>
      </c>
    </row>
    <row r="156" s="2" customFormat="1">
      <c r="A156" s="37"/>
      <c r="B156" s="38"/>
      <c r="C156" s="39"/>
      <c r="D156" s="232" t="s">
        <v>137</v>
      </c>
      <c r="E156" s="39"/>
      <c r="F156" s="237" t="s">
        <v>359</v>
      </c>
      <c r="G156" s="39"/>
      <c r="H156" s="39"/>
      <c r="I156" s="234"/>
      <c r="J156" s="39"/>
      <c r="K156" s="39"/>
      <c r="L156" s="43"/>
      <c r="M156" s="235"/>
      <c r="N156" s="23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137</v>
      </c>
      <c r="AU156" s="16" t="s">
        <v>87</v>
      </c>
    </row>
    <row r="157" s="12" customFormat="1" ht="22.8" customHeight="1">
      <c r="A157" s="12"/>
      <c r="B157" s="202"/>
      <c r="C157" s="203"/>
      <c r="D157" s="204" t="s">
        <v>76</v>
      </c>
      <c r="E157" s="216" t="s">
        <v>139</v>
      </c>
      <c r="F157" s="216" t="s">
        <v>360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SUM(P158:P170)</f>
        <v>0</v>
      </c>
      <c r="Q157" s="210"/>
      <c r="R157" s="211">
        <f>SUM(R158:R170)</f>
        <v>50.633927080000007</v>
      </c>
      <c r="S157" s="210"/>
      <c r="T157" s="212">
        <f>SUM(T158:T170)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85</v>
      </c>
      <c r="AT157" s="214" t="s">
        <v>76</v>
      </c>
      <c r="AU157" s="214" t="s">
        <v>85</v>
      </c>
      <c r="AY157" s="213" t="s">
        <v>123</v>
      </c>
      <c r="BK157" s="215">
        <f>SUM(BK158:BK170)</f>
        <v>0</v>
      </c>
    </row>
    <row r="158" s="2" customFormat="1" ht="24.15" customHeight="1">
      <c r="A158" s="37"/>
      <c r="B158" s="38"/>
      <c r="C158" s="218" t="s">
        <v>181</v>
      </c>
      <c r="D158" s="218" t="s">
        <v>126</v>
      </c>
      <c r="E158" s="219" t="s">
        <v>361</v>
      </c>
      <c r="F158" s="220" t="s">
        <v>362</v>
      </c>
      <c r="G158" s="221" t="s">
        <v>223</v>
      </c>
      <c r="H158" s="222">
        <v>17.460000000000001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42</v>
      </c>
      <c r="O158" s="90"/>
      <c r="P158" s="228">
        <f>O158*H158</f>
        <v>0</v>
      </c>
      <c r="Q158" s="228">
        <v>2.8332299999999999</v>
      </c>
      <c r="R158" s="228">
        <f>Q158*H158</f>
        <v>49.468195800000004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143</v>
      </c>
      <c r="AT158" s="230" t="s">
        <v>126</v>
      </c>
      <c r="AU158" s="230" t="s">
        <v>87</v>
      </c>
      <c r="AY158" s="16" t="s">
        <v>123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85</v>
      </c>
      <c r="BK158" s="231">
        <f>ROUND(I158*H158,2)</f>
        <v>0</v>
      </c>
      <c r="BL158" s="16" t="s">
        <v>143</v>
      </c>
      <c r="BM158" s="230" t="s">
        <v>363</v>
      </c>
    </row>
    <row r="159" s="2" customFormat="1">
      <c r="A159" s="37"/>
      <c r="B159" s="38"/>
      <c r="C159" s="39"/>
      <c r="D159" s="232" t="s">
        <v>132</v>
      </c>
      <c r="E159" s="39"/>
      <c r="F159" s="233" t="s">
        <v>364</v>
      </c>
      <c r="G159" s="39"/>
      <c r="H159" s="39"/>
      <c r="I159" s="234"/>
      <c r="J159" s="39"/>
      <c r="K159" s="39"/>
      <c r="L159" s="43"/>
      <c r="M159" s="235"/>
      <c r="N159" s="236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132</v>
      </c>
      <c r="AU159" s="16" t="s">
        <v>87</v>
      </c>
    </row>
    <row r="160" s="2" customFormat="1">
      <c r="A160" s="37"/>
      <c r="B160" s="38"/>
      <c r="C160" s="39"/>
      <c r="D160" s="232" t="s">
        <v>137</v>
      </c>
      <c r="E160" s="39"/>
      <c r="F160" s="237" t="s">
        <v>365</v>
      </c>
      <c r="G160" s="39"/>
      <c r="H160" s="39"/>
      <c r="I160" s="234"/>
      <c r="J160" s="39"/>
      <c r="K160" s="39"/>
      <c r="L160" s="43"/>
      <c r="M160" s="235"/>
      <c r="N160" s="23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137</v>
      </c>
      <c r="AU160" s="16" t="s">
        <v>87</v>
      </c>
    </row>
    <row r="161" s="13" customFormat="1">
      <c r="A161" s="13"/>
      <c r="B161" s="242"/>
      <c r="C161" s="243"/>
      <c r="D161" s="232" t="s">
        <v>227</v>
      </c>
      <c r="E161" s="244" t="s">
        <v>1</v>
      </c>
      <c r="F161" s="245" t="s">
        <v>366</v>
      </c>
      <c r="G161" s="243"/>
      <c r="H161" s="246">
        <v>17.460000000000001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227</v>
      </c>
      <c r="AU161" s="252" t="s">
        <v>87</v>
      </c>
      <c r="AV161" s="13" t="s">
        <v>87</v>
      </c>
      <c r="AW161" s="13" t="s">
        <v>34</v>
      </c>
      <c r="AX161" s="13" t="s">
        <v>85</v>
      </c>
      <c r="AY161" s="252" t="s">
        <v>123</v>
      </c>
    </row>
    <row r="162" s="2" customFormat="1" ht="21.75" customHeight="1">
      <c r="A162" s="37"/>
      <c r="B162" s="38"/>
      <c r="C162" s="218" t="s">
        <v>188</v>
      </c>
      <c r="D162" s="218" t="s">
        <v>126</v>
      </c>
      <c r="E162" s="219" t="s">
        <v>367</v>
      </c>
      <c r="F162" s="220" t="s">
        <v>368</v>
      </c>
      <c r="G162" s="221" t="s">
        <v>262</v>
      </c>
      <c r="H162" s="222">
        <v>38.509999999999998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42</v>
      </c>
      <c r="O162" s="90"/>
      <c r="P162" s="228">
        <f>O162*H162</f>
        <v>0</v>
      </c>
      <c r="Q162" s="228">
        <v>0.00726</v>
      </c>
      <c r="R162" s="228">
        <f>Q162*H162</f>
        <v>0.27958259999999996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143</v>
      </c>
      <c r="AT162" s="230" t="s">
        <v>126</v>
      </c>
      <c r="AU162" s="230" t="s">
        <v>87</v>
      </c>
      <c r="AY162" s="16" t="s">
        <v>123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85</v>
      </c>
      <c r="BK162" s="231">
        <f>ROUND(I162*H162,2)</f>
        <v>0</v>
      </c>
      <c r="BL162" s="16" t="s">
        <v>143</v>
      </c>
      <c r="BM162" s="230" t="s">
        <v>369</v>
      </c>
    </row>
    <row r="163" s="2" customFormat="1">
      <c r="A163" s="37"/>
      <c r="B163" s="38"/>
      <c r="C163" s="39"/>
      <c r="D163" s="232" t="s">
        <v>132</v>
      </c>
      <c r="E163" s="39"/>
      <c r="F163" s="233" t="s">
        <v>370</v>
      </c>
      <c r="G163" s="39"/>
      <c r="H163" s="39"/>
      <c r="I163" s="234"/>
      <c r="J163" s="39"/>
      <c r="K163" s="39"/>
      <c r="L163" s="43"/>
      <c r="M163" s="235"/>
      <c r="N163" s="236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132</v>
      </c>
      <c r="AU163" s="16" t="s">
        <v>87</v>
      </c>
    </row>
    <row r="164" s="13" customFormat="1">
      <c r="A164" s="13"/>
      <c r="B164" s="242"/>
      <c r="C164" s="243"/>
      <c r="D164" s="232" t="s">
        <v>227</v>
      </c>
      <c r="E164" s="244" t="s">
        <v>1</v>
      </c>
      <c r="F164" s="245" t="s">
        <v>371</v>
      </c>
      <c r="G164" s="243"/>
      <c r="H164" s="246">
        <v>38.509999999999998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2" t="s">
        <v>227</v>
      </c>
      <c r="AU164" s="252" t="s">
        <v>87</v>
      </c>
      <c r="AV164" s="13" t="s">
        <v>87</v>
      </c>
      <c r="AW164" s="13" t="s">
        <v>34</v>
      </c>
      <c r="AX164" s="13" t="s">
        <v>85</v>
      </c>
      <c r="AY164" s="252" t="s">
        <v>123</v>
      </c>
    </row>
    <row r="165" s="2" customFormat="1" ht="21.75" customHeight="1">
      <c r="A165" s="37"/>
      <c r="B165" s="38"/>
      <c r="C165" s="218" t="s">
        <v>194</v>
      </c>
      <c r="D165" s="218" t="s">
        <v>126</v>
      </c>
      <c r="E165" s="219" t="s">
        <v>372</v>
      </c>
      <c r="F165" s="220" t="s">
        <v>373</v>
      </c>
      <c r="G165" s="221" t="s">
        <v>262</v>
      </c>
      <c r="H165" s="222">
        <v>38.509999999999998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42</v>
      </c>
      <c r="O165" s="90"/>
      <c r="P165" s="228">
        <f>O165*H165</f>
        <v>0</v>
      </c>
      <c r="Q165" s="228">
        <v>0.00085999999999999998</v>
      </c>
      <c r="R165" s="228">
        <f>Q165*H165</f>
        <v>0.033118599999999998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143</v>
      </c>
      <c r="AT165" s="230" t="s">
        <v>126</v>
      </c>
      <c r="AU165" s="230" t="s">
        <v>87</v>
      </c>
      <c r="AY165" s="16" t="s">
        <v>123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85</v>
      </c>
      <c r="BK165" s="231">
        <f>ROUND(I165*H165,2)</f>
        <v>0</v>
      </c>
      <c r="BL165" s="16" t="s">
        <v>143</v>
      </c>
      <c r="BM165" s="230" t="s">
        <v>374</v>
      </c>
    </row>
    <row r="166" s="2" customFormat="1">
      <c r="A166" s="37"/>
      <c r="B166" s="38"/>
      <c r="C166" s="39"/>
      <c r="D166" s="232" t="s">
        <v>132</v>
      </c>
      <c r="E166" s="39"/>
      <c r="F166" s="233" t="s">
        <v>375</v>
      </c>
      <c r="G166" s="39"/>
      <c r="H166" s="39"/>
      <c r="I166" s="234"/>
      <c r="J166" s="39"/>
      <c r="K166" s="39"/>
      <c r="L166" s="43"/>
      <c r="M166" s="235"/>
      <c r="N166" s="236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132</v>
      </c>
      <c r="AU166" s="16" t="s">
        <v>87</v>
      </c>
    </row>
    <row r="167" s="2" customFormat="1" ht="24.15" customHeight="1">
      <c r="A167" s="37"/>
      <c r="B167" s="38"/>
      <c r="C167" s="218" t="s">
        <v>200</v>
      </c>
      <c r="D167" s="218" t="s">
        <v>126</v>
      </c>
      <c r="E167" s="219" t="s">
        <v>376</v>
      </c>
      <c r="F167" s="220" t="s">
        <v>377</v>
      </c>
      <c r="G167" s="221" t="s">
        <v>288</v>
      </c>
      <c r="H167" s="222">
        <v>0.78600000000000003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42</v>
      </c>
      <c r="O167" s="90"/>
      <c r="P167" s="228">
        <f>O167*H167</f>
        <v>0</v>
      </c>
      <c r="Q167" s="228">
        <v>1.08528</v>
      </c>
      <c r="R167" s="228">
        <f>Q167*H167</f>
        <v>0.85303008000000002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143</v>
      </c>
      <c r="AT167" s="230" t="s">
        <v>126</v>
      </c>
      <c r="AU167" s="230" t="s">
        <v>87</v>
      </c>
      <c r="AY167" s="16" t="s">
        <v>123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85</v>
      </c>
      <c r="BK167" s="231">
        <f>ROUND(I167*H167,2)</f>
        <v>0</v>
      </c>
      <c r="BL167" s="16" t="s">
        <v>143</v>
      </c>
      <c r="BM167" s="230" t="s">
        <v>378</v>
      </c>
    </row>
    <row r="168" s="2" customFormat="1">
      <c r="A168" s="37"/>
      <c r="B168" s="38"/>
      <c r="C168" s="39"/>
      <c r="D168" s="232" t="s">
        <v>132</v>
      </c>
      <c r="E168" s="39"/>
      <c r="F168" s="233" t="s">
        <v>379</v>
      </c>
      <c r="G168" s="39"/>
      <c r="H168" s="39"/>
      <c r="I168" s="234"/>
      <c r="J168" s="39"/>
      <c r="K168" s="39"/>
      <c r="L168" s="43"/>
      <c r="M168" s="235"/>
      <c r="N168" s="23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132</v>
      </c>
      <c r="AU168" s="16" t="s">
        <v>87</v>
      </c>
    </row>
    <row r="169" s="2" customFormat="1">
      <c r="A169" s="37"/>
      <c r="B169" s="38"/>
      <c r="C169" s="39"/>
      <c r="D169" s="232" t="s">
        <v>137</v>
      </c>
      <c r="E169" s="39"/>
      <c r="F169" s="237" t="s">
        <v>380</v>
      </c>
      <c r="G169" s="39"/>
      <c r="H169" s="39"/>
      <c r="I169" s="234"/>
      <c r="J169" s="39"/>
      <c r="K169" s="39"/>
      <c r="L169" s="43"/>
      <c r="M169" s="235"/>
      <c r="N169" s="236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137</v>
      </c>
      <c r="AU169" s="16" t="s">
        <v>87</v>
      </c>
    </row>
    <row r="170" s="13" customFormat="1">
      <c r="A170" s="13"/>
      <c r="B170" s="242"/>
      <c r="C170" s="243"/>
      <c r="D170" s="232" t="s">
        <v>227</v>
      </c>
      <c r="E170" s="243"/>
      <c r="F170" s="245" t="s">
        <v>381</v>
      </c>
      <c r="G170" s="243"/>
      <c r="H170" s="246">
        <v>0.78600000000000003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2" t="s">
        <v>227</v>
      </c>
      <c r="AU170" s="252" t="s">
        <v>87</v>
      </c>
      <c r="AV170" s="13" t="s">
        <v>87</v>
      </c>
      <c r="AW170" s="13" t="s">
        <v>4</v>
      </c>
      <c r="AX170" s="13" t="s">
        <v>85</v>
      </c>
      <c r="AY170" s="252" t="s">
        <v>123</v>
      </c>
    </row>
    <row r="171" s="12" customFormat="1" ht="22.8" customHeight="1">
      <c r="A171" s="12"/>
      <c r="B171" s="202"/>
      <c r="C171" s="203"/>
      <c r="D171" s="204" t="s">
        <v>76</v>
      </c>
      <c r="E171" s="216" t="s">
        <v>284</v>
      </c>
      <c r="F171" s="216" t="s">
        <v>285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SUM(P172:P175)</f>
        <v>0</v>
      </c>
      <c r="Q171" s="210"/>
      <c r="R171" s="211">
        <f>SUM(R172:R175)</f>
        <v>0</v>
      </c>
      <c r="S171" s="210"/>
      <c r="T171" s="212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85</v>
      </c>
      <c r="AT171" s="214" t="s">
        <v>76</v>
      </c>
      <c r="AU171" s="214" t="s">
        <v>85</v>
      </c>
      <c r="AY171" s="213" t="s">
        <v>123</v>
      </c>
      <c r="BK171" s="215">
        <f>SUM(BK172:BK175)</f>
        <v>0</v>
      </c>
    </row>
    <row r="172" s="2" customFormat="1" ht="24.15" customHeight="1">
      <c r="A172" s="37"/>
      <c r="B172" s="38"/>
      <c r="C172" s="218" t="s">
        <v>8</v>
      </c>
      <c r="D172" s="218" t="s">
        <v>126</v>
      </c>
      <c r="E172" s="219" t="s">
        <v>292</v>
      </c>
      <c r="F172" s="220" t="s">
        <v>382</v>
      </c>
      <c r="G172" s="221" t="s">
        <v>223</v>
      </c>
      <c r="H172" s="222">
        <v>112.64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42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143</v>
      </c>
      <c r="AT172" s="230" t="s">
        <v>126</v>
      </c>
      <c r="AU172" s="230" t="s">
        <v>87</v>
      </c>
      <c r="AY172" s="16" t="s">
        <v>123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85</v>
      </c>
      <c r="BK172" s="231">
        <f>ROUND(I172*H172,2)</f>
        <v>0</v>
      </c>
      <c r="BL172" s="16" t="s">
        <v>143</v>
      </c>
      <c r="BM172" s="230" t="s">
        <v>383</v>
      </c>
    </row>
    <row r="173" s="2" customFormat="1">
      <c r="A173" s="37"/>
      <c r="B173" s="38"/>
      <c r="C173" s="39"/>
      <c r="D173" s="232" t="s">
        <v>132</v>
      </c>
      <c r="E173" s="39"/>
      <c r="F173" s="233" t="s">
        <v>382</v>
      </c>
      <c r="G173" s="39"/>
      <c r="H173" s="39"/>
      <c r="I173" s="234"/>
      <c r="J173" s="39"/>
      <c r="K173" s="39"/>
      <c r="L173" s="43"/>
      <c r="M173" s="235"/>
      <c r="N173" s="236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132</v>
      </c>
      <c r="AU173" s="16" t="s">
        <v>87</v>
      </c>
    </row>
    <row r="174" s="2" customFormat="1">
      <c r="A174" s="37"/>
      <c r="B174" s="38"/>
      <c r="C174" s="39"/>
      <c r="D174" s="232" t="s">
        <v>137</v>
      </c>
      <c r="E174" s="39"/>
      <c r="F174" s="237" t="s">
        <v>295</v>
      </c>
      <c r="G174" s="39"/>
      <c r="H174" s="39"/>
      <c r="I174" s="234"/>
      <c r="J174" s="39"/>
      <c r="K174" s="39"/>
      <c r="L174" s="43"/>
      <c r="M174" s="235"/>
      <c r="N174" s="236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137</v>
      </c>
      <c r="AU174" s="16" t="s">
        <v>87</v>
      </c>
    </row>
    <row r="175" s="13" customFormat="1">
      <c r="A175" s="13"/>
      <c r="B175" s="242"/>
      <c r="C175" s="243"/>
      <c r="D175" s="232" t="s">
        <v>227</v>
      </c>
      <c r="E175" s="244" t="s">
        <v>1</v>
      </c>
      <c r="F175" s="245" t="s">
        <v>384</v>
      </c>
      <c r="G175" s="243"/>
      <c r="H175" s="246">
        <v>112.64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2" t="s">
        <v>227</v>
      </c>
      <c r="AU175" s="252" t="s">
        <v>87</v>
      </c>
      <c r="AV175" s="13" t="s">
        <v>87</v>
      </c>
      <c r="AW175" s="13" t="s">
        <v>34</v>
      </c>
      <c r="AX175" s="13" t="s">
        <v>85</v>
      </c>
      <c r="AY175" s="252" t="s">
        <v>123</v>
      </c>
    </row>
    <row r="176" s="12" customFormat="1" ht="22.8" customHeight="1">
      <c r="A176" s="12"/>
      <c r="B176" s="202"/>
      <c r="C176" s="203"/>
      <c r="D176" s="204" t="s">
        <v>76</v>
      </c>
      <c r="E176" s="216" t="s">
        <v>303</v>
      </c>
      <c r="F176" s="216" t="s">
        <v>304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SUM(P177:P178)</f>
        <v>0</v>
      </c>
      <c r="Q176" s="210"/>
      <c r="R176" s="211">
        <f>SUM(R177:R178)</f>
        <v>0</v>
      </c>
      <c r="S176" s="210"/>
      <c r="T176" s="212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85</v>
      </c>
      <c r="AT176" s="214" t="s">
        <v>76</v>
      </c>
      <c r="AU176" s="214" t="s">
        <v>85</v>
      </c>
      <c r="AY176" s="213" t="s">
        <v>123</v>
      </c>
      <c r="BK176" s="215">
        <f>SUM(BK177:BK178)</f>
        <v>0</v>
      </c>
    </row>
    <row r="177" s="2" customFormat="1" ht="16.5" customHeight="1">
      <c r="A177" s="37"/>
      <c r="B177" s="38"/>
      <c r="C177" s="218" t="s">
        <v>385</v>
      </c>
      <c r="D177" s="218" t="s">
        <v>126</v>
      </c>
      <c r="E177" s="219" t="s">
        <v>305</v>
      </c>
      <c r="F177" s="220" t="s">
        <v>306</v>
      </c>
      <c r="G177" s="221" t="s">
        <v>288</v>
      </c>
      <c r="H177" s="222">
        <v>219.41499999999999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42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143</v>
      </c>
      <c r="AT177" s="230" t="s">
        <v>126</v>
      </c>
      <c r="AU177" s="230" t="s">
        <v>87</v>
      </c>
      <c r="AY177" s="16" t="s">
        <v>123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85</v>
      </c>
      <c r="BK177" s="231">
        <f>ROUND(I177*H177,2)</f>
        <v>0</v>
      </c>
      <c r="BL177" s="16" t="s">
        <v>143</v>
      </c>
      <c r="BM177" s="230" t="s">
        <v>307</v>
      </c>
    </row>
    <row r="178" s="2" customFormat="1">
      <c r="A178" s="37"/>
      <c r="B178" s="38"/>
      <c r="C178" s="39"/>
      <c r="D178" s="232" t="s">
        <v>132</v>
      </c>
      <c r="E178" s="39"/>
      <c r="F178" s="233" t="s">
        <v>308</v>
      </c>
      <c r="G178" s="39"/>
      <c r="H178" s="39"/>
      <c r="I178" s="234"/>
      <c r="J178" s="39"/>
      <c r="K178" s="39"/>
      <c r="L178" s="43"/>
      <c r="M178" s="238"/>
      <c r="N178" s="239"/>
      <c r="O178" s="240"/>
      <c r="P178" s="240"/>
      <c r="Q178" s="240"/>
      <c r="R178" s="240"/>
      <c r="S178" s="240"/>
      <c r="T178" s="24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132</v>
      </c>
      <c r="AU178" s="16" t="s">
        <v>87</v>
      </c>
    </row>
    <row r="179" s="2" customFormat="1" ht="6.96" customHeight="1">
      <c r="A179" s="37"/>
      <c r="B179" s="65"/>
      <c r="C179" s="66"/>
      <c r="D179" s="66"/>
      <c r="E179" s="66"/>
      <c r="F179" s="66"/>
      <c r="G179" s="66"/>
      <c r="H179" s="66"/>
      <c r="I179" s="66"/>
      <c r="J179" s="66"/>
      <c r="K179" s="66"/>
      <c r="L179" s="43"/>
      <c r="M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</sheetData>
  <sheetProtection sheet="1" autoFilter="0" formatColumns="0" formatRows="0" objects="1" scenarios="1" spinCount="100000" saltValue="PluInYH5zPifg4JfA+Wxj3Hbfw/ms8tB8cHUvjJSpyUjkOWDWM5agb9ia8iEc/uWIIjnFQX8naw7bPd1Unm/Yg==" hashValue="n5vkPSJJMH8g5ADgSMvBE3AocLb/yR+GszthIamzZ6sH/0q5L97dYIBm86WDwpDY3bi0wkM6AVOimdPUGSEk5g==" algorithmName="SHA-512" password="CC35"/>
  <autoFilter ref="C120:K17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BDA4C0-F033-450D-ABC8-4CA4CF999538}"/>
</file>

<file path=customXml/itemProps2.xml><?xml version="1.0" encoding="utf-8"?>
<ds:datastoreItem xmlns:ds="http://schemas.openxmlformats.org/officeDocument/2006/customXml" ds:itemID="{65FE7F55-C69F-4FC5-BA81-43DE08D7940E}"/>
</file>

<file path=customXml/itemProps3.xml><?xml version="1.0" encoding="utf-8"?>
<ds:datastoreItem xmlns:ds="http://schemas.openxmlformats.org/officeDocument/2006/customXml" ds:itemID="{216F5B58-07C3-4E22-90D4-9C39BB5DDAC7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K.</dc:creator>
  <cp:lastModifiedBy>Milada K.</cp:lastModifiedBy>
  <dcterms:created xsi:type="dcterms:W3CDTF">2024-01-17T08:43:56Z</dcterms:created>
  <dcterms:modified xsi:type="dcterms:W3CDTF">2024-01-17T08:44:02Z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</Properties>
</file>