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vod\PRENOS\Polách\Baťův kanál, Vnorovy - domek obsluhy PK\"/>
    </mc:Choice>
  </mc:AlternateContent>
  <bookViews>
    <workbookView xWindow="0" yWindow="0" windowWidth="0" windowHeight="0"/>
  </bookViews>
  <sheets>
    <sheet name="Rekapitulace stavby" sheetId="1" r:id="rId1"/>
    <sheet name="1-2023 - BAŤŮV KANÁL, VN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'1-2023 - BAŤŮV KANÁL, VNO...'!$C$101:$K$566</definedName>
    <definedName name="_xlnm.Print_Area" localSheetId="1">'1-2023 - BAŤŮV KANÁL, VNO...'!$C$4:$J$37,'1-2023 - BAŤŮV KANÁL, VNO...'!$C$43:$J$85,'1-2023 - BAŤŮV KANÁL, VNO...'!$C$91:$K$566</definedName>
    <definedName name="_xlnm.Print_Titles" localSheetId="1">'1-2023 - BAŤŮV KANÁL, VNO...'!$101:$101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562"/>
  <c r="J543"/>
  <c r="J35"/>
  <c r="J34"/>
  <c i="1" r="AY55"/>
  <c i="2" r="J33"/>
  <c i="1" r="AX55"/>
  <c i="2" r="BI564"/>
  <c r="BH564"/>
  <c r="BG564"/>
  <c r="BF564"/>
  <c r="T564"/>
  <c r="T563"/>
  <c r="R564"/>
  <c r="R563"/>
  <c r="P564"/>
  <c r="P563"/>
  <c r="J83"/>
  <c r="BI559"/>
  <c r="BH559"/>
  <c r="BG559"/>
  <c r="BF559"/>
  <c r="T559"/>
  <c r="R559"/>
  <c r="P559"/>
  <c r="BI555"/>
  <c r="BH555"/>
  <c r="BG555"/>
  <c r="BF555"/>
  <c r="T555"/>
  <c r="R555"/>
  <c r="P555"/>
  <c r="BI552"/>
  <c r="BH552"/>
  <c r="BG552"/>
  <c r="BF552"/>
  <c r="T552"/>
  <c r="R552"/>
  <c r="P552"/>
  <c r="BI550"/>
  <c r="BH550"/>
  <c r="BG550"/>
  <c r="BF550"/>
  <c r="T550"/>
  <c r="R550"/>
  <c r="P550"/>
  <c r="BI546"/>
  <c r="BH546"/>
  <c r="BG546"/>
  <c r="BF546"/>
  <c r="T546"/>
  <c r="R546"/>
  <c r="P546"/>
  <c r="J80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7"/>
  <c r="BH527"/>
  <c r="BG527"/>
  <c r="BF527"/>
  <c r="T527"/>
  <c r="T526"/>
  <c r="R527"/>
  <c r="R526"/>
  <c r="P527"/>
  <c r="P526"/>
  <c r="BI522"/>
  <c r="BH522"/>
  <c r="BG522"/>
  <c r="BF522"/>
  <c r="T522"/>
  <c r="R522"/>
  <c r="P522"/>
  <c r="BI518"/>
  <c r="BH518"/>
  <c r="BG518"/>
  <c r="BF518"/>
  <c r="T518"/>
  <c r="R518"/>
  <c r="P518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6"/>
  <c r="BH406"/>
  <c r="BG406"/>
  <c r="BF406"/>
  <c r="T406"/>
  <c r="R406"/>
  <c r="P406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78"/>
  <c r="BH378"/>
  <c r="BG378"/>
  <c r="BF378"/>
  <c r="T378"/>
  <c r="R378"/>
  <c r="P378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T311"/>
  <c r="R312"/>
  <c r="R311"/>
  <c r="P312"/>
  <c r="P311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4"/>
  <c r="BH114"/>
  <c r="BG114"/>
  <c r="BF114"/>
  <c r="T114"/>
  <c r="R114"/>
  <c r="P114"/>
  <c r="BI109"/>
  <c r="BH109"/>
  <c r="BG109"/>
  <c r="BF109"/>
  <c r="T109"/>
  <c r="R109"/>
  <c r="P109"/>
  <c r="BI105"/>
  <c r="BH105"/>
  <c r="BG105"/>
  <c r="BF105"/>
  <c r="T105"/>
  <c r="R105"/>
  <c r="P105"/>
  <c r="J99"/>
  <c r="J98"/>
  <c r="F98"/>
  <c r="F96"/>
  <c r="E94"/>
  <c r="J51"/>
  <c r="J50"/>
  <c r="F50"/>
  <c r="F48"/>
  <c r="E46"/>
  <c r="J16"/>
  <c r="E16"/>
  <c r="F99"/>
  <c r="J15"/>
  <c r="J10"/>
  <c r="J48"/>
  <c i="1" r="L50"/>
  <c r="AM50"/>
  <c r="AM49"/>
  <c r="L49"/>
  <c r="AM47"/>
  <c r="L47"/>
  <c r="L45"/>
  <c r="L44"/>
  <c i="2" r="J114"/>
  <c r="J417"/>
  <c r="J317"/>
  <c r="J293"/>
  <c r="J250"/>
  <c r="J185"/>
  <c r="BK125"/>
  <c r="J536"/>
  <c r="J510"/>
  <c r="BK436"/>
  <c r="BK382"/>
  <c r="BK355"/>
  <c r="BK300"/>
  <c r="BK189"/>
  <c r="J143"/>
  <c r="BK296"/>
  <c r="BK210"/>
  <c r="BK552"/>
  <c r="BK468"/>
  <c r="BK451"/>
  <c r="BK410"/>
  <c r="BK238"/>
  <c r="BK206"/>
  <c r="BK546"/>
  <c r="J488"/>
  <c r="J357"/>
  <c r="J274"/>
  <c r="J210"/>
  <c r="BK536"/>
  <c r="J522"/>
  <c r="BK495"/>
  <c r="BK479"/>
  <c r="BK428"/>
  <c r="J367"/>
  <c r="J133"/>
  <c r="J428"/>
  <c r="BK321"/>
  <c r="J262"/>
  <c r="J202"/>
  <c r="BK472"/>
  <c r="J436"/>
  <c r="J413"/>
  <c r="J340"/>
  <c r="J282"/>
  <c r="J242"/>
  <c r="BK202"/>
  <c r="J371"/>
  <c r="BK303"/>
  <c r="BK258"/>
  <c r="J193"/>
  <c r="BK133"/>
  <c r="BK518"/>
  <c r="BK455"/>
  <c r="BK395"/>
  <c r="BK360"/>
  <c r="J303"/>
  <c r="BK185"/>
  <c r="J152"/>
  <c r="J125"/>
  <c r="BK270"/>
  <c r="J180"/>
  <c r="J476"/>
  <c r="J455"/>
  <c r="BK417"/>
  <c r="BK389"/>
  <c r="J246"/>
  <c r="BK164"/>
  <c r="BK424"/>
  <c r="BK340"/>
  <c r="BK285"/>
  <c r="J270"/>
  <c r="BK532"/>
  <c r="J499"/>
  <c r="J468"/>
  <c r="J424"/>
  <c r="BK371"/>
  <c r="J347"/>
  <c r="J289"/>
  <c r="BK440"/>
  <c r="J307"/>
  <c r="J225"/>
  <c r="BK152"/>
  <c r="BK225"/>
  <c r="J486"/>
  <c r="J378"/>
  <c r="BK278"/>
  <c r="J206"/>
  <c r="BK559"/>
  <c r="J527"/>
  <c r="J503"/>
  <c r="J482"/>
  <c r="J364"/>
  <c r="BK343"/>
  <c r="J174"/>
  <c r="BK443"/>
  <c r="J324"/>
  <c r="J278"/>
  <c r="J164"/>
  <c r="J440"/>
  <c r="BK420"/>
  <c r="BK385"/>
  <c r="J335"/>
  <c r="J287"/>
  <c r="BK250"/>
  <c r="BK499"/>
  <c r="J420"/>
  <c r="BK349"/>
  <c r="BK266"/>
  <c r="J189"/>
  <c r="BK114"/>
  <c r="J507"/>
  <c r="BK484"/>
  <c r="J459"/>
  <c r="J389"/>
  <c r="J331"/>
  <c r="BK198"/>
  <c r="BK147"/>
  <c r="BK293"/>
  <c r="J238"/>
  <c r="BK160"/>
  <c r="J550"/>
  <c r="BK459"/>
  <c r="BK307"/>
  <c r="J254"/>
  <c r="J160"/>
  <c r="J495"/>
  <c r="BK399"/>
  <c r="BK347"/>
  <c r="BK143"/>
  <c r="J559"/>
  <c r="BK527"/>
  <c r="BK503"/>
  <c r="J484"/>
  <c r="J432"/>
  <c r="BK378"/>
  <c r="J136"/>
  <c r="BK447"/>
  <c r="J328"/>
  <c r="BK254"/>
  <c r="BK156"/>
  <c r="J472"/>
  <c r="J343"/>
  <c r="BK331"/>
  <c r="J312"/>
  <c r="J258"/>
  <c r="J216"/>
  <c r="J491"/>
  <c r="BK367"/>
  <c r="BK230"/>
  <c r="J198"/>
  <c r="J129"/>
  <c r="BK555"/>
  <c r="J514"/>
  <c r="BK486"/>
  <c r="BK357"/>
  <c r="BK312"/>
  <c r="BK193"/>
  <c r="J156"/>
  <c i="1" r="AS54"/>
  <c i="2" r="BK324"/>
  <c r="J266"/>
  <c r="BK170"/>
  <c r="BK540"/>
  <c r="BK364"/>
  <c r="BK351"/>
  <c r="J234"/>
  <c r="BK136"/>
  <c r="J552"/>
  <c r="J518"/>
  <c r="BK488"/>
  <c r="BK463"/>
  <c r="J406"/>
  <c r="BK274"/>
  <c r="BK129"/>
  <c r="J385"/>
  <c r="BK242"/>
  <c r="BK121"/>
  <c r="J479"/>
  <c r="J399"/>
  <c r="J321"/>
  <c r="BK262"/>
  <c r="BK221"/>
  <c r="J121"/>
  <c r="BK392"/>
  <c r="BK335"/>
  <c r="BK246"/>
  <c r="J140"/>
  <c r="J555"/>
  <c r="J532"/>
  <c r="BK514"/>
  <c r="J410"/>
  <c r="J351"/>
  <c r="J296"/>
  <c r="BK180"/>
  <c r="BK105"/>
  <c r="J540"/>
  <c r="J382"/>
  <c r="J109"/>
  <c r="J546"/>
  <c r="J447"/>
  <c r="J395"/>
  <c r="BK328"/>
  <c r="J230"/>
  <c r="BK109"/>
  <c r="BK432"/>
  <c r="J360"/>
  <c r="BK289"/>
  <c r="BK216"/>
  <c r="BK550"/>
  <c r="BK510"/>
  <c r="BK491"/>
  <c r="BK476"/>
  <c r="BK413"/>
  <c r="J349"/>
  <c r="BK287"/>
  <c r="J392"/>
  <c r="BK317"/>
  <c r="J221"/>
  <c r="BK564"/>
  <c r="J443"/>
  <c r="BK403"/>
  <c r="J285"/>
  <c r="BK234"/>
  <c r="J105"/>
  <c r="BK406"/>
  <c r="J355"/>
  <c r="J300"/>
  <c r="J147"/>
  <c r="J564"/>
  <c r="BK522"/>
  <c r="BK507"/>
  <c r="BK482"/>
  <c r="J451"/>
  <c r="J403"/>
  <c r="BK174"/>
  <c r="BK140"/>
  <c r="J463"/>
  <c r="BK282"/>
  <c r="J170"/>
  <c l="1" r="BK104"/>
  <c r="BK151"/>
  <c r="J151"/>
  <c r="J58"/>
  <c r="BK184"/>
  <c r="J184"/>
  <c r="J59"/>
  <c r="BK197"/>
  <c r="J197"/>
  <c r="J60"/>
  <c r="BK220"/>
  <c r="J220"/>
  <c r="J61"/>
  <c r="R220"/>
  <c r="R229"/>
  <c r="P295"/>
  <c r="P316"/>
  <c r="T334"/>
  <c r="BK354"/>
  <c r="J354"/>
  <c r="J69"/>
  <c r="R359"/>
  <c r="P423"/>
  <c r="P431"/>
  <c r="BK471"/>
  <c r="J471"/>
  <c r="J74"/>
  <c r="BK490"/>
  <c r="J490"/>
  <c r="J75"/>
  <c r="BK513"/>
  <c r="J513"/>
  <c r="J76"/>
  <c r="T104"/>
  <c r="R151"/>
  <c r="P184"/>
  <c r="P197"/>
  <c r="P220"/>
  <c r="T229"/>
  <c r="T295"/>
  <c r="T316"/>
  <c r="R334"/>
  <c r="P346"/>
  <c r="P354"/>
  <c r="T359"/>
  <c r="R423"/>
  <c r="R431"/>
  <c r="P462"/>
  <c r="R471"/>
  <c r="T490"/>
  <c r="T513"/>
  <c r="T531"/>
  <c r="T525"/>
  <c r="R545"/>
  <c r="R544"/>
  <c r="R104"/>
  <c r="P151"/>
  <c r="R184"/>
  <c r="R197"/>
  <c r="T220"/>
  <c r="P229"/>
  <c r="R295"/>
  <c r="BK316"/>
  <c r="J316"/>
  <c r="J66"/>
  <c r="BK334"/>
  <c r="J334"/>
  <c r="J67"/>
  <c r="BK346"/>
  <c r="J346"/>
  <c r="J68"/>
  <c r="T346"/>
  <c r="T354"/>
  <c r="P359"/>
  <c r="BK431"/>
  <c r="J431"/>
  <c r="J72"/>
  <c r="BK462"/>
  <c r="J462"/>
  <c r="J73"/>
  <c r="R462"/>
  <c r="T471"/>
  <c r="P490"/>
  <c r="R513"/>
  <c r="BK531"/>
  <c r="J531"/>
  <c r="J79"/>
  <c r="P531"/>
  <c r="P525"/>
  <c r="BK545"/>
  <c r="J545"/>
  <c r="J82"/>
  <c r="T545"/>
  <c r="T544"/>
  <c r="P104"/>
  <c r="P103"/>
  <c r="T151"/>
  <c r="T184"/>
  <c r="T197"/>
  <c r="BK229"/>
  <c r="J229"/>
  <c r="J62"/>
  <c r="BK295"/>
  <c r="J295"/>
  <c r="J63"/>
  <c r="R316"/>
  <c r="P334"/>
  <c r="R346"/>
  <c r="R354"/>
  <c r="BK359"/>
  <c r="J359"/>
  <c r="J70"/>
  <c r="BK423"/>
  <c r="J423"/>
  <c r="J71"/>
  <c r="T423"/>
  <c r="T431"/>
  <c r="T462"/>
  <c r="P471"/>
  <c r="R490"/>
  <c r="P513"/>
  <c r="R531"/>
  <c r="R525"/>
  <c r="P545"/>
  <c r="P544"/>
  <c r="BK526"/>
  <c r="J526"/>
  <c r="J78"/>
  <c r="BK563"/>
  <c r="J563"/>
  <c r="J84"/>
  <c r="BK311"/>
  <c r="J311"/>
  <c r="J64"/>
  <c r="J96"/>
  <c r="BE160"/>
  <c r="BE170"/>
  <c r="BE198"/>
  <c r="BE230"/>
  <c r="BE246"/>
  <c r="BE250"/>
  <c r="BE285"/>
  <c r="BE287"/>
  <c r="BE300"/>
  <c r="BE307"/>
  <c r="BE321"/>
  <c r="BE331"/>
  <c r="BE340"/>
  <c r="BE347"/>
  <c r="BE389"/>
  <c r="BE403"/>
  <c r="BE406"/>
  <c r="BE413"/>
  <c r="BE420"/>
  <c r="BE432"/>
  <c r="BE463"/>
  <c r="BE468"/>
  <c r="BE109"/>
  <c r="BE114"/>
  <c r="BE133"/>
  <c r="BE140"/>
  <c r="BE143"/>
  <c r="BE152"/>
  <c r="BE202"/>
  <c r="BE206"/>
  <c r="BE210"/>
  <c r="BE221"/>
  <c r="BE225"/>
  <c r="BE242"/>
  <c r="BE262"/>
  <c r="BE266"/>
  <c r="BE293"/>
  <c r="BE317"/>
  <c r="BE328"/>
  <c r="BE335"/>
  <c r="BE360"/>
  <c r="BE364"/>
  <c r="BE371"/>
  <c r="BE399"/>
  <c r="BE417"/>
  <c r="BE443"/>
  <c r="BE455"/>
  <c r="BE472"/>
  <c r="BE479"/>
  <c r="BE482"/>
  <c r="BE484"/>
  <c r="BE486"/>
  <c r="BE495"/>
  <c r="BE499"/>
  <c r="BE507"/>
  <c r="BE510"/>
  <c r="BE514"/>
  <c r="BE518"/>
  <c r="BE522"/>
  <c r="BE527"/>
  <c r="BE532"/>
  <c r="BE536"/>
  <c r="BE546"/>
  <c r="BE552"/>
  <c r="BE555"/>
  <c r="BE559"/>
  <c r="F51"/>
  <c r="BE105"/>
  <c r="BE125"/>
  <c r="BE129"/>
  <c r="BE136"/>
  <c r="BE216"/>
  <c r="BE234"/>
  <c r="BE238"/>
  <c r="BE258"/>
  <c r="BE278"/>
  <c r="BE282"/>
  <c r="BE303"/>
  <c r="BE312"/>
  <c r="BE324"/>
  <c r="BE343"/>
  <c r="BE349"/>
  <c r="BE351"/>
  <c r="BE355"/>
  <c r="BE357"/>
  <c r="BE367"/>
  <c r="BE382"/>
  <c r="BE385"/>
  <c r="BE410"/>
  <c r="BE424"/>
  <c r="BE440"/>
  <c r="BE488"/>
  <c r="BE491"/>
  <c r="BE503"/>
  <c r="BE540"/>
  <c r="BE564"/>
  <c r="BE121"/>
  <c r="BE147"/>
  <c r="BE156"/>
  <c r="BE164"/>
  <c r="BE174"/>
  <c r="BE180"/>
  <c r="BE185"/>
  <c r="BE189"/>
  <c r="BE193"/>
  <c r="BE254"/>
  <c r="BE270"/>
  <c r="BE274"/>
  <c r="BE289"/>
  <c r="BE296"/>
  <c r="BE378"/>
  <c r="BE392"/>
  <c r="BE395"/>
  <c r="BE428"/>
  <c r="BE436"/>
  <c r="BE447"/>
  <c r="BE451"/>
  <c r="BE459"/>
  <c r="BE476"/>
  <c r="BE550"/>
  <c r="F32"/>
  <c i="1" r="BA55"/>
  <c r="BA54"/>
  <c r="W30"/>
  <c i="2" r="F33"/>
  <c i="1" r="BB55"/>
  <c r="BB54"/>
  <c r="W31"/>
  <c i="2" r="F34"/>
  <c i="1" r="BC55"/>
  <c r="BC54"/>
  <c r="AY54"/>
  <c i="2" r="F35"/>
  <c i="1" r="BD55"/>
  <c r="BD54"/>
  <c r="W33"/>
  <c i="2" r="J32"/>
  <c i="1" r="AW55"/>
  <c i="2" l="1" r="R315"/>
  <c r="R103"/>
  <c r="R102"/>
  <c r="T103"/>
  <c r="T315"/>
  <c r="P315"/>
  <c r="P102"/>
  <c i="1" r="AU55"/>
  <c i="2" r="BK103"/>
  <c r="J104"/>
  <c r="J57"/>
  <c r="BK315"/>
  <c r="J315"/>
  <c r="J65"/>
  <c r="BK544"/>
  <c r="J544"/>
  <c r="J81"/>
  <c r="BK525"/>
  <c r="J525"/>
  <c r="J77"/>
  <c i="1" r="AX54"/>
  <c r="AU54"/>
  <c i="2" r="F31"/>
  <c i="1" r="AZ55"/>
  <c r="AZ54"/>
  <c r="AV54"/>
  <c r="AK29"/>
  <c i="2" r="J31"/>
  <c i="1" r="AV55"/>
  <c r="AT55"/>
  <c r="AW54"/>
  <c r="AK30"/>
  <c r="W32"/>
  <c i="2" l="1" r="BK102"/>
  <c r="J102"/>
  <c r="T102"/>
  <c r="J103"/>
  <c r="J56"/>
  <c r="J28"/>
  <c i="1" r="AG55"/>
  <c r="AG54"/>
  <c r="AK26"/>
  <c r="AK35"/>
  <c r="W29"/>
  <c r="AT54"/>
  <c i="2" l="1" r="J37"/>
  <c r="J55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<sst xmlns="http://schemas.openxmlformats.org/spreadsheetml/2006/main">
  <si>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</si>
  <si>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</si>
  <si>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</si>
  <si>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</si>
  <si>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</si>
  <si>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{54299b89-6e6d-4a3e-8658-066d53237b84}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</si>
  <si>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</si>
  <si>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</si>
  <si>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</si>
  <si>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</si>
  <si>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</si>
  <si>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</si>
  <si>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</si>
  <si>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</si>
  <si>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</si>
  <si>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</si>
  <si>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</si>
  <si>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BAŤŮV KANÁL, VNOROVY – DOMEK OBSLUHY PK</t>
  </si>
  <si>
    <t>KSO:</t>
  </si>
  <si>
    <t/>
  </si>
  <si>
    <t>CC-CZ:</t>
  </si>
  <si>
    <t>Místo:</t>
  </si>
  <si>
    <t xml:space="preserve"> </t>
  </si>
  <si>
    <t>Datum:</t>
  </si>
  <si>
    <t>14. 4. 2023</t>
  </si>
  <si>
    <t>Zadavatel:</t>
  </si>
  <si>
    <t>IČ:</t>
  </si>
  <si>
    <t>Povodí Moravy,s.p.</t>
  </si>
  <si>
    <t>DIČ:</t>
  </si>
  <si>
    <t>Uchazeč:</t>
  </si>
  <si>
    <t>Vyplň údaj</t>
  </si>
  <si>
    <t>Projektant:</t>
  </si>
  <si>
    <t>Ondřej Polách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</si>
  <si>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</si>
  <si>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</si>
  <si>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</si>
  <si>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</si>
  <si>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</si>
  <si>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</si>
  <si>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</si>
  <si>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</si>
  <si>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</si>
  <si>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</si>
  <si>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</si>
  <si>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</si>
  <si>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</si>
  <si>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</si>
  <si>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</si>
  <si>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</si>
  <si>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</si>
  <si>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</si>
  <si>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</si>
  <si>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</si>
  <si>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</si>
  <si>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</si>
  <si>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</si>
  <si>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</si>
  <si>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</si>
  <si>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</si>
  <si>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</si>
  <si>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</si>
  <si>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</si>
  <si>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</si>
  <si>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</si>
  <si>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</si>
  <si>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</si>
  <si>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</si>
  <si>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</si>
  <si>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</si>
  <si>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</si>
  <si>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</si>
  <si>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</si>
  <si>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</si>
  <si>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</si>
  <si>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</si>
  <si>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</si>
  <si>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</si>
  <si>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</si>
  <si>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</si>
  <si>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</si>
  <si>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</si>
  <si>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</si>
  <si>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</si>
  <si>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</si>
  <si>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</si>
  <si>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</si>
  <si>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</si>
  <si>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</si>
  <si>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</si>
  <si>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</si>
  <si>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</si>
  <si>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</si>
  <si>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</si>
  <si>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</si>
  <si>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</si>
  <si>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</si>
  <si>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</si>
  <si>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</si>
  <si>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</si>
  <si>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</si>
  <si>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</si>
  <si>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</si>
  <si>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</si>
  <si>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</si>
  <si>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</si>
  <si>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</si>
  <si>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</si>
  <si>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</si>
  <si>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</si>
  <si>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</si>
  <si>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</si>
  <si>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</si>
  <si>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</si>
  <si>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</si>
  <si>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</si>
  <si>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</si>
  <si>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</si>
  <si>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</si>
  <si>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</si>
  <si>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</si>
  <si>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</si>
  <si>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</si>
  <si>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</si>
  <si>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</si>
  <si>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</si>
  <si>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</si>
  <si>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</si>
  <si>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</si>
  <si>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</si>
  <si>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</si>
  <si>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</si>
  <si>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</si>
  <si>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</si>
  <si>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</si>
  <si>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CS ÚRS 2023 01</t>
  </si>
  <si>
    <t>4</t>
  </si>
  <si>
    <t>429190934</t>
  </si>
  <si>
    <t>PP</t>
  </si>
  <si>
    <t>Sejmutí ornice strojně při souvislé ploše do 100 m2, tl. vrstvy do 200 mm</t>
  </si>
  <si>
    <t>Online PSC</t>
  </si>
  <si>
    <t>https://podminky.urs.cz/item/CS_URS_2023_01/121151103</t>
  </si>
  <si>
    <t>VV</t>
  </si>
  <si>
    <t>75</t>
  </si>
  <si>
    <t>122251101</t>
  </si>
  <si>
    <t>Odkopávky a prokopávky nezapažené v hornině třídy těžitelnosti I skupiny 3 objem do 20 m3 strojně</t>
  </si>
  <si>
    <t>m3</t>
  </si>
  <si>
    <t>-2037991234</t>
  </si>
  <si>
    <t>Odkopávky a prokopávky nezapažené strojně v hornině třídy těžitelnosti I skupiny 3 do 20 m3</t>
  </si>
  <si>
    <t>https://podminky.urs.cz/item/CS_URS_2023_01/122251101</t>
  </si>
  <si>
    <t>P</t>
  </si>
  <si>
    <t>Poznámka k položce:_x000d_
odkopání zeminy na kótu -0,900</t>
  </si>
  <si>
    <t>2,2*8</t>
  </si>
  <si>
    <t>3</t>
  </si>
  <si>
    <t>132212131</t>
  </si>
  <si>
    <t>Hloubení nezapažených rýh šířky do 800 mm v soudržných horninách třídy těžitelnosti I skupiny 3 ručně</t>
  </si>
  <si>
    <t>1298410582</t>
  </si>
  <si>
    <t>Hloubení nezapažených rýh šířky do 800 mm ručně s urovnáním dna do předepsaného profilu a spádu v hornině třídy těžitelnosti I skupiny 3 soudržných</t>
  </si>
  <si>
    <t>https://podminky.urs.cz/item/CS_URS_2023_01/132212131</t>
  </si>
  <si>
    <t>Poznámka k položce:_x000d_
vykopání rýh pro základové pasy na kótu -1,700</t>
  </si>
  <si>
    <t>3,3*0,5*0,8*2</t>
  </si>
  <si>
    <t>2,3*0,5*0,8*2</t>
  </si>
  <si>
    <t>Součet</t>
  </si>
  <si>
    <t>162251141</t>
  </si>
  <si>
    <t>Vodorovné přemístění do 20 m výkopku/sypaniny z horniny třídy těžitelnosti III skupiny 6 a 7</t>
  </si>
  <si>
    <t>1593115766</t>
  </si>
  <si>
    <t>Vodorovné přemístění výkopku nebo sypaniny po suchu na obvyklém dopravním prostředku, bez naložení výkopku, avšak se složením bez rozhrnutí z horniny třídy těžitelnosti III skupiny 6 a 7 na vzdálenost do 20 m</t>
  </si>
  <si>
    <t>https://podminky.urs.cz/item/CS_URS_2023_01/162251141</t>
  </si>
  <si>
    <t>(7,5+17,6+4,480)*2</t>
  </si>
  <si>
    <t>5</t>
  </si>
  <si>
    <t>167151101</t>
  </si>
  <si>
    <t>Nakládání výkopku z hornin třídy těžitelnosti I skupiny 1 až 3 do 100 m3</t>
  </si>
  <si>
    <t>-1554165146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</si>
  <si>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</si>
  <si>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</si>
  <si>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6</t>
  </si>
  <si>
    <t>181411123</t>
  </si>
  <si>
    <t>Založení lučního trávníku výsevem pl do 1000 m2 ve svahu přes 1:2 do 1:1</t>
  </si>
  <si>
    <t>41722567</t>
  </si>
  <si>
    <t>Založení trávníku na půdě předem připravené plochy do 1000 m2 výsevem včetně utažení lučního na svahu přes 1:2 do 1:1</t>
  </si>
  <si>
    <t>https://podminky.urs.cz/item/CS_URS_2023_01/181411123</t>
  </si>
  <si>
    <t>39</t>
  </si>
  <si>
    <t>7</t>
  </si>
  <si>
    <t>M</t>
  </si>
  <si>
    <t>00572470</t>
  </si>
  <si>
    <t>osivo směs travní univerzál</t>
  </si>
  <si>
    <t>kg</t>
  </si>
  <si>
    <t>8</t>
  </si>
  <si>
    <t>-1495122801</t>
  </si>
  <si>
    <t>39*0,02 'Přepočtené koeficientem množství</t>
  </si>
  <si>
    <t>182251101</t>
  </si>
  <si>
    <t>Svahování násypů strojně</t>
  </si>
  <si>
    <t>1748619732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</si>
  <si>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</si>
  <si>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</si>
  <si>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9</t>
  </si>
  <si>
    <t>R005</t>
  </si>
  <si>
    <t xml:space="preserve">Nakládka, dovezení a složení zeminy vhodné do násypu </t>
  </si>
  <si>
    <t>-1460330725</t>
  </si>
  <si>
    <t>Nákup vhodné zeminy do násypů, dovoz, složení</t>
  </si>
  <si>
    <t>10</t>
  </si>
  <si>
    <t>171151103</t>
  </si>
  <si>
    <t>Uložení sypaniny z hornin soudržných do násypů zhutněných strojně</t>
  </si>
  <si>
    <t>64</t>
  </si>
  <si>
    <t>-618524775</t>
  </si>
  <si>
    <t>Uložení sypanin do násypů strojně s rozprostřením sypaniny ve vrstvách a s hrubým urovnáním zhutněných z hornin soudržných jakékoliv třídy těžitelnosti</t>
  </si>
  <si>
    <t>https://podminky.urs.cz/item/CS_URS_2023_01/171151103</t>
  </si>
  <si>
    <t>17,6+4,48+10+(7,5-3,9)</t>
  </si>
  <si>
    <t>11</t>
  </si>
  <si>
    <t>182351023</t>
  </si>
  <si>
    <t>Rozprostření ornice pl do 100 m2 ve svahu přes 1:5 tl vrstvy do 200 mm strojně</t>
  </si>
  <si>
    <t>1666942968</t>
  </si>
  <si>
    <t>Rozprostření a urovnání ornice ve svahu sklonu přes 1:5 strojně při souvislé ploše do 100 m2, tl. vrstvy do 200 mm</t>
  </si>
  <si>
    <t>https://podminky.urs.cz/item/CS_URS_2023_01/182351023</t>
  </si>
  <si>
    <t>Zakládání</t>
  </si>
  <si>
    <t>12</t>
  </si>
  <si>
    <t>273321411</t>
  </si>
  <si>
    <t>Základové desky ze ŽB bez zvýšených nároků na prostředí tř. C 20/25</t>
  </si>
  <si>
    <t>-827425058</t>
  </si>
  <si>
    <t>Základy z betonu železového (bez výztuže) desky z betonu bez zvláštních nároků na prostředí tř. C 20/25</t>
  </si>
  <si>
    <t>https://podminky.urs.cz/item/CS_URS_2023_01/273321411</t>
  </si>
  <si>
    <t>3,3*3,3*0,1</t>
  </si>
  <si>
    <t>13</t>
  </si>
  <si>
    <t>273351121</t>
  </si>
  <si>
    <t>Zřízení bednění základových desek</t>
  </si>
  <si>
    <t>1565293376</t>
  </si>
  <si>
    <t>Bednění základů desek zřízení</t>
  </si>
  <si>
    <t>https://podminky.urs.cz/item/CS_URS_2023_01/273351121</t>
  </si>
  <si>
    <t>0,2*3,3*4</t>
  </si>
  <si>
    <t>14</t>
  </si>
  <si>
    <t>273351122</t>
  </si>
  <si>
    <t>Odstranění bednění základových desek</t>
  </si>
  <si>
    <t>-338231667</t>
  </si>
  <si>
    <t>Bednění základů desek odstranění</t>
  </si>
  <si>
    <t>https://podminky.urs.cz/item/CS_URS_2023_01/273351122</t>
  </si>
  <si>
    <t>3,3*0,2*4</t>
  </si>
  <si>
    <t>274313711</t>
  </si>
  <si>
    <t>Základové pásy z betonu tř. C 20/25</t>
  </si>
  <si>
    <t>1370285470</t>
  </si>
  <si>
    <t>Základy z betonu prostého pasy betonu kamenem neprokládaného tř. C 20/25</t>
  </si>
  <si>
    <t>https://podminky.urs.cz/item/CS_URS_2023_01/274313711</t>
  </si>
  <si>
    <t>3,3*0,8*0,5*2</t>
  </si>
  <si>
    <t>2,3*0,8*0,5*2</t>
  </si>
  <si>
    <t>16</t>
  </si>
  <si>
    <t>279113144</t>
  </si>
  <si>
    <t>Základová zeď tl přes 250 do 300 mm z tvárnic ztraceného bednění včetně výplně z betonu tř. C 20/25</t>
  </si>
  <si>
    <t>-681945427</t>
  </si>
  <si>
    <t>Základové zdi z tvárnic ztraceného bednění včetně výplně z betonu bez zvláštních nároků na vliv prostředí třídy C 20/25, tloušťky zdiva přes 250 do 300 mm</t>
  </si>
  <si>
    <t>https://podminky.urs.cz/item/CS_URS_2023_01/279113144</t>
  </si>
  <si>
    <t>3,3*0,75*4</t>
  </si>
  <si>
    <t>17</t>
  </si>
  <si>
    <t>274361821</t>
  </si>
  <si>
    <t>Výztuž základových pasů betonářskou ocelí 10 505 (R)</t>
  </si>
  <si>
    <t>t</t>
  </si>
  <si>
    <t>631868474</t>
  </si>
  <si>
    <t>Výztuž základů pasů z betonářské oceli 10 505 (R) nebo BSt 500</t>
  </si>
  <si>
    <t>https://podminky.urs.cz/item/CS_URS_2023_01/274361821</t>
  </si>
  <si>
    <t>13,2*4*2*1,3*0,89/1000 "svislá výztuž"</t>
  </si>
  <si>
    <t>6*4*3,3*1,3*0,89/1000 "vodorovná výztuž"</t>
  </si>
  <si>
    <t>18</t>
  </si>
  <si>
    <t>273361821</t>
  </si>
  <si>
    <t>Výztuž základových desek betonářskou ocelí 10 505 (R)</t>
  </si>
  <si>
    <t>2126883178</t>
  </si>
  <si>
    <t>Výztuž základů desek z betonářské oceli 10 505 (R) nebo BSt 500</t>
  </si>
  <si>
    <t>https://podminky.urs.cz/item/CS_URS_2023_01/273361821</t>
  </si>
  <si>
    <t>3,3*3,3*12,35/1000*1,1</t>
  </si>
  <si>
    <t>Svislé a kompletní konstrukce</t>
  </si>
  <si>
    <t>19</t>
  </si>
  <si>
    <t>310901115</t>
  </si>
  <si>
    <t>Úprava líce režného zdiva prováděného na lišty bez spárování</t>
  </si>
  <si>
    <t>1345895933</t>
  </si>
  <si>
    <t>Úprava líce při zdění režného zdiva bez spárování jakékoliv vazby, popř. předlohy, prováděná přesně na lišty nebo s použitím jiné vhodné pomůcky</t>
  </si>
  <si>
    <t>https://podminky.urs.cz/item/CS_URS_2023_01/310901115</t>
  </si>
  <si>
    <t>(3,3*4*2)-(0,9*1,1*2)-(0,9*2)</t>
  </si>
  <si>
    <t>20</t>
  </si>
  <si>
    <t>311232014</t>
  </si>
  <si>
    <t>Zdivo nosné z cihel plných lícových P 60 dl 290 mm P60 na MVC včetně spárování</t>
  </si>
  <si>
    <t>-1844172541</t>
  </si>
  <si>
    <t>Zdivo z cihel pálených nosné z cihel lícových včetně spárování pevnosti P 60, na maltu MVC dl. 290 mm (český formát 290x140x65 mm) plných</t>
  </si>
  <si>
    <t>https://podminky.urs.cz/item/CS_URS_2023_01/311232014</t>
  </si>
  <si>
    <t>(3,3*4*0,15)-(0,9*1,1*0,15*2)-(0,9*2*0,15)+0,3*0,3*4*2</t>
  </si>
  <si>
    <t>342272225</t>
  </si>
  <si>
    <t>Příčka z pórobetonových hladkých tvárnic na tenkovrstvou maltu tl 100 mm</t>
  </si>
  <si>
    <t>1491331602</t>
  </si>
  <si>
    <t>Příčky z pórobetonových tvárnic hladkých na tenké maltové lože objemová hmotnost do 500 kg/m3, tloušťka příčky 100 mm</t>
  </si>
  <si>
    <t>https://podminky.urs.cz/item/CS_URS_2023_01/342272225</t>
  </si>
  <si>
    <t>1,3*2,4</t>
  </si>
  <si>
    <t>Vodorovné konstrukce</t>
  </si>
  <si>
    <t>22</t>
  </si>
  <si>
    <t>417321414</t>
  </si>
  <si>
    <t>Ztužující pásy a věnce ze ŽB tř. C 20/25</t>
  </si>
  <si>
    <t>1496177193</t>
  </si>
  <si>
    <t>Ztužující pásy a věnce z betonu železového (bez výztuže) tř. C 20/25</t>
  </si>
  <si>
    <t>https://podminky.urs.cz/item/CS_URS_2023_01/417321414</t>
  </si>
  <si>
    <t>(3,3*2+3*2)*0,26*0,15</t>
  </si>
  <si>
    <t>23</t>
  </si>
  <si>
    <t>417351115</t>
  </si>
  <si>
    <t>Zřízení bednění ztužujících věnců</t>
  </si>
  <si>
    <t>1099159671</t>
  </si>
  <si>
    <t>Bednění bočnic ztužujících pásů a věnců včetně vzpěr zřízení</t>
  </si>
  <si>
    <t>https://podminky.urs.cz/item/CS_URS_2023_01/417351115</t>
  </si>
  <si>
    <t>(3,3+3)*4*0,4</t>
  </si>
  <si>
    <t>24</t>
  </si>
  <si>
    <t>417351116</t>
  </si>
  <si>
    <t>Odstranění bednění ztužujících věnců</t>
  </si>
  <si>
    <t>-724960161</t>
  </si>
  <si>
    <t>Bednění bočnic ztužujících pásů a věnců včetně vzpěr odstranění</t>
  </si>
  <si>
    <t>https://podminky.urs.cz/item/CS_URS_2023_01/417351116</t>
  </si>
  <si>
    <t>25</t>
  </si>
  <si>
    <t>417361821</t>
  </si>
  <si>
    <t>Výztuž ztužujících pásů a věnců betonářskou ocelí 10 505</t>
  </si>
  <si>
    <t>-1453522453</t>
  </si>
  <si>
    <t>Výztuž ztužujících pásů a věnců z betonářské oceli 10 505 (R) nebo BSt 500</t>
  </si>
  <si>
    <t>https://podminky.urs.cz/item/CS_URS_2023_01/417361821</t>
  </si>
  <si>
    <t>(3,3+3)*2*4*0,89/1000*1,3 "vodorovná výztuž"</t>
  </si>
  <si>
    <t>52*0,62*0,23/1000*1,3 "třmínky"</t>
  </si>
  <si>
    <t>26</t>
  </si>
  <si>
    <t>451561112</t>
  </si>
  <si>
    <t>Lože pod dlažby z kameniva drceného drobného vrstva tl přes 100 do 150 mm</t>
  </si>
  <si>
    <t>1145381167</t>
  </si>
  <si>
    <t>Lože pod dlažby z kameniva drceného drobného, tl. vrstvy přes 100 do 150 mm</t>
  </si>
  <si>
    <t>https://podminky.urs.cz/item/CS_URS_2023_01/451561112</t>
  </si>
  <si>
    <t>19,5</t>
  </si>
  <si>
    <t>Komunikace pozemní</t>
  </si>
  <si>
    <t>27</t>
  </si>
  <si>
    <t>596811311</t>
  </si>
  <si>
    <t>Kladení velkoformátové betonové dlažby tl do 100 mm velikosti do 0,5 m2 pl do 300 m2</t>
  </si>
  <si>
    <t>-1977415336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</si>
  <si>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</si>
  <si>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https://podminky.urs.cz/item/CS_URS_2023_01/596811311</t>
  </si>
  <si>
    <t>28</t>
  </si>
  <si>
    <t>RMAT0001</t>
  </si>
  <si>
    <t>dlažba betonová hladká velkoformátová 500x500x50 mm</t>
  </si>
  <si>
    <t>921565995</t>
  </si>
  <si>
    <t>19,5*1,03 'Přepočtené koeficientem množství</t>
  </si>
  <si>
    <t>Úpravy povrchů, podlahy a osazování výplní</t>
  </si>
  <si>
    <t>29</t>
  </si>
  <si>
    <t>612121101</t>
  </si>
  <si>
    <t>Zatření spár cementovou maltou vnitřních stěn z cihel</t>
  </si>
  <si>
    <t>-1597871904</t>
  </si>
  <si>
    <t>Zatření spár vnitřních povrchů cementovou maltou, ploch z cihel stěn</t>
  </si>
  <si>
    <t>https://podminky.urs.cz/item/CS_URS_2023_01/612121101</t>
  </si>
  <si>
    <t>4*3*2-2*0,9-1,1*0,9*2</t>
  </si>
  <si>
    <t>30</t>
  </si>
  <si>
    <t>612121112</t>
  </si>
  <si>
    <t>Zatření spár stěrkovou hmotou vnitřních stěn z pórobetonových tvárnic</t>
  </si>
  <si>
    <t>1965765365</t>
  </si>
  <si>
    <t>Zatření spár vnitřních povrchů stěrkovou hmotou, ploch z pórobetonových tvárnic stěn</t>
  </si>
  <si>
    <t>https://podminky.urs.cz/item/CS_URS_2023_01/612121112</t>
  </si>
  <si>
    <t>1,3+0,1+1,3*2,3</t>
  </si>
  <si>
    <t>31</t>
  </si>
  <si>
    <t>612142001</t>
  </si>
  <si>
    <t>Potažení vnitřních stěn sklovláknitým pletivem vtlačeným do tenkovrstvé hmoty</t>
  </si>
  <si>
    <t>-319224714</t>
  </si>
  <si>
    <t>Potažení vnitřních ploch pletivem v ploše nebo pruzích, na plném podkladu sklovláknitým vtlačením do tmelu stěn</t>
  </si>
  <si>
    <t>https://podminky.urs.cz/item/CS_URS_2023_01/612142001</t>
  </si>
  <si>
    <t>(1,3+0,1+1,3)*2,3</t>
  </si>
  <si>
    <t>32</t>
  </si>
  <si>
    <t>612321121</t>
  </si>
  <si>
    <t>Vápenocementová omítka hladká jednovrstvá vnitřních stěn nanášená ručně</t>
  </si>
  <si>
    <t>1023962304</t>
  </si>
  <si>
    <t>Omítka vápenocementová vnitřních ploch nanášená ručně jednovrstvá, tloušťky do 10 mm hladká svislých konstrukcí stěn</t>
  </si>
  <si>
    <t>https://podminky.urs.cz/item/CS_URS_2023_01/612321121</t>
  </si>
  <si>
    <t>4*3,3*2,3-(2*0,9)-(1,1*0,9*2)+(1,3+0,1+1,3)*2,3</t>
  </si>
  <si>
    <t>33</t>
  </si>
  <si>
    <t>612321131</t>
  </si>
  <si>
    <t>Potažení vnitřních stěn vápenocementovým štukem tloušťky do 3 mm</t>
  </si>
  <si>
    <t>-1460855119</t>
  </si>
  <si>
    <t>Potažení vnitřních ploch vápenocementovým štukem tloušťky do 3 mm svislých konstrukcí stěn</t>
  </si>
  <si>
    <t>https://podminky.urs.cz/item/CS_URS_2023_01/612321131</t>
  </si>
  <si>
    <t>34</t>
  </si>
  <si>
    <t>622142001</t>
  </si>
  <si>
    <t>Potažení vnějších stěn sklovláknitým pletivem vtlačeným do tenkovrstvé hmoty</t>
  </si>
  <si>
    <t>-2038465445</t>
  </si>
  <si>
    <t>Potažení vnějších ploch pletivem v ploše nebo pruzích, na plném podkladu sklovláknitým vtlačením do tmelu stěn</t>
  </si>
  <si>
    <t>https://podminky.urs.cz/item/CS_URS_2023_01/622142001</t>
  </si>
  <si>
    <t>4*3,3*0,4</t>
  </si>
  <si>
    <t>35</t>
  </si>
  <si>
    <t>622321131</t>
  </si>
  <si>
    <t>Potažení vnějších stěn vápenocementovým aktivovaným štukem tloušťky do 3 mm</t>
  </si>
  <si>
    <t>1890772290</t>
  </si>
  <si>
    <t>Potažení vnějších ploch štukem vápenocementovým, tloušťky do 3 mm stěn</t>
  </si>
  <si>
    <t>https://podminky.urs.cz/item/CS_URS_2023_01/622321131</t>
  </si>
  <si>
    <t>36</t>
  </si>
  <si>
    <t>622631001</t>
  </si>
  <si>
    <t>Spárování spárovací maltou vnějších pohledových ploch stěn z cihel</t>
  </si>
  <si>
    <t>-607680921</t>
  </si>
  <si>
    <t>Spárování vnějších ploch pohledového zdiva z cihel, spárovací maltou stěn</t>
  </si>
  <si>
    <t>https://podminky.urs.cz/item/CS_URS_2023_01/622631001</t>
  </si>
  <si>
    <t>37</t>
  </si>
  <si>
    <t>631362021</t>
  </si>
  <si>
    <t>Výztuž mazanin svařovanými sítěmi Kari</t>
  </si>
  <si>
    <t>-1644074738</t>
  </si>
  <si>
    <t>Výztuž mazanin ze svařovaných sítí z drátů typu KARI</t>
  </si>
  <si>
    <t>https://podminky.urs.cz/item/CS_URS_2023_01/631362021</t>
  </si>
  <si>
    <t>9*2,1/1000</t>
  </si>
  <si>
    <t>38</t>
  </si>
  <si>
    <t>632450134</t>
  </si>
  <si>
    <t>Vyrovnávací cementový potěr tl přes 40 do 50 mm ze suchých směsí provedený v ploše</t>
  </si>
  <si>
    <t>1342455060</t>
  </si>
  <si>
    <t>Potěr cementový vyrovnávací ze suchých směsí v ploše o průměrné (střední) tl. přes 40 do 50 mm</t>
  </si>
  <si>
    <t>https://podminky.urs.cz/item/CS_URS_2023_01/632450134</t>
  </si>
  <si>
    <t>3*3</t>
  </si>
  <si>
    <t>632451491</t>
  </si>
  <si>
    <t>Příplatek k potěrům za přehlazení povrchu</t>
  </si>
  <si>
    <t>-946079015</t>
  </si>
  <si>
    <t>Potěr pískocementový běžný Příplatek k cenám za úpravu povrchu přehlazením</t>
  </si>
  <si>
    <t>https://podminky.urs.cz/item/CS_URS_2023_01/632451491</t>
  </si>
  <si>
    <t>40</t>
  </si>
  <si>
    <t>634112113</t>
  </si>
  <si>
    <t>Obvodová dilatace podlahovým páskem z pěnového PE mezi stěnou a mazaninou nebo potěrem v 80 mm</t>
  </si>
  <si>
    <t>m</t>
  </si>
  <si>
    <t>1336828912</t>
  </si>
  <si>
    <t>Obvodová dilatace mezi stěnou a mazaninou nebo potěrem podlahovým páskem z pěnového PE tl. do 10 mm, výšky 80 mm</t>
  </si>
  <si>
    <t>https://podminky.urs.cz/item/CS_URS_2023_01/634112113</t>
  </si>
  <si>
    <t>3*4</t>
  </si>
  <si>
    <t>41</t>
  </si>
  <si>
    <t>635321212</t>
  </si>
  <si>
    <t>Násyp pod podlahy z betonového recyklátu se zhutněním</t>
  </si>
  <si>
    <t>-319741299</t>
  </si>
  <si>
    <t>Násyp z recyklátu pod podlahy se zhutněním, z recyklátu betonového</t>
  </si>
  <si>
    <t>https://podminky.urs.cz/item/CS_URS_2023_01/635321212</t>
  </si>
  <si>
    <t>2,7*2,7*1</t>
  </si>
  <si>
    <t>42</t>
  </si>
  <si>
    <t>642942111</t>
  </si>
  <si>
    <t>Osazování zárubní nebo rámů dveřních kovových do 2,5 m2 na MC</t>
  </si>
  <si>
    <t>kus</t>
  </si>
  <si>
    <t>1088850295</t>
  </si>
  <si>
    <t>Osazování zárubní nebo rámů kovových dveřních lisovaných nebo z úhelníků bez dveřních křídel na cementovou maltu, plochy otvoru do 2,5 m2</t>
  </si>
  <si>
    <t>https://podminky.urs.cz/item/CS_URS_2023_01/642942111</t>
  </si>
  <si>
    <t>43</t>
  </si>
  <si>
    <t>55331482</t>
  </si>
  <si>
    <t>zárubeň jednokřídlá ocelová pro zdění tl stěny 75-100mm rozměru 800/1970, 2100mm</t>
  </si>
  <si>
    <t>-980324695</t>
  </si>
  <si>
    <t>44</t>
  </si>
  <si>
    <t>55331487</t>
  </si>
  <si>
    <t>zárubeň jednokřídlá ocelová pro zdění tl stěny 110-150mm rozměru 800/1970, 2100mm</t>
  </si>
  <si>
    <t>1723986186</t>
  </si>
  <si>
    <t>45</t>
  </si>
  <si>
    <t>644941111</t>
  </si>
  <si>
    <t>Osazování ventilačních mřížek velikosti do 150 x 200 mm</t>
  </si>
  <si>
    <t>94732490</t>
  </si>
  <si>
    <t>Montáž průvětrníků nebo mřížek odvětrávacích velikosti do 150 x 200 mm</t>
  </si>
  <si>
    <t>https://podminky.urs.cz/item/CS_URS_2023_01/644941111</t>
  </si>
  <si>
    <t>46</t>
  </si>
  <si>
    <t>56245613</t>
  </si>
  <si>
    <t>mřížka větrací hranatá plast se žaluzií 150x150mm</t>
  </si>
  <si>
    <t>-899661483</t>
  </si>
  <si>
    <t>Ostatní konstrukce a práce, bourání</t>
  </si>
  <si>
    <t>47</t>
  </si>
  <si>
    <t>916231113</t>
  </si>
  <si>
    <t>Osazení chodníkového obrubníku betonového ležatého s boční opěrou do lože z betonu prostého</t>
  </si>
  <si>
    <t>-996353905</t>
  </si>
  <si>
    <t>Osazení chodníkového obrubníku betonového se zřízením lože, s vyplněním a zatřením spár cementovou maltou ležatého s boční opěrou z betonu prostého, do lože z betonu prostého</t>
  </si>
  <si>
    <t>https://podminky.urs.cz/item/CS_URS_2023_01/916231113</t>
  </si>
  <si>
    <t>5,5+5,5+4,5+1,5+1,8+3,9+3,9+1,1+0,9+1,5+2,3</t>
  </si>
  <si>
    <t>48</t>
  </si>
  <si>
    <t>59217016</t>
  </si>
  <si>
    <t>obrubník betonový chodníkový 1000x80x250mm</t>
  </si>
  <si>
    <t>2066048067</t>
  </si>
  <si>
    <t>32,4*1,02 'Přepočtené koeficientem množství</t>
  </si>
  <si>
    <t>49</t>
  </si>
  <si>
    <t>949101111</t>
  </si>
  <si>
    <t>Lešení pomocné pro objekty pozemních staveb s lešeňovou podlahou v do 1,9 m zatížení do 150 kg/m2</t>
  </si>
  <si>
    <t>-1343270898</t>
  </si>
  <si>
    <t>Lešení pomocné pracovní pro objekty pozemních staveb pro zatížení do 150 kg/m2, o výšce lešeňové podlahy do 1,9 m</t>
  </si>
  <si>
    <t>https://podminky.urs.cz/item/CS_URS_2023_01/949101111</t>
  </si>
  <si>
    <t>3,3*3,3</t>
  </si>
  <si>
    <t>50</t>
  </si>
  <si>
    <t>953965131</t>
  </si>
  <si>
    <t>Kotevní šroub pro chemické kotvy M 16 dl 190 mm</t>
  </si>
  <si>
    <t>-1739774044</t>
  </si>
  <si>
    <t>Kotvy chemické s vyvrtáním otvoru kotevní šrouby pro chemické kotvy, velikost M 16, délka 190 mm</t>
  </si>
  <si>
    <t>https://podminky.urs.cz/item/CS_URS_2023_01/953965131</t>
  </si>
  <si>
    <t>8 "ukotvení pozednice do věnce"</t>
  </si>
  <si>
    <t>998</t>
  </si>
  <si>
    <t>Přesun hmot</t>
  </si>
  <si>
    <t>51</t>
  </si>
  <si>
    <t>998011001</t>
  </si>
  <si>
    <t>Přesun hmot pro budovy zděné v do 6 m</t>
  </si>
  <si>
    <t>-1190307373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</si>
  <si>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</si>
  <si>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https://podminky.urs.cz/item/CS_URS_2023_01/998011001</t>
  </si>
  <si>
    <t>PSV</t>
  </si>
  <si>
    <t>Práce a dodávky PSV</t>
  </si>
  <si>
    <t>711</t>
  </si>
  <si>
    <t>Izolace proti vodě, vlhkosti a plynům</t>
  </si>
  <si>
    <t>52</t>
  </si>
  <si>
    <t>711141559</t>
  </si>
  <si>
    <t>Provedení izolace proti zemní vlhkosti pásy přitavením vodorovné NAIP</t>
  </si>
  <si>
    <t>-468900291</t>
  </si>
  <si>
    <t>Provedení izolace proti zemní vlhkosti pásy přitavením NAIP na ploše vodorovné V</t>
  </si>
  <si>
    <t>https://podminky.urs.cz/item/CS_URS_2023_01/711141559</t>
  </si>
  <si>
    <t>53</t>
  </si>
  <si>
    <t>62832001</t>
  </si>
  <si>
    <t>pás asfaltový natavitelný oxidovaný tl 3,5mm typu V60 S35 s vložkou ze skleněné rohože, s jemnozrnným minerálním posypem</t>
  </si>
  <si>
    <t>-349056208</t>
  </si>
  <si>
    <t>10,89*1,1655 'Přepočtené koeficientem množství</t>
  </si>
  <si>
    <t>54</t>
  </si>
  <si>
    <t>711161273</t>
  </si>
  <si>
    <t>Provedení izolace proti zemní vlhkosti svislé z nopové fólie</t>
  </si>
  <si>
    <t>-1626894080</t>
  </si>
  <si>
    <t>Provedení izolace proti zemní vlhkosti nopovou fólií na ploše svislé S z nopové fólie</t>
  </si>
  <si>
    <t>https://podminky.urs.cz/item/CS_URS_2023_01/711161273</t>
  </si>
  <si>
    <t>3,3*4*0,85</t>
  </si>
  <si>
    <t>55</t>
  </si>
  <si>
    <t>28323005</t>
  </si>
  <si>
    <t>fólie profilovaná (nopová) drenážní HDPE s výškou nopů 8mm</t>
  </si>
  <si>
    <t>-2088784196</t>
  </si>
  <si>
    <t>11,22*1,221 'Přepočtené koeficientem množství</t>
  </si>
  <si>
    <t>56</t>
  </si>
  <si>
    <t>998711101</t>
  </si>
  <si>
    <t>Přesun hmot tonážní pro izolace proti vodě, vlhkosti a plynům v objektech v do 6 m</t>
  </si>
  <si>
    <t>1849684601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</si>
  <si>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</si>
  <si>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</si>
  <si>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721</t>
  </si>
  <si>
    <t>Zdravotechnika - vnitřní kanalizace</t>
  </si>
  <si>
    <t>57</t>
  </si>
  <si>
    <t>721173606</t>
  </si>
  <si>
    <t>Potrubí kanalizační z PE svodné DN 100</t>
  </si>
  <si>
    <t>-321417071</t>
  </si>
  <si>
    <t>Potrubí z trub polyetylenových svařované svodné (ležaté) DN 100</t>
  </si>
  <si>
    <t>https://podminky.urs.cz/item/CS_URS_2023_01/721173606</t>
  </si>
  <si>
    <t xml:space="preserve">Poznámka k položce:_x000d_
včetně kolene 90°_x000d_
</t>
  </si>
  <si>
    <t>1,6 "včetně kolene 90°"</t>
  </si>
  <si>
    <t>58</t>
  </si>
  <si>
    <t>721173746</t>
  </si>
  <si>
    <t>Potrubí kanalizační z PE větrací DN 100</t>
  </si>
  <si>
    <t>-221061391</t>
  </si>
  <si>
    <t>Potrubí z trub polyetylenových svařované větrací DN 100</t>
  </si>
  <si>
    <t>https://podminky.urs.cz/item/CS_URS_2023_01/721173746</t>
  </si>
  <si>
    <t>59</t>
  </si>
  <si>
    <t>998721101</t>
  </si>
  <si>
    <t>Přesun hmot tonážní pro vnitřní kanalizace v objektech v do 6 m</t>
  </si>
  <si>
    <t>1714707407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</si>
  <si>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</si>
  <si>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</si>
  <si>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725</t>
  </si>
  <si>
    <t>Zdravotechnika - zařizovací předměty</t>
  </si>
  <si>
    <t>60</t>
  </si>
  <si>
    <t>R011</t>
  </si>
  <si>
    <t>kanystr s kohoutkem na pitnou vodu o objemu 10 litrů</t>
  </si>
  <si>
    <t>-47501284</t>
  </si>
  <si>
    <t>kanystr s kohoutkem na pitnou vodu o objemu 10 litrů dle požadavků ve stanovisku KHS</t>
  </si>
  <si>
    <t>61</t>
  </si>
  <si>
    <t>R012</t>
  </si>
  <si>
    <t>Chemické WC</t>
  </si>
  <si>
    <t>1543904995</t>
  </si>
  <si>
    <t>62</t>
  </si>
  <si>
    <t>R014</t>
  </si>
  <si>
    <t>Dodávka a montáž dřevěného jídelního stolu 75x118 cm a dřevěné židle</t>
  </si>
  <si>
    <t>-876564008</t>
  </si>
  <si>
    <t>741</t>
  </si>
  <si>
    <t>Elektroinstalace - silnoproud</t>
  </si>
  <si>
    <t>63</t>
  </si>
  <si>
    <t>R006</t>
  </si>
  <si>
    <t>Dodávka a montáž kabelů měděných (např. CYKY) uložených do lišt, počtu a průřezu žil 3x5 mm2 včetně dodání a montáže 2x LED svítidlo, 2x vypínač, 1x dvojzásuvka.</t>
  </si>
  <si>
    <t>-1609705563</t>
  </si>
  <si>
    <t>Dodávka a montáž kabelů měděných (např. CYKY) uložených do lišt, počtu a průřezu žil 3x2,5 mm2 včetně dodání a montáže 2x LED svítidlo, 2x vypínač, 1x dvojzásuvka.</t>
  </si>
  <si>
    <t>R007</t>
  </si>
  <si>
    <t>Dodávka a montáž zemní kabelové přípojky</t>
  </si>
  <si>
    <t>1403188286</t>
  </si>
  <si>
    <t>Dodávka a montáž zemní kabelové přípojky CYKY 3x5 mm2 včetně chráničky a připojení s proudovou ochranou 3x20 A ve stávajícím rozváděči plavební komory a pojistkovou skříní v domku o délce 15m</t>
  </si>
  <si>
    <t>762</t>
  </si>
  <si>
    <t>Konstrukce tesařské</t>
  </si>
  <si>
    <t>65</t>
  </si>
  <si>
    <t>762085103</t>
  </si>
  <si>
    <t>Montáž kotevních želez, příložek, patek nebo táhel</t>
  </si>
  <si>
    <t>961968858</t>
  </si>
  <si>
    <t>Montáž ocelových spojovacích prostředků (materiál ve specifikaci) kotevních želez příložek, patek, táhel</t>
  </si>
  <si>
    <t>https://podminky.urs.cz/item/CS_URS_2023_01/762085103</t>
  </si>
  <si>
    <t>8 "pozednice"</t>
  </si>
  <si>
    <t>66</t>
  </si>
  <si>
    <t>31197006</t>
  </si>
  <si>
    <t>tyč závitová Pz 4.6 M16</t>
  </si>
  <si>
    <t>513769290</t>
  </si>
  <si>
    <t>8*0,4</t>
  </si>
  <si>
    <t>67</t>
  </si>
  <si>
    <t>762332131</t>
  </si>
  <si>
    <t>Montáž vázaných kcí krovů pravidelných z hraněného řeziva průřezové pl do 120 cm2</t>
  </si>
  <si>
    <t>1514273287</t>
  </si>
  <si>
    <t>Montáž vázaných konstrukcí krovů střech pultových, sedlových, valbových, stanových čtvercového nebo obdélníkového půdorysu z řeziva hraněného průřezové plochy do 120 cm2</t>
  </si>
  <si>
    <t>https://podminky.urs.cz/item/CS_URS_2023_01/762332131</t>
  </si>
  <si>
    <t>(4,6+0,4+4,3)*5</t>
  </si>
  <si>
    <t>68</t>
  </si>
  <si>
    <t>60512125</t>
  </si>
  <si>
    <t>hranol stavební řezivo průřezu do 120cm2 do dl 6m</t>
  </si>
  <si>
    <t>-207176421</t>
  </si>
  <si>
    <t>4,3*0,1*0,12*5</t>
  </si>
  <si>
    <t>4,6*0,06*0,12*5</t>
  </si>
  <si>
    <t>0,4*0,120*0,100*5</t>
  </si>
  <si>
    <t>4,6*0,03*0,05*5</t>
  </si>
  <si>
    <t>69</t>
  </si>
  <si>
    <t>762332132</t>
  </si>
  <si>
    <t>Montáž vázaných kcí krovů pravidelných z hraněného řeziva průřezové pl přes 120 do 224 cm2</t>
  </si>
  <si>
    <t>542833391</t>
  </si>
  <si>
    <t>Montáž vázaných konstrukcí krovů střech pultových, sedlových, valbových, stanových čtvercového nebo obdélníkového půdorysu z řeziva hraněného průřezové plochy přes 120 do 224 cm2</t>
  </si>
  <si>
    <t>https://podminky.urs.cz/item/CS_URS_2023_01/762332132</t>
  </si>
  <si>
    <t>4*3,3</t>
  </si>
  <si>
    <t>70</t>
  </si>
  <si>
    <t>60512130</t>
  </si>
  <si>
    <t>hranol stavební řezivo průřezu do 224cm2 do dl 6m</t>
  </si>
  <si>
    <t>1385164494</t>
  </si>
  <si>
    <t>0,12*0,12*3,3*4</t>
  </si>
  <si>
    <t>71</t>
  </si>
  <si>
    <t>762341210</t>
  </si>
  <si>
    <t>Montáž bednění střech rovných a šikmých sklonu do 60° z hrubých prken na sraz tl do 32 mm</t>
  </si>
  <si>
    <t>468104007</t>
  </si>
  <si>
    <t>Montáž bednění střech rovných a šikmých sklonu do 60° s vyřezáním otvorů z prken hrubých na sraz tl. do 32 mm</t>
  </si>
  <si>
    <t>https://podminky.urs.cz/item/CS_URS_2023_01/762341210</t>
  </si>
  <si>
    <t>4,6*3,8</t>
  </si>
  <si>
    <t>72</t>
  </si>
  <si>
    <t>60515111</t>
  </si>
  <si>
    <t>řezivo jehličnaté boční prkno 20-30mm</t>
  </si>
  <si>
    <t>1023256542</t>
  </si>
  <si>
    <t>17,48*0,025 'Přepočtené koeficientem množství</t>
  </si>
  <si>
    <t>73</t>
  </si>
  <si>
    <t>762341660</t>
  </si>
  <si>
    <t>Montáž bednění štítových okapových říms z palubek</t>
  </si>
  <si>
    <t>1067158651</t>
  </si>
  <si>
    <t>Montáž bednění střech štítových okapových říms, krajnic, závětrných prken a žaluzií ve spádu nebo rovnoběžně s okapem z palubek</t>
  </si>
  <si>
    <t>https://podminky.urs.cz/item/CS_URS_2023_01/762341660</t>
  </si>
  <si>
    <t>74</t>
  </si>
  <si>
    <t>61191173</t>
  </si>
  <si>
    <t>palubky obkladové smrk profil klasický 19x121mm jakost A/B</t>
  </si>
  <si>
    <t>-1340406551</t>
  </si>
  <si>
    <t>1,87*2+3,8*0,130*2+(0,275+0,8)*3,8</t>
  </si>
  <si>
    <t>8,813*1,1 'Přepočtené koeficientem množství</t>
  </si>
  <si>
    <t>762429001</t>
  </si>
  <si>
    <t>Montáž obložení stropu podkladový rošt</t>
  </si>
  <si>
    <t>1996432606</t>
  </si>
  <si>
    <t>Obložení stropů nebo střešních podhledů montáž roštu podkladového</t>
  </si>
  <si>
    <t>https://podminky.urs.cz/item/CS_URS_2023_01/762429001</t>
  </si>
  <si>
    <t>3,8</t>
  </si>
  <si>
    <t>76</t>
  </si>
  <si>
    <t>60514101</t>
  </si>
  <si>
    <t>řezivo jehličnaté lať 10-25cm2</t>
  </si>
  <si>
    <t>-846773750</t>
  </si>
  <si>
    <t>3,8*0,05 'Přepočtené koeficientem množství</t>
  </si>
  <si>
    <t>77</t>
  </si>
  <si>
    <t>762439001</t>
  </si>
  <si>
    <t>Montáž obložení stěn podkladový rošt</t>
  </si>
  <si>
    <t>178491753</t>
  </si>
  <si>
    <t>Obložení stěn montáž roštu podkladového</t>
  </si>
  <si>
    <t>https://podminky.urs.cz/item/CS_URS_2023_01/762439001</t>
  </si>
  <si>
    <t>4,3*2+3,8</t>
  </si>
  <si>
    <t>78</t>
  </si>
  <si>
    <t>1421753790</t>
  </si>
  <si>
    <t>12,4*0,02 'Přepočtené koeficientem množství</t>
  </si>
  <si>
    <t>79</t>
  </si>
  <si>
    <t>762841310</t>
  </si>
  <si>
    <t>Montáž podbíjení stropů a střech vodorovných z palubek</t>
  </si>
  <si>
    <t>788921980</t>
  </si>
  <si>
    <t>Montáž podbíjení stropů a střech vodorovných z hoblovaných prken z palubek</t>
  </si>
  <si>
    <t>https://podminky.urs.cz/item/CS_URS_2023_01/762841310</t>
  </si>
  <si>
    <t>0,8*3,8+0,4*3,8</t>
  </si>
  <si>
    <t>80</t>
  </si>
  <si>
    <t>-201854220</t>
  </si>
  <si>
    <t>4,56*1,08 'Přepočtené koeficientem množství</t>
  </si>
  <si>
    <t>81</t>
  </si>
  <si>
    <t>998762101</t>
  </si>
  <si>
    <t>Přesun hmot tonážní pro kce tesařské v objektech v do 6 m</t>
  </si>
  <si>
    <t>-871327477</t>
  </si>
  <si>
    <t>Přesun hmot pro konstrukce tesařské stanovený z hmotnosti přesunovaného materiálu vodorovná dopravní vzdálenost do 50 m v objektech výšky do 6 m</t>
  </si>
  <si>
    <t>https://podminky.urs.cz/item/CS_URS_2023_01/998762101</t>
  </si>
  <si>
    <t>763</t>
  </si>
  <si>
    <t>Konstrukce suché výstavby</t>
  </si>
  <si>
    <t>82</t>
  </si>
  <si>
    <t>763131431</t>
  </si>
  <si>
    <t>SDK podhled deska 1xDF 12,5 bez izolace dvouvrstvá spodní kce profil CD+UD REI do 90</t>
  </si>
  <si>
    <t>990653945</t>
  </si>
  <si>
    <t>Podhled ze sádrokartonových desek dvouvrstvá zavěšená spodní konstrukce z ocelových profilů CD, UD jednoduše opláštěná deskou protipožární DF, tl. 12,5 mm, bez izolace, REI do 90</t>
  </si>
  <si>
    <t>https://podminky.urs.cz/item/CS_URS_2023_01/763131431</t>
  </si>
  <si>
    <t>83</t>
  </si>
  <si>
    <t>998763301</t>
  </si>
  <si>
    <t>Přesun hmot tonážní pro sádrokartonové konstrukce v objektech v do 6 m</t>
  </si>
  <si>
    <t>-1699601472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</si>
  <si>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</si>
  <si>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https://podminky.urs.cz/item/CS_URS_2023_01/998763301</t>
  </si>
  <si>
    <t>764</t>
  </si>
  <si>
    <t>Konstrukce klempířské</t>
  </si>
  <si>
    <t>84</t>
  </si>
  <si>
    <t>764111411</t>
  </si>
  <si>
    <t>Krytina střechy rovné drážkováním ze svitků z Pz plechu rš 670 mm sklonu do 30°</t>
  </si>
  <si>
    <t>-830573481</t>
  </si>
  <si>
    <t>Krytina ze svitků nebo tabulí z pozinkovaného plechu s úpravou u okapů, prostupů a výčnělků střechy rovné drážkováním ze svitků rš 670 mm, sklon střechy do 30°</t>
  </si>
  <si>
    <t>https://podminky.urs.cz/item/CS_URS_2023_01/764111411</t>
  </si>
  <si>
    <t>85</t>
  </si>
  <si>
    <t>764202134</t>
  </si>
  <si>
    <t>Montáž oplechování rovné okapové hrany</t>
  </si>
  <si>
    <t>-66826941</t>
  </si>
  <si>
    <t>Montáž oplechování střešních prvků okapu okapovým plechem rovným</t>
  </si>
  <si>
    <t>https://podminky.urs.cz/item/CS_URS_2023_01/764202134</t>
  </si>
  <si>
    <t>2*3,8</t>
  </si>
  <si>
    <t>86</t>
  </si>
  <si>
    <t>13814183</t>
  </si>
  <si>
    <t>plech hladký Pz jakost EN 10143 tl 0,55mm tabule</t>
  </si>
  <si>
    <t>-484482732</t>
  </si>
  <si>
    <t>7,6*0,001 'Přepočtené koeficientem množství</t>
  </si>
  <si>
    <t>87</t>
  </si>
  <si>
    <t>764212402</t>
  </si>
  <si>
    <t>Oplechování štítu závětrnou lištou z Pz plechu rš 200 mm</t>
  </si>
  <si>
    <t>-835772410</t>
  </si>
  <si>
    <t>Oplechování střešních prvků z pozinkovaného plechu štítu závětrnou lištou rš 200 mm</t>
  </si>
  <si>
    <t>https://podminky.urs.cz/item/CS_URS_2023_01/764212402</t>
  </si>
  <si>
    <t>2*4,6</t>
  </si>
  <si>
    <t>88</t>
  </si>
  <si>
    <t>764511403</t>
  </si>
  <si>
    <t>Žlab podokapní půlkruhový z Pz plechu rš 250 mm</t>
  </si>
  <si>
    <t>1790482993</t>
  </si>
  <si>
    <t>Žlab podokapní z pozinkovaného plechu včetně háků a čel půlkruhový rš 250 mm</t>
  </si>
  <si>
    <t>https://podminky.urs.cz/item/CS_URS_2023_01/764511403</t>
  </si>
  <si>
    <t>89</t>
  </si>
  <si>
    <t>764511443</t>
  </si>
  <si>
    <t>Kotlík oválný (trychtýřový) pro podokapní žlaby z Pz plechu 250/80 mm</t>
  </si>
  <si>
    <t>-1789060466</t>
  </si>
  <si>
    <t>Žlab podokapní z pozinkovaného plechu včetně háků a čel kotlík oválný (trychtýřový), rš žlabu/průměr svodu 250/80 mm</t>
  </si>
  <si>
    <t>https://podminky.urs.cz/item/CS_URS_2023_01/764511443</t>
  </si>
  <si>
    <t>90</t>
  </si>
  <si>
    <t>764518421</t>
  </si>
  <si>
    <t>Svody kruhové včetně objímek, kolen, odskoků z Pz plechu průměru 80 mm</t>
  </si>
  <si>
    <t>-146895471</t>
  </si>
  <si>
    <t>Svod z pozinkovaného plechu včetně objímek, kolen a odskoků kruhový, průměru 80 mm</t>
  </si>
  <si>
    <t>https://podminky.urs.cz/item/CS_URS_2023_01/764518421</t>
  </si>
  <si>
    <t>2,7</t>
  </si>
  <si>
    <t>91</t>
  </si>
  <si>
    <t>998764101</t>
  </si>
  <si>
    <t>Přesun hmot tonážní pro konstrukce klempířské v objektech v do 6 m</t>
  </si>
  <si>
    <t>-298673333</t>
  </si>
  <si>
    <t>Přesun hmot pro konstrukce klempířské stanovený z hmotnosti přesunovaného materiálu vodorovná dopravní vzdálenost do 50 m v objektech výšky do 6 m</t>
  </si>
  <si>
    <t>https://podminky.urs.cz/item/CS_URS_2023_01/998764101</t>
  </si>
  <si>
    <t>765</t>
  </si>
  <si>
    <t>Krytina skládaná</t>
  </si>
  <si>
    <t>92</t>
  </si>
  <si>
    <t>765113111</t>
  </si>
  <si>
    <t>Krytina keramická okapová hrana s větracím pásem plastovým</t>
  </si>
  <si>
    <t>-767143158</t>
  </si>
  <si>
    <t>Krytina keramická drážková sklonu střechy do 30° okapová hrana s větracím pásem plastovým</t>
  </si>
  <si>
    <t>https://podminky.urs.cz/item/CS_URS_2023_01/765113111</t>
  </si>
  <si>
    <t>Poznámka k položce:_x000d_
Protiptačí zábrana PVC pásem</t>
  </si>
  <si>
    <t>93</t>
  </si>
  <si>
    <t>998765101</t>
  </si>
  <si>
    <t>Přesun hmot tonážní pro krytiny skládané v objektech v do 6 m</t>
  </si>
  <si>
    <t>-587423627</t>
  </si>
  <si>
    <t>Přesun hmot pro krytiny skládané stanovený z hmotnosti přesunovaného materiálu vodorovná dopravní vzdálenost do 50 m na objektech výšky do 6 m</t>
  </si>
  <si>
    <t>https://podminky.urs.cz/item/CS_URS_2023_01/998765101</t>
  </si>
  <si>
    <t>766</t>
  </si>
  <si>
    <t>Konstrukce truhlářské</t>
  </si>
  <si>
    <t>94</t>
  </si>
  <si>
    <t>766417523</t>
  </si>
  <si>
    <t>Montáž difúzní paropropustné fólie pro dřevěnou provětrávanou fasádu s lepenými přesahy</t>
  </si>
  <si>
    <t>-1009999109</t>
  </si>
  <si>
    <t>Montáž difúzní paropropustné fólie s lepenými přesahy</t>
  </si>
  <si>
    <t>https://podminky.urs.cz/item/CS_URS_2023_01/766417523</t>
  </si>
  <si>
    <t>17,48</t>
  </si>
  <si>
    <t>95</t>
  </si>
  <si>
    <t>28329038</t>
  </si>
  <si>
    <t>fólie kontaktní difuzně propustná pro doplňkovou hydroizolační vrstvu skládaných větraných fasád s otevřenými spárami (spára max 20 mm, max.20% plochy)</t>
  </si>
  <si>
    <t>-1992497640</t>
  </si>
  <si>
    <t>17,48*1,111 'Přepočtené koeficientem množství</t>
  </si>
  <si>
    <t>96</t>
  </si>
  <si>
    <t>998766101</t>
  </si>
  <si>
    <t>Přesun hmot tonážní pro kce truhlářské v objektech v do 6 m</t>
  </si>
  <si>
    <t>1446653470</t>
  </si>
  <si>
    <t>Přesun hmot pro konstrukce truhlářské stanovený z hmotnosti přesunovaného materiálu vodorovná dopravní vzdálenost do 50 m v objektech výšky do 6 m</t>
  </si>
  <si>
    <t>https://podminky.urs.cz/item/CS_URS_2023_01/998766101</t>
  </si>
  <si>
    <t>97</t>
  </si>
  <si>
    <t>R001</t>
  </si>
  <si>
    <t>Dodávka a montáž plastového okna dle specifikace</t>
  </si>
  <si>
    <t>2144399937</t>
  </si>
  <si>
    <t>98</t>
  </si>
  <si>
    <t>R002</t>
  </si>
  <si>
    <t>Dodávka a montáž vchodových palubkových dveří dle specifikace</t>
  </si>
  <si>
    <t>-1535429651</t>
  </si>
  <si>
    <t>99</t>
  </si>
  <si>
    <t>R003</t>
  </si>
  <si>
    <t xml:space="preserve">Dodávka a montáž vnitřních palubkových dveří dle specifikace </t>
  </si>
  <si>
    <t>-619969305</t>
  </si>
  <si>
    <t>100</t>
  </si>
  <si>
    <t>R004</t>
  </si>
  <si>
    <t>Dodávka a montáž okenice dle specifikace</t>
  </si>
  <si>
    <t>-1139203529</t>
  </si>
  <si>
    <t>783</t>
  </si>
  <si>
    <t>Dokončovací práce - nátěry</t>
  </si>
  <si>
    <t>101</t>
  </si>
  <si>
    <t>783128101</t>
  </si>
  <si>
    <t>Lazurovací jednonásobný akrylátový nátěr truhlářských konstrukcí</t>
  </si>
  <si>
    <t>1343451378</t>
  </si>
  <si>
    <t>Lazurovací nátěr truhlářských konstrukcí jednonásobný akrylátový</t>
  </si>
  <si>
    <t>https://podminky.urs.cz/item/CS_URS_2023_01/783128101</t>
  </si>
  <si>
    <t>14,7</t>
  </si>
  <si>
    <t>102</t>
  </si>
  <si>
    <t>783223021</t>
  </si>
  <si>
    <t>Napouštěcí dvojnásobný akrylátový biocidní nátěr tesařských prvků nezabudovaných do konstrukce</t>
  </si>
  <si>
    <t>1709682184</t>
  </si>
  <si>
    <t>Preventivní napouštěcí nátěr tesařských prvků proti dřevokazným houbám, hmyzu a plísním nezabudovaných do konstrukce dvojnásobný akrylátový</t>
  </si>
  <si>
    <t>https://podminky.urs.cz/item/CS_URS_2023_01/783223021</t>
  </si>
  <si>
    <t>46,5*0,44+13,2*4*0,12+2*17,48+2*0,025+((12,4+3,8)*(0,05+0,02)*2)</t>
  </si>
  <si>
    <t>103</t>
  </si>
  <si>
    <t>783228111</t>
  </si>
  <si>
    <t>Lazurovací dvojnásobný akrylátový nátěr tesařských konstrukcí</t>
  </si>
  <si>
    <t>617237532</t>
  </si>
  <si>
    <t>Lazurovací nátěr tesařských konstrukcí dvojnásobný akrylátový</t>
  </si>
  <si>
    <t>https://podminky.urs.cz/item/CS_URS_2023_01/783228111</t>
  </si>
  <si>
    <t>104</t>
  </si>
  <si>
    <t>783901453</t>
  </si>
  <si>
    <t>Vysátí betonových podlah před provedením nátěru</t>
  </si>
  <si>
    <t>1697199937</t>
  </si>
  <si>
    <t>Příprava podkladu betonových podlah před provedením nátěru vysátím</t>
  </si>
  <si>
    <t>https://podminky.urs.cz/item/CS_URS_2023_01/783901453</t>
  </si>
  <si>
    <t>105</t>
  </si>
  <si>
    <t>783913161</t>
  </si>
  <si>
    <t>Penetrační syntetický nátěr pórovitých betonových podlah</t>
  </si>
  <si>
    <t>1254537641</t>
  </si>
  <si>
    <t>Penetrační nátěr betonových podlah pórovitých ( např. z cihelné dlažby, betonu apod.) syntetický</t>
  </si>
  <si>
    <t>https://podminky.urs.cz/item/CS_URS_2023_01/783913161</t>
  </si>
  <si>
    <t>106</t>
  </si>
  <si>
    <t>783917151</t>
  </si>
  <si>
    <t>Krycí jednonásobný syntetický nátěr betonové podlahy</t>
  </si>
  <si>
    <t>1674384041</t>
  </si>
  <si>
    <t>Krycí (uzavírací) nátěr betonových podlah jednonásobný syntetický</t>
  </si>
  <si>
    <t>https://podminky.urs.cz/item/CS_URS_2023_01/783917151</t>
  </si>
  <si>
    <t>784</t>
  </si>
  <si>
    <t>Dokončovací práce - malby a tapety</t>
  </si>
  <si>
    <t>107</t>
  </si>
  <si>
    <t>784181101</t>
  </si>
  <si>
    <t>Základní akrylátová jednonásobná bezbarvá penetrace podkladu v místnostech v do 3,80 m</t>
  </si>
  <si>
    <t>1938856695</t>
  </si>
  <si>
    <t>Penetrace podkladu jednonásobná základní akrylátová bezbarvá v místnostech výšky do 3,80 m</t>
  </si>
  <si>
    <t>https://podminky.urs.cz/item/CS_URS_2023_01/784181101</t>
  </si>
  <si>
    <t>(3*4*2,3)+(3*3)-(1,8)-(2)</t>
  </si>
  <si>
    <t>108</t>
  </si>
  <si>
    <t>784215101</t>
  </si>
  <si>
    <t>Provedení dvojnásobné malby ze směsí za mokra oděruvzdorných v místnostech v do 3,80 m</t>
  </si>
  <si>
    <t>986767341</t>
  </si>
  <si>
    <t>Provedení malby ze standardních hmot dvojnásobné za mokra oděruvzdorné v místnostech výšky do 3,80 m</t>
  </si>
  <si>
    <t>https://podminky.urs.cz/item/CS_URS_2023_01/784215101</t>
  </si>
  <si>
    <t>109</t>
  </si>
  <si>
    <t>58124006</t>
  </si>
  <si>
    <t>hmota malířská za mokra minimálně otěruvzdorná bílá</t>
  </si>
  <si>
    <t>litr</t>
  </si>
  <si>
    <t>-2032843782</t>
  </si>
  <si>
    <t>32,8*0,19 'Přepočtené koeficientem množství</t>
  </si>
  <si>
    <t>Práce a dodávky M</t>
  </si>
  <si>
    <t>21-M</t>
  </si>
  <si>
    <t>Elektromontáže</t>
  </si>
  <si>
    <t>110</t>
  </si>
  <si>
    <t>210280001</t>
  </si>
  <si>
    <t>Zkoušky a prohlídky el rozvodů a zařízení celková prohlídka pro objem montážních prací do 100 tis Kč</t>
  </si>
  <si>
    <t>1024731332</t>
  </si>
  <si>
    <t>Zkoušky a prohlídky elektrických rozvodů a zařízení celková prohlídka, zkoušení, měření a vyhotovení revizní zprávy pro objem montážních prací do 100 tisíc Kč - Provedení výchozí revize elektroinstalace</t>
  </si>
  <si>
    <t>https://podminky.urs.cz/item/CS_URS_2023_01/210280001</t>
  </si>
  <si>
    <t>Poznámka k položce:_x000d_
Provedení výchozí revize elektroinstalace</t>
  </si>
  <si>
    <t>46-M</t>
  </si>
  <si>
    <t>Zemní práce při extr.mont.pracích</t>
  </si>
  <si>
    <t>111</t>
  </si>
  <si>
    <t>460161273</t>
  </si>
  <si>
    <t>Hloubení kabelových rýh ručně š 50 cm hl 80 cm v hornině tř II skupiny 4</t>
  </si>
  <si>
    <t>-343715896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</si>
  <si>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II skupiny 4</t>
  </si>
  <si>
    <t>https://podminky.urs.cz/item/CS_URS_2023_01/460161273</t>
  </si>
  <si>
    <t>112</t>
  </si>
  <si>
    <t>460431283</t>
  </si>
  <si>
    <t>Zásyp kabelových rýh ručně se zhutněním š 50 cm hl 80 cm z horniny tř II skupiny 4</t>
  </si>
  <si>
    <t>1381398156</t>
  </si>
  <si>
    <t>Zásyp kabelových rýh ručně s přemístění sypaniny ze vzdálenosti do 10 m, s uložením výkopku ve vrstvách včetně zhutnění a úpravy povrchu šířky 50 cm hloubky 80 cm z horniny třídy těžitelnosti II skupiny 4</t>
  </si>
  <si>
    <t>https://podminky.urs.cz/item/CS_URS_2023_01/460431283</t>
  </si>
  <si>
    <t>113</t>
  </si>
  <si>
    <t>460661511</t>
  </si>
  <si>
    <t>Kabelové lože z písku pro kabely nn kryté plastovou fólií š lože do 25 cm</t>
  </si>
  <si>
    <t>1032340387</t>
  </si>
  <si>
    <t>Kabelové lože z písku včetně podsypu, zhutnění a urovnání povrchu pro kabely nn zakryté plastovou fólií, šířky do 25 cm</t>
  </si>
  <si>
    <t>https://podminky.urs.cz/item/CS_URS_2023_01/460661511</t>
  </si>
  <si>
    <t>58-M</t>
  </si>
  <si>
    <t>Revize vyhrazených technických zařízení</t>
  </si>
  <si>
    <t>VRN</t>
  </si>
  <si>
    <t>Vedlejší rozpočtové náklady</t>
  </si>
  <si>
    <t>VRN1</t>
  </si>
  <si>
    <t>Průzkumné, geodetické a projektové práce</t>
  </si>
  <si>
    <t>114</t>
  </si>
  <si>
    <t>012303000</t>
  </si>
  <si>
    <t>Geodetické práce po výstavbě</t>
  </si>
  <si>
    <t>…</t>
  </si>
  <si>
    <t>1024</t>
  </si>
  <si>
    <t>-408727529</t>
  </si>
  <si>
    <t xml:space="preserve">Geodetické práce po výstavbě - zpracování geometrického plánu pro zápis do KN
</t>
  </si>
  <si>
    <t>https://podminky.urs.cz/item/CS_URS_2023_01/012303000</t>
  </si>
  <si>
    <t>Poznámka k položce:_x000d_
zpracování geometrického plánu pro zápis do KN</t>
  </si>
  <si>
    <t>115</t>
  </si>
  <si>
    <t>R010</t>
  </si>
  <si>
    <t>Rozbor vody dle stanoviska KHS</t>
  </si>
  <si>
    <t>...</t>
  </si>
  <si>
    <t>-1107431770</t>
  </si>
  <si>
    <t>116</t>
  </si>
  <si>
    <t>011002000</t>
  </si>
  <si>
    <t>Průzkumné práce</t>
  </si>
  <si>
    <t>1327273165</t>
  </si>
  <si>
    <t>Průzkumné práce - vytyčení inženýrských sítí</t>
  </si>
  <si>
    <t>https://podminky.urs.cz/item/CS_URS_2023_01/011002000</t>
  </si>
  <si>
    <t>117</t>
  </si>
  <si>
    <t>012002000</t>
  </si>
  <si>
    <t>Geodetické práce</t>
  </si>
  <si>
    <t>2017070780</t>
  </si>
  <si>
    <t>https://podminky.urs.cz/item/CS_URS_2023_01/012002000</t>
  </si>
  <si>
    <t>Poznámka k položce:_x000d_
Před zahájením prací a v jejich průběhu</t>
  </si>
  <si>
    <t>118</t>
  </si>
  <si>
    <t>013254000</t>
  </si>
  <si>
    <t>Dokumentace skutečného provedení stavby</t>
  </si>
  <si>
    <t>1455541436</t>
  </si>
  <si>
    <t>https://podminky.urs.cz/item/CS_URS_2023_01/013254000</t>
  </si>
  <si>
    <t>VRN2</t>
  </si>
  <si>
    <t>Příprava staveniště</t>
  </si>
  <si>
    <t>VRN3</t>
  </si>
  <si>
    <t>Zařízení staveniště</t>
  </si>
  <si>
    <t>119</t>
  </si>
  <si>
    <t>030001000</t>
  </si>
  <si>
    <t>245329636</t>
  </si>
  <si>
    <t>https://podminky.urs.cz/item/CS_URS_2023_01/030001000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</si>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</sst>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51103" TargetMode="External" /><Relationship Id="rId2" Type="http://schemas.openxmlformats.org/officeDocument/2006/relationships/hyperlink" Target="https://podminky.urs.cz/item/CS_URS_2023_01/122251101" TargetMode="External" /><Relationship Id="rId3" Type="http://schemas.openxmlformats.org/officeDocument/2006/relationships/hyperlink" Target="https://podminky.urs.cz/item/CS_URS_2023_01/132212131" TargetMode="External" /><Relationship Id="rId4" Type="http://schemas.openxmlformats.org/officeDocument/2006/relationships/hyperlink" Target="https://podminky.urs.cz/item/CS_URS_2023_01/162251141" TargetMode="External" /><Relationship Id="rId5" Type="http://schemas.openxmlformats.org/officeDocument/2006/relationships/hyperlink" Target="https://podminky.urs.cz/item/CS_URS_2023_01/167151101" TargetMode="External" /><Relationship Id="rId6" Type="http://schemas.openxmlformats.org/officeDocument/2006/relationships/hyperlink" Target="https://podminky.urs.cz/item/CS_URS_2023_01/181411123" TargetMode="External" /><Relationship Id="rId7" Type="http://schemas.openxmlformats.org/officeDocument/2006/relationships/hyperlink" Target="https://podminky.urs.cz/item/CS_URS_2023_01/182251101" TargetMode="External" /><Relationship Id="rId8" Type="http://schemas.openxmlformats.org/officeDocument/2006/relationships/hyperlink" Target="https://podminky.urs.cz/item/CS_URS_2023_01/171151103" TargetMode="External" /><Relationship Id="rId9" Type="http://schemas.openxmlformats.org/officeDocument/2006/relationships/hyperlink" Target="https://podminky.urs.cz/item/CS_URS_2023_01/182351023" TargetMode="External" /><Relationship Id="rId10" Type="http://schemas.openxmlformats.org/officeDocument/2006/relationships/hyperlink" Target="https://podminky.urs.cz/item/CS_URS_2023_01/273321411" TargetMode="External" /><Relationship Id="rId11" Type="http://schemas.openxmlformats.org/officeDocument/2006/relationships/hyperlink" Target="https://podminky.urs.cz/item/CS_URS_2023_01/273351121" TargetMode="External" /><Relationship Id="rId12" Type="http://schemas.openxmlformats.org/officeDocument/2006/relationships/hyperlink" Target="https://podminky.urs.cz/item/CS_URS_2023_01/273351122" TargetMode="External" /><Relationship Id="rId13" Type="http://schemas.openxmlformats.org/officeDocument/2006/relationships/hyperlink" Target="https://podminky.urs.cz/item/CS_URS_2023_01/274313711" TargetMode="External" /><Relationship Id="rId14" Type="http://schemas.openxmlformats.org/officeDocument/2006/relationships/hyperlink" Target="https://podminky.urs.cz/item/CS_URS_2023_01/279113144" TargetMode="External" /><Relationship Id="rId15" Type="http://schemas.openxmlformats.org/officeDocument/2006/relationships/hyperlink" Target="https://podminky.urs.cz/item/CS_URS_2023_01/274361821" TargetMode="External" /><Relationship Id="rId16" Type="http://schemas.openxmlformats.org/officeDocument/2006/relationships/hyperlink" Target="https://podminky.urs.cz/item/CS_URS_2023_01/273361821" TargetMode="External" /><Relationship Id="rId17" Type="http://schemas.openxmlformats.org/officeDocument/2006/relationships/hyperlink" Target="https://podminky.urs.cz/item/CS_URS_2023_01/310901115" TargetMode="External" /><Relationship Id="rId18" Type="http://schemas.openxmlformats.org/officeDocument/2006/relationships/hyperlink" Target="https://podminky.urs.cz/item/CS_URS_2023_01/311232014" TargetMode="External" /><Relationship Id="rId19" Type="http://schemas.openxmlformats.org/officeDocument/2006/relationships/hyperlink" Target="https://podminky.urs.cz/item/CS_URS_2023_01/342272225" TargetMode="External" /><Relationship Id="rId20" Type="http://schemas.openxmlformats.org/officeDocument/2006/relationships/hyperlink" Target="https://podminky.urs.cz/item/CS_URS_2023_01/417321414" TargetMode="External" /><Relationship Id="rId21" Type="http://schemas.openxmlformats.org/officeDocument/2006/relationships/hyperlink" Target="https://podminky.urs.cz/item/CS_URS_2023_01/417351115" TargetMode="External" /><Relationship Id="rId22" Type="http://schemas.openxmlformats.org/officeDocument/2006/relationships/hyperlink" Target="https://podminky.urs.cz/item/CS_URS_2023_01/417351116" TargetMode="External" /><Relationship Id="rId23" Type="http://schemas.openxmlformats.org/officeDocument/2006/relationships/hyperlink" Target="https://podminky.urs.cz/item/CS_URS_2023_01/417361821" TargetMode="External" /><Relationship Id="rId24" Type="http://schemas.openxmlformats.org/officeDocument/2006/relationships/hyperlink" Target="https://podminky.urs.cz/item/CS_URS_2023_01/451561112" TargetMode="External" /><Relationship Id="rId25" Type="http://schemas.openxmlformats.org/officeDocument/2006/relationships/hyperlink" Target="https://podminky.urs.cz/item/CS_URS_2023_01/596811311" TargetMode="External" /><Relationship Id="rId26" Type="http://schemas.openxmlformats.org/officeDocument/2006/relationships/hyperlink" Target="https://podminky.urs.cz/item/CS_URS_2023_01/612121101" TargetMode="External" /><Relationship Id="rId27" Type="http://schemas.openxmlformats.org/officeDocument/2006/relationships/hyperlink" Target="https://podminky.urs.cz/item/CS_URS_2023_01/612121112" TargetMode="External" /><Relationship Id="rId28" Type="http://schemas.openxmlformats.org/officeDocument/2006/relationships/hyperlink" Target="https://podminky.urs.cz/item/CS_URS_2023_01/612142001" TargetMode="External" /><Relationship Id="rId29" Type="http://schemas.openxmlformats.org/officeDocument/2006/relationships/hyperlink" Target="https://podminky.urs.cz/item/CS_URS_2023_01/612321121" TargetMode="External" /><Relationship Id="rId30" Type="http://schemas.openxmlformats.org/officeDocument/2006/relationships/hyperlink" Target="https://podminky.urs.cz/item/CS_URS_2023_01/612321131" TargetMode="External" /><Relationship Id="rId31" Type="http://schemas.openxmlformats.org/officeDocument/2006/relationships/hyperlink" Target="https://podminky.urs.cz/item/CS_URS_2023_01/622142001" TargetMode="External" /><Relationship Id="rId32" Type="http://schemas.openxmlformats.org/officeDocument/2006/relationships/hyperlink" Target="https://podminky.urs.cz/item/CS_URS_2023_01/622321131" TargetMode="External" /><Relationship Id="rId33" Type="http://schemas.openxmlformats.org/officeDocument/2006/relationships/hyperlink" Target="https://podminky.urs.cz/item/CS_URS_2023_01/622631001" TargetMode="External" /><Relationship Id="rId34" Type="http://schemas.openxmlformats.org/officeDocument/2006/relationships/hyperlink" Target="https://podminky.urs.cz/item/CS_URS_2023_01/631362021" TargetMode="External" /><Relationship Id="rId35" Type="http://schemas.openxmlformats.org/officeDocument/2006/relationships/hyperlink" Target="https://podminky.urs.cz/item/CS_URS_2023_01/632450134" TargetMode="External" /><Relationship Id="rId36" Type="http://schemas.openxmlformats.org/officeDocument/2006/relationships/hyperlink" Target="https://podminky.urs.cz/item/CS_URS_2023_01/632451491" TargetMode="External" /><Relationship Id="rId37" Type="http://schemas.openxmlformats.org/officeDocument/2006/relationships/hyperlink" Target="https://podminky.urs.cz/item/CS_URS_2023_01/634112113" TargetMode="External" /><Relationship Id="rId38" Type="http://schemas.openxmlformats.org/officeDocument/2006/relationships/hyperlink" Target="https://podminky.urs.cz/item/CS_URS_2023_01/635321212" TargetMode="External" /><Relationship Id="rId39" Type="http://schemas.openxmlformats.org/officeDocument/2006/relationships/hyperlink" Target="https://podminky.urs.cz/item/CS_URS_2023_01/642942111" TargetMode="External" /><Relationship Id="rId40" Type="http://schemas.openxmlformats.org/officeDocument/2006/relationships/hyperlink" Target="https://podminky.urs.cz/item/CS_URS_2023_01/644941111" TargetMode="External" /><Relationship Id="rId41" Type="http://schemas.openxmlformats.org/officeDocument/2006/relationships/hyperlink" Target="https://podminky.urs.cz/item/CS_URS_2023_01/916231113" TargetMode="External" /><Relationship Id="rId42" Type="http://schemas.openxmlformats.org/officeDocument/2006/relationships/hyperlink" Target="https://podminky.urs.cz/item/CS_URS_2023_01/949101111" TargetMode="External" /><Relationship Id="rId43" Type="http://schemas.openxmlformats.org/officeDocument/2006/relationships/hyperlink" Target="https://podminky.urs.cz/item/CS_URS_2023_01/953965131" TargetMode="External" /><Relationship Id="rId44" Type="http://schemas.openxmlformats.org/officeDocument/2006/relationships/hyperlink" Target="https://podminky.urs.cz/item/CS_URS_2023_01/998011001" TargetMode="External" /><Relationship Id="rId45" Type="http://schemas.openxmlformats.org/officeDocument/2006/relationships/hyperlink" Target="https://podminky.urs.cz/item/CS_URS_2023_01/711141559" TargetMode="External" /><Relationship Id="rId46" Type="http://schemas.openxmlformats.org/officeDocument/2006/relationships/hyperlink" Target="https://podminky.urs.cz/item/CS_URS_2023_01/711161273" TargetMode="External" /><Relationship Id="rId47" Type="http://schemas.openxmlformats.org/officeDocument/2006/relationships/hyperlink" Target="https://podminky.urs.cz/item/CS_URS_2023_01/998711101" TargetMode="External" /><Relationship Id="rId48" Type="http://schemas.openxmlformats.org/officeDocument/2006/relationships/hyperlink" Target="https://podminky.urs.cz/item/CS_URS_2023_01/721173606" TargetMode="External" /><Relationship Id="rId49" Type="http://schemas.openxmlformats.org/officeDocument/2006/relationships/hyperlink" Target="https://podminky.urs.cz/item/CS_URS_2023_01/721173746" TargetMode="External" /><Relationship Id="rId50" Type="http://schemas.openxmlformats.org/officeDocument/2006/relationships/hyperlink" Target="https://podminky.urs.cz/item/CS_URS_2023_01/998721101" TargetMode="External" /><Relationship Id="rId51" Type="http://schemas.openxmlformats.org/officeDocument/2006/relationships/hyperlink" Target="https://podminky.urs.cz/item/CS_URS_2023_01/762085103" TargetMode="External" /><Relationship Id="rId52" Type="http://schemas.openxmlformats.org/officeDocument/2006/relationships/hyperlink" Target="https://podminky.urs.cz/item/CS_URS_2023_01/762332131" TargetMode="External" /><Relationship Id="rId53" Type="http://schemas.openxmlformats.org/officeDocument/2006/relationships/hyperlink" Target="https://podminky.urs.cz/item/CS_URS_2023_01/762332132" TargetMode="External" /><Relationship Id="rId54" Type="http://schemas.openxmlformats.org/officeDocument/2006/relationships/hyperlink" Target="https://podminky.urs.cz/item/CS_URS_2023_01/762341210" TargetMode="External" /><Relationship Id="rId55" Type="http://schemas.openxmlformats.org/officeDocument/2006/relationships/hyperlink" Target="https://podminky.urs.cz/item/CS_URS_2023_01/762341660" TargetMode="External" /><Relationship Id="rId56" Type="http://schemas.openxmlformats.org/officeDocument/2006/relationships/hyperlink" Target="https://podminky.urs.cz/item/CS_URS_2023_01/762429001" TargetMode="External" /><Relationship Id="rId57" Type="http://schemas.openxmlformats.org/officeDocument/2006/relationships/hyperlink" Target="https://podminky.urs.cz/item/CS_URS_2023_01/762439001" TargetMode="External" /><Relationship Id="rId58" Type="http://schemas.openxmlformats.org/officeDocument/2006/relationships/hyperlink" Target="https://podminky.urs.cz/item/CS_URS_2023_01/762841310" TargetMode="External" /><Relationship Id="rId59" Type="http://schemas.openxmlformats.org/officeDocument/2006/relationships/hyperlink" Target="https://podminky.urs.cz/item/CS_URS_2023_01/998762101" TargetMode="External" /><Relationship Id="rId60" Type="http://schemas.openxmlformats.org/officeDocument/2006/relationships/hyperlink" Target="https://podminky.urs.cz/item/CS_URS_2023_01/763131431" TargetMode="External" /><Relationship Id="rId61" Type="http://schemas.openxmlformats.org/officeDocument/2006/relationships/hyperlink" Target="https://podminky.urs.cz/item/CS_URS_2023_01/998763301" TargetMode="External" /><Relationship Id="rId62" Type="http://schemas.openxmlformats.org/officeDocument/2006/relationships/hyperlink" Target="https://podminky.urs.cz/item/CS_URS_2023_01/764111411" TargetMode="External" /><Relationship Id="rId63" Type="http://schemas.openxmlformats.org/officeDocument/2006/relationships/hyperlink" Target="https://podminky.urs.cz/item/CS_URS_2023_01/764202134" TargetMode="External" /><Relationship Id="rId64" Type="http://schemas.openxmlformats.org/officeDocument/2006/relationships/hyperlink" Target="https://podminky.urs.cz/item/CS_URS_2023_01/764212402" TargetMode="External" /><Relationship Id="rId65" Type="http://schemas.openxmlformats.org/officeDocument/2006/relationships/hyperlink" Target="https://podminky.urs.cz/item/CS_URS_2023_01/764511403" TargetMode="External" /><Relationship Id="rId66" Type="http://schemas.openxmlformats.org/officeDocument/2006/relationships/hyperlink" Target="https://podminky.urs.cz/item/CS_URS_2023_01/764511443" TargetMode="External" /><Relationship Id="rId67" Type="http://schemas.openxmlformats.org/officeDocument/2006/relationships/hyperlink" Target="https://podminky.urs.cz/item/CS_URS_2023_01/764518421" TargetMode="External" /><Relationship Id="rId68" Type="http://schemas.openxmlformats.org/officeDocument/2006/relationships/hyperlink" Target="https://podminky.urs.cz/item/CS_URS_2023_01/998764101" TargetMode="External" /><Relationship Id="rId69" Type="http://schemas.openxmlformats.org/officeDocument/2006/relationships/hyperlink" Target="https://podminky.urs.cz/item/CS_URS_2023_01/765113111" TargetMode="External" /><Relationship Id="rId70" Type="http://schemas.openxmlformats.org/officeDocument/2006/relationships/hyperlink" Target="https://podminky.urs.cz/item/CS_URS_2023_01/998765101" TargetMode="External" /><Relationship Id="rId71" Type="http://schemas.openxmlformats.org/officeDocument/2006/relationships/hyperlink" Target="https://podminky.urs.cz/item/CS_URS_2023_01/766417523" TargetMode="External" /><Relationship Id="rId72" Type="http://schemas.openxmlformats.org/officeDocument/2006/relationships/hyperlink" Target="https://podminky.urs.cz/item/CS_URS_2023_01/998766101" TargetMode="External" /><Relationship Id="rId73" Type="http://schemas.openxmlformats.org/officeDocument/2006/relationships/hyperlink" Target="https://podminky.urs.cz/item/CS_URS_2023_01/783128101" TargetMode="External" /><Relationship Id="rId74" Type="http://schemas.openxmlformats.org/officeDocument/2006/relationships/hyperlink" Target="https://podminky.urs.cz/item/CS_URS_2023_01/783223021" TargetMode="External" /><Relationship Id="rId75" Type="http://schemas.openxmlformats.org/officeDocument/2006/relationships/hyperlink" Target="https://podminky.urs.cz/item/CS_URS_2023_01/783228111" TargetMode="External" /><Relationship Id="rId76" Type="http://schemas.openxmlformats.org/officeDocument/2006/relationships/hyperlink" Target="https://podminky.urs.cz/item/CS_URS_2023_01/783901453" TargetMode="External" /><Relationship Id="rId77" Type="http://schemas.openxmlformats.org/officeDocument/2006/relationships/hyperlink" Target="https://podminky.urs.cz/item/CS_URS_2023_01/783913161" TargetMode="External" /><Relationship Id="rId78" Type="http://schemas.openxmlformats.org/officeDocument/2006/relationships/hyperlink" Target="https://podminky.urs.cz/item/CS_URS_2023_01/783917151" TargetMode="External" /><Relationship Id="rId79" Type="http://schemas.openxmlformats.org/officeDocument/2006/relationships/hyperlink" Target="https://podminky.urs.cz/item/CS_URS_2023_01/784181101" TargetMode="External" /><Relationship Id="rId80" Type="http://schemas.openxmlformats.org/officeDocument/2006/relationships/hyperlink" Target="https://podminky.urs.cz/item/CS_URS_2023_01/784215101" TargetMode="External" /><Relationship Id="rId81" Type="http://schemas.openxmlformats.org/officeDocument/2006/relationships/hyperlink" Target="https://podminky.urs.cz/item/CS_URS_2023_01/210280001" TargetMode="External" /><Relationship Id="rId82" Type="http://schemas.openxmlformats.org/officeDocument/2006/relationships/hyperlink" Target="https://podminky.urs.cz/item/CS_URS_2023_01/460161273" TargetMode="External" /><Relationship Id="rId83" Type="http://schemas.openxmlformats.org/officeDocument/2006/relationships/hyperlink" Target="https://podminky.urs.cz/item/CS_URS_2023_01/460431283" TargetMode="External" /><Relationship Id="rId84" Type="http://schemas.openxmlformats.org/officeDocument/2006/relationships/hyperlink" Target="https://podminky.urs.cz/item/CS_URS_2023_01/460661511" TargetMode="External" /><Relationship Id="rId85" Type="http://schemas.openxmlformats.org/officeDocument/2006/relationships/hyperlink" Target="https://podminky.urs.cz/item/CS_URS_2023_01/012303000" TargetMode="External" /><Relationship Id="rId86" Type="http://schemas.openxmlformats.org/officeDocument/2006/relationships/hyperlink" Target="https://podminky.urs.cz/item/CS_URS_2023_01/011002000" TargetMode="External" /><Relationship Id="rId87" Type="http://schemas.openxmlformats.org/officeDocument/2006/relationships/hyperlink" Target="https://podminky.urs.cz/item/CS_URS_2023_01/012002000" TargetMode="External" /><Relationship Id="rId88" Type="http://schemas.openxmlformats.org/officeDocument/2006/relationships/hyperlink" Target="https://podminky.urs.cz/item/CS_URS_2023_01/013254000" TargetMode="External" /><Relationship Id="rId89" Type="http://schemas.openxmlformats.org/officeDocument/2006/relationships/hyperlink" Target="https://podminky.urs.cz/item/CS_URS_2023_01/030001000" TargetMode="External" /><Relationship Id="rId9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1-2023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BAŤŮV KANÁL, VNOROVY – DOMEK OBSLUHY PK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14. 4. 2023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Povodí Moravy,s.p.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Ondřej Polách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Ondřej Polách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70</v>
      </c>
      <c r="BT54" s="109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24.75" customHeight="1">
      <c r="A55" s="110" t="s">
        <v>74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'1-2023 - BAŤŮV KANÁL, VNO...'!J28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75</v>
      </c>
      <c r="AR55" s="117"/>
      <c r="AS55" s="118">
        <v>0</v>
      </c>
      <c r="AT55" s="119">
        <f>ROUND(SUM(AV55:AW55),2)</f>
        <v>0</v>
      </c>
      <c r="AU55" s="120">
        <f>'1-2023 - BAŤŮV KANÁL, VNO...'!P102</f>
        <v>0</v>
      </c>
      <c r="AV55" s="119">
        <f>'1-2023 - BAŤŮV KANÁL, VNO...'!J31</f>
        <v>0</v>
      </c>
      <c r="AW55" s="119">
        <f>'1-2023 - BAŤŮV KANÁL, VNO...'!J32</f>
        <v>0</v>
      </c>
      <c r="AX55" s="119">
        <f>'1-2023 - BAŤŮV KANÁL, VNO...'!J33</f>
        <v>0</v>
      </c>
      <c r="AY55" s="119">
        <f>'1-2023 - BAŤŮV KANÁL, VNO...'!J34</f>
        <v>0</v>
      </c>
      <c r="AZ55" s="119">
        <f>'1-2023 - BAŤŮV KANÁL, VNO...'!F31</f>
        <v>0</v>
      </c>
      <c r="BA55" s="119">
        <f>'1-2023 - BAŤŮV KANÁL, VNO...'!F32</f>
        <v>0</v>
      </c>
      <c r="BB55" s="119">
        <f>'1-2023 - BAŤŮV KANÁL, VNO...'!F33</f>
        <v>0</v>
      </c>
      <c r="BC55" s="119">
        <f>'1-2023 - BAŤŮV KANÁL, VNO...'!F34</f>
        <v>0</v>
      </c>
      <c r="BD55" s="121">
        <f>'1-2023 - BAŤŮV KANÁL, VNO...'!F35</f>
        <v>0</v>
      </c>
      <c r="BE55" s="7"/>
      <c r="BT55" s="122" t="s">
        <v>76</v>
      </c>
      <c r="BU55" s="122" t="s">
        <v>77</v>
      </c>
      <c r="BV55" s="122" t="s">
        <v>72</v>
      </c>
      <c r="BW55" s="122" t="s">
        <v>5</v>
      </c>
      <c r="BX55" s="122" t="s">
        <v>73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y1YdxUci9vdb6rA55GjaBIzNexs4rNHKd/zHuIblFqX9Pl71gR9iTllUly/YdKsxpNjTYShNMQtb4BhhGebRJw==" hashValue="P1/z+obHglbUi46DM9BIvPSXfsBW8JhW2Fbgeqq0SsvGpySkVHPTb3rHrndeWr7b5ZEToCANJqq7iLKt1juBA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-2023 - BAŤŮV KANÁL, VN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78</v>
      </c>
    </row>
    <row r="4" s="1" customFormat="1" ht="24.96" customHeight="1">
      <c r="B4" s="20"/>
      <c r="D4" s="125" t="s">
        <v>79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14. 4. 2023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">
        <v>19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32</v>
      </c>
      <c r="F19" s="38"/>
      <c r="G19" s="38"/>
      <c r="H19" s="38"/>
      <c r="I19" s="127" t="s">
        <v>28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34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32</v>
      </c>
      <c r="F22" s="38"/>
      <c r="G22" s="38"/>
      <c r="H22" s="38"/>
      <c r="I22" s="127" t="s">
        <v>28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35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36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37</v>
      </c>
      <c r="E28" s="38"/>
      <c r="F28" s="38"/>
      <c r="G28" s="38"/>
      <c r="H28" s="38"/>
      <c r="I28" s="38"/>
      <c r="J28" s="138">
        <f>ROUND(J102,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39</v>
      </c>
      <c r="G30" s="38"/>
      <c r="H30" s="38"/>
      <c r="I30" s="139" t="s">
        <v>38</v>
      </c>
      <c r="J30" s="139" t="s">
        <v>40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41</v>
      </c>
      <c r="E31" s="127" t="s">
        <v>42</v>
      </c>
      <c r="F31" s="141">
        <f>ROUND((SUM(BE102:BE566)),  2)</f>
        <v>0</v>
      </c>
      <c r="G31" s="38"/>
      <c r="H31" s="38"/>
      <c r="I31" s="142">
        <v>0.20999999999999999</v>
      </c>
      <c r="J31" s="141">
        <f>ROUND(((SUM(BE102:BE566))*I31),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43</v>
      </c>
      <c r="F32" s="141">
        <f>ROUND((SUM(BF102:BF566)),  2)</f>
        <v>0</v>
      </c>
      <c r="G32" s="38"/>
      <c r="H32" s="38"/>
      <c r="I32" s="142">
        <v>0.14999999999999999</v>
      </c>
      <c r="J32" s="141">
        <f>ROUND(((SUM(BF102:BF566))*I32),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44</v>
      </c>
      <c r="F33" s="141">
        <f>ROUND((SUM(BG102:BG566)),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45</v>
      </c>
      <c r="F34" s="141">
        <f>ROUND((SUM(BH102:BH566)),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46</v>
      </c>
      <c r="F35" s="141">
        <f>ROUND((SUM(BI102:BI566)),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47</v>
      </c>
      <c r="E37" s="145"/>
      <c r="F37" s="145"/>
      <c r="G37" s="146" t="s">
        <v>48</v>
      </c>
      <c r="H37" s="147" t="s">
        <v>49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80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BAŤŮV KANÁL, VNOROVY – DOMEK OBSLUHY PK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32" t="s">
        <v>23</v>
      </c>
      <c r="J48" s="72" t="str">
        <f>IF(J10="","",J10)</f>
        <v>14. 4. 2023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>Povodí Moravy,s.p.</v>
      </c>
      <c r="G50" s="40"/>
      <c r="H50" s="40"/>
      <c r="I50" s="32" t="s">
        <v>31</v>
      </c>
      <c r="J50" s="36" t="str">
        <f>E19</f>
        <v>Ondřej Polách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34</v>
      </c>
      <c r="J51" s="36" t="str">
        <f>E22</f>
        <v>Ondřej Polách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81</v>
      </c>
      <c r="D53" s="155"/>
      <c r="E53" s="155"/>
      <c r="F53" s="155"/>
      <c r="G53" s="155"/>
      <c r="H53" s="155"/>
      <c r="I53" s="155"/>
      <c r="J53" s="156" t="s">
        <v>82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69</v>
      </c>
      <c r="D55" s="40"/>
      <c r="E55" s="40"/>
      <c r="F55" s="40"/>
      <c r="G55" s="40"/>
      <c r="H55" s="40"/>
      <c r="I55" s="40"/>
      <c r="J55" s="102">
        <f>J102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83</v>
      </c>
    </row>
    <row r="56" s="9" customFormat="1" ht="24.96" customHeight="1">
      <c r="A56" s="9"/>
      <c r="B56" s="158"/>
      <c r="C56" s="159"/>
      <c r="D56" s="160" t="s">
        <v>84</v>
      </c>
      <c r="E56" s="161"/>
      <c r="F56" s="161"/>
      <c r="G56" s="161"/>
      <c r="H56" s="161"/>
      <c r="I56" s="161"/>
      <c r="J56" s="162">
        <f>J103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85</v>
      </c>
      <c r="E57" s="167"/>
      <c r="F57" s="167"/>
      <c r="G57" s="167"/>
      <c r="H57" s="167"/>
      <c r="I57" s="167"/>
      <c r="J57" s="168">
        <f>J104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86</v>
      </c>
      <c r="E58" s="167"/>
      <c r="F58" s="167"/>
      <c r="G58" s="167"/>
      <c r="H58" s="167"/>
      <c r="I58" s="167"/>
      <c r="J58" s="168">
        <f>J151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87</v>
      </c>
      <c r="E59" s="167"/>
      <c r="F59" s="167"/>
      <c r="G59" s="167"/>
      <c r="H59" s="167"/>
      <c r="I59" s="167"/>
      <c r="J59" s="168">
        <f>J184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88</v>
      </c>
      <c r="E60" s="167"/>
      <c r="F60" s="167"/>
      <c r="G60" s="167"/>
      <c r="H60" s="167"/>
      <c r="I60" s="167"/>
      <c r="J60" s="168">
        <f>J197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89</v>
      </c>
      <c r="E61" s="167"/>
      <c r="F61" s="167"/>
      <c r="G61" s="167"/>
      <c r="H61" s="167"/>
      <c r="I61" s="167"/>
      <c r="J61" s="168">
        <f>J220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90</v>
      </c>
      <c r="E62" s="167"/>
      <c r="F62" s="167"/>
      <c r="G62" s="167"/>
      <c r="H62" s="167"/>
      <c r="I62" s="167"/>
      <c r="J62" s="168">
        <f>J229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91</v>
      </c>
      <c r="E63" s="167"/>
      <c r="F63" s="167"/>
      <c r="G63" s="167"/>
      <c r="H63" s="167"/>
      <c r="I63" s="167"/>
      <c r="J63" s="168">
        <f>J295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92</v>
      </c>
      <c r="E64" s="167"/>
      <c r="F64" s="167"/>
      <c r="G64" s="167"/>
      <c r="H64" s="167"/>
      <c r="I64" s="167"/>
      <c r="J64" s="168">
        <f>J311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58"/>
      <c r="C65" s="159"/>
      <c r="D65" s="160" t="s">
        <v>93</v>
      </c>
      <c r="E65" s="161"/>
      <c r="F65" s="161"/>
      <c r="G65" s="161"/>
      <c r="H65" s="161"/>
      <c r="I65" s="161"/>
      <c r="J65" s="162">
        <f>J315</f>
        <v>0</v>
      </c>
      <c r="K65" s="159"/>
      <c r="L65" s="16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4"/>
      <c r="C66" s="165"/>
      <c r="D66" s="166" t="s">
        <v>94</v>
      </c>
      <c r="E66" s="167"/>
      <c r="F66" s="167"/>
      <c r="G66" s="167"/>
      <c r="H66" s="167"/>
      <c r="I66" s="167"/>
      <c r="J66" s="168">
        <f>J316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4"/>
      <c r="C67" s="165"/>
      <c r="D67" s="166" t="s">
        <v>95</v>
      </c>
      <c r="E67" s="167"/>
      <c r="F67" s="167"/>
      <c r="G67" s="167"/>
      <c r="H67" s="167"/>
      <c r="I67" s="167"/>
      <c r="J67" s="168">
        <f>J334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4"/>
      <c r="C68" s="165"/>
      <c r="D68" s="166" t="s">
        <v>96</v>
      </c>
      <c r="E68" s="167"/>
      <c r="F68" s="167"/>
      <c r="G68" s="167"/>
      <c r="H68" s="167"/>
      <c r="I68" s="167"/>
      <c r="J68" s="168">
        <f>J346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97</v>
      </c>
      <c r="E69" s="167"/>
      <c r="F69" s="167"/>
      <c r="G69" s="167"/>
      <c r="H69" s="167"/>
      <c r="I69" s="167"/>
      <c r="J69" s="168">
        <f>J354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4"/>
      <c r="C70" s="165"/>
      <c r="D70" s="166" t="s">
        <v>98</v>
      </c>
      <c r="E70" s="167"/>
      <c r="F70" s="167"/>
      <c r="G70" s="167"/>
      <c r="H70" s="167"/>
      <c r="I70" s="167"/>
      <c r="J70" s="168">
        <f>J359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4"/>
      <c r="C71" s="165"/>
      <c r="D71" s="166" t="s">
        <v>99</v>
      </c>
      <c r="E71" s="167"/>
      <c r="F71" s="167"/>
      <c r="G71" s="167"/>
      <c r="H71" s="167"/>
      <c r="I71" s="167"/>
      <c r="J71" s="168">
        <f>J423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4"/>
      <c r="C72" s="165"/>
      <c r="D72" s="166" t="s">
        <v>100</v>
      </c>
      <c r="E72" s="167"/>
      <c r="F72" s="167"/>
      <c r="G72" s="167"/>
      <c r="H72" s="167"/>
      <c r="I72" s="167"/>
      <c r="J72" s="168">
        <f>J431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4"/>
      <c r="C73" s="165"/>
      <c r="D73" s="166" t="s">
        <v>101</v>
      </c>
      <c r="E73" s="167"/>
      <c r="F73" s="167"/>
      <c r="G73" s="167"/>
      <c r="H73" s="167"/>
      <c r="I73" s="167"/>
      <c r="J73" s="168">
        <f>J462</f>
        <v>0</v>
      </c>
      <c r="K73" s="165"/>
      <c r="L73" s="16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4"/>
      <c r="C74" s="165"/>
      <c r="D74" s="166" t="s">
        <v>102</v>
      </c>
      <c r="E74" s="167"/>
      <c r="F74" s="167"/>
      <c r="G74" s="167"/>
      <c r="H74" s="167"/>
      <c r="I74" s="167"/>
      <c r="J74" s="168">
        <f>J471</f>
        <v>0</v>
      </c>
      <c r="K74" s="165"/>
      <c r="L74" s="16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4"/>
      <c r="C75" s="165"/>
      <c r="D75" s="166" t="s">
        <v>103</v>
      </c>
      <c r="E75" s="167"/>
      <c r="F75" s="167"/>
      <c r="G75" s="167"/>
      <c r="H75" s="167"/>
      <c r="I75" s="167"/>
      <c r="J75" s="168">
        <f>J490</f>
        <v>0</v>
      </c>
      <c r="K75" s="165"/>
      <c r="L75" s="16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4"/>
      <c r="C76" s="165"/>
      <c r="D76" s="166" t="s">
        <v>104</v>
      </c>
      <c r="E76" s="167"/>
      <c r="F76" s="167"/>
      <c r="G76" s="167"/>
      <c r="H76" s="167"/>
      <c r="I76" s="167"/>
      <c r="J76" s="168">
        <f>J513</f>
        <v>0</v>
      </c>
      <c r="K76" s="165"/>
      <c r="L76" s="16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58"/>
      <c r="C77" s="159"/>
      <c r="D77" s="160" t="s">
        <v>105</v>
      </c>
      <c r="E77" s="161"/>
      <c r="F77" s="161"/>
      <c r="G77" s="161"/>
      <c r="H77" s="161"/>
      <c r="I77" s="161"/>
      <c r="J77" s="162">
        <f>J525</f>
        <v>0</v>
      </c>
      <c r="K77" s="159"/>
      <c r="L77" s="16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64"/>
      <c r="C78" s="165"/>
      <c r="D78" s="166" t="s">
        <v>106</v>
      </c>
      <c r="E78" s="167"/>
      <c r="F78" s="167"/>
      <c r="G78" s="167"/>
      <c r="H78" s="167"/>
      <c r="I78" s="167"/>
      <c r="J78" s="168">
        <f>J526</f>
        <v>0</v>
      </c>
      <c r="K78" s="165"/>
      <c r="L78" s="16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4"/>
      <c r="C79" s="165"/>
      <c r="D79" s="166" t="s">
        <v>107</v>
      </c>
      <c r="E79" s="167"/>
      <c r="F79" s="167"/>
      <c r="G79" s="167"/>
      <c r="H79" s="167"/>
      <c r="I79" s="167"/>
      <c r="J79" s="168">
        <f>J531</f>
        <v>0</v>
      </c>
      <c r="K79" s="165"/>
      <c r="L79" s="16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4"/>
      <c r="C80" s="165"/>
      <c r="D80" s="166" t="s">
        <v>108</v>
      </c>
      <c r="E80" s="167"/>
      <c r="F80" s="167"/>
      <c r="G80" s="167"/>
      <c r="H80" s="167"/>
      <c r="I80" s="167"/>
      <c r="J80" s="168">
        <f>J543</f>
        <v>0</v>
      </c>
      <c r="K80" s="165"/>
      <c r="L80" s="16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58"/>
      <c r="C81" s="159"/>
      <c r="D81" s="160" t="s">
        <v>109</v>
      </c>
      <c r="E81" s="161"/>
      <c r="F81" s="161"/>
      <c r="G81" s="161"/>
      <c r="H81" s="161"/>
      <c r="I81" s="161"/>
      <c r="J81" s="162">
        <f>J544</f>
        <v>0</v>
      </c>
      <c r="K81" s="159"/>
      <c r="L81" s="163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64"/>
      <c r="C82" s="165"/>
      <c r="D82" s="166" t="s">
        <v>110</v>
      </c>
      <c r="E82" s="167"/>
      <c r="F82" s="167"/>
      <c r="G82" s="167"/>
      <c r="H82" s="167"/>
      <c r="I82" s="167"/>
      <c r="J82" s="168">
        <f>J545</f>
        <v>0</v>
      </c>
      <c r="K82" s="165"/>
      <c r="L82" s="16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64"/>
      <c r="C83" s="165"/>
      <c r="D83" s="166" t="s">
        <v>111</v>
      </c>
      <c r="E83" s="167"/>
      <c r="F83" s="167"/>
      <c r="G83" s="167"/>
      <c r="H83" s="167"/>
      <c r="I83" s="167"/>
      <c r="J83" s="168">
        <f>J562</f>
        <v>0</v>
      </c>
      <c r="K83" s="165"/>
      <c r="L83" s="16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64"/>
      <c r="C84" s="165"/>
      <c r="D84" s="166" t="s">
        <v>112</v>
      </c>
      <c r="E84" s="167"/>
      <c r="F84" s="167"/>
      <c r="G84" s="167"/>
      <c r="H84" s="167"/>
      <c r="I84" s="167"/>
      <c r="J84" s="168">
        <f>J563</f>
        <v>0</v>
      </c>
      <c r="K84" s="165"/>
      <c r="L84" s="16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12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90" s="2" customFormat="1" ht="6.96" customHeight="1">
      <c r="A90" s="38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12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4.96" customHeight="1">
      <c r="A91" s="38"/>
      <c r="B91" s="39"/>
      <c r="C91" s="23" t="s">
        <v>113</v>
      </c>
      <c r="D91" s="40"/>
      <c r="E91" s="40"/>
      <c r="F91" s="40"/>
      <c r="G91" s="40"/>
      <c r="H91" s="40"/>
      <c r="I91" s="40"/>
      <c r="J91" s="40"/>
      <c r="K91" s="40"/>
      <c r="L91" s="12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2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16</v>
      </c>
      <c r="D93" s="40"/>
      <c r="E93" s="40"/>
      <c r="F93" s="40"/>
      <c r="G93" s="40"/>
      <c r="H93" s="40"/>
      <c r="I93" s="40"/>
      <c r="J93" s="40"/>
      <c r="K93" s="40"/>
      <c r="L93" s="12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6.5" customHeight="1">
      <c r="A94" s="38"/>
      <c r="B94" s="39"/>
      <c r="C94" s="40"/>
      <c r="D94" s="40"/>
      <c r="E94" s="69" t="str">
        <f>E7</f>
        <v>BAŤŮV KANÁL, VNOROVY – DOMEK OBSLUHY PK</v>
      </c>
      <c r="F94" s="40"/>
      <c r="G94" s="40"/>
      <c r="H94" s="40"/>
      <c r="I94" s="40"/>
      <c r="J94" s="40"/>
      <c r="K94" s="40"/>
      <c r="L94" s="12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6.96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2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2" customHeight="1">
      <c r="A96" s="38"/>
      <c r="B96" s="39"/>
      <c r="C96" s="32" t="s">
        <v>21</v>
      </c>
      <c r="D96" s="40"/>
      <c r="E96" s="40"/>
      <c r="F96" s="27" t="str">
        <f>F10</f>
        <v xml:space="preserve"> </v>
      </c>
      <c r="G96" s="40"/>
      <c r="H96" s="40"/>
      <c r="I96" s="32" t="s">
        <v>23</v>
      </c>
      <c r="J96" s="72" t="str">
        <f>IF(J10="","",J10)</f>
        <v>14. 4. 2023</v>
      </c>
      <c r="K96" s="40"/>
      <c r="L96" s="12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6.96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2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5.15" customHeight="1">
      <c r="A98" s="38"/>
      <c r="B98" s="39"/>
      <c r="C98" s="32" t="s">
        <v>25</v>
      </c>
      <c r="D98" s="40"/>
      <c r="E98" s="40"/>
      <c r="F98" s="27" t="str">
        <f>E13</f>
        <v>Povodí Moravy,s.p.</v>
      </c>
      <c r="G98" s="40"/>
      <c r="H98" s="40"/>
      <c r="I98" s="32" t="s">
        <v>31</v>
      </c>
      <c r="J98" s="36" t="str">
        <f>E19</f>
        <v>Ondřej Polách</v>
      </c>
      <c r="K98" s="40"/>
      <c r="L98" s="12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5.15" customHeight="1">
      <c r="A99" s="38"/>
      <c r="B99" s="39"/>
      <c r="C99" s="32" t="s">
        <v>29</v>
      </c>
      <c r="D99" s="40"/>
      <c r="E99" s="40"/>
      <c r="F99" s="27" t="str">
        <f>IF(E16="","",E16)</f>
        <v>Vyplň údaj</v>
      </c>
      <c r="G99" s="40"/>
      <c r="H99" s="40"/>
      <c r="I99" s="32" t="s">
        <v>34</v>
      </c>
      <c r="J99" s="36" t="str">
        <f>E22</f>
        <v>Ondřej Polách</v>
      </c>
      <c r="K99" s="40"/>
      <c r="L99" s="12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10.32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12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11" customFormat="1" ht="29.28" customHeight="1">
      <c r="A101" s="170"/>
      <c r="B101" s="171"/>
      <c r="C101" s="172" t="s">
        <v>114</v>
      </c>
      <c r="D101" s="173" t="s">
        <v>56</v>
      </c>
      <c r="E101" s="173" t="s">
        <v>52</v>
      </c>
      <c r="F101" s="173" t="s">
        <v>53</v>
      </c>
      <c r="G101" s="173" t="s">
        <v>115</v>
      </c>
      <c r="H101" s="173" t="s">
        <v>116</v>
      </c>
      <c r="I101" s="173" t="s">
        <v>117</v>
      </c>
      <c r="J101" s="173" t="s">
        <v>82</v>
      </c>
      <c r="K101" s="174" t="s">
        <v>118</v>
      </c>
      <c r="L101" s="175"/>
      <c r="M101" s="92" t="s">
        <v>19</v>
      </c>
      <c r="N101" s="93" t="s">
        <v>41</v>
      </c>
      <c r="O101" s="93" t="s">
        <v>119</v>
      </c>
      <c r="P101" s="93" t="s">
        <v>120</v>
      </c>
      <c r="Q101" s="93" t="s">
        <v>121</v>
      </c>
      <c r="R101" s="93" t="s">
        <v>122</v>
      </c>
      <c r="S101" s="93" t="s">
        <v>123</v>
      </c>
      <c r="T101" s="94" t="s">
        <v>124</v>
      </c>
      <c r="U101" s="170"/>
      <c r="V101" s="170"/>
      <c r="W101" s="170"/>
      <c r="X101" s="170"/>
      <c r="Y101" s="170"/>
      <c r="Z101" s="170"/>
      <c r="AA101" s="170"/>
      <c r="AB101" s="170"/>
      <c r="AC101" s="170"/>
      <c r="AD101" s="170"/>
      <c r="AE101" s="170"/>
    </row>
    <row r="102" s="2" customFormat="1" ht="22.8" customHeight="1">
      <c r="A102" s="38"/>
      <c r="B102" s="39"/>
      <c r="C102" s="99" t="s">
        <v>125</v>
      </c>
      <c r="D102" s="40"/>
      <c r="E102" s="40"/>
      <c r="F102" s="40"/>
      <c r="G102" s="40"/>
      <c r="H102" s="40"/>
      <c r="I102" s="40"/>
      <c r="J102" s="176">
        <f>BK102</f>
        <v>0</v>
      </c>
      <c r="K102" s="40"/>
      <c r="L102" s="44"/>
      <c r="M102" s="95"/>
      <c r="N102" s="177"/>
      <c r="O102" s="96"/>
      <c r="P102" s="178">
        <f>P103+P315+P525+P544</f>
        <v>0</v>
      </c>
      <c r="Q102" s="96"/>
      <c r="R102" s="178">
        <f>R103+R315+R525+R544</f>
        <v>59.292222510000002</v>
      </c>
      <c r="S102" s="96"/>
      <c r="T102" s="179">
        <f>T103+T315+T525+T544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70</v>
      </c>
      <c r="AU102" s="17" t="s">
        <v>83</v>
      </c>
      <c r="BK102" s="180">
        <f>BK103+BK315+BK525+BK544</f>
        <v>0</v>
      </c>
    </row>
    <row r="103" s="12" customFormat="1" ht="25.92" customHeight="1">
      <c r="A103" s="12"/>
      <c r="B103" s="181"/>
      <c r="C103" s="182"/>
      <c r="D103" s="183" t="s">
        <v>70</v>
      </c>
      <c r="E103" s="184" t="s">
        <v>126</v>
      </c>
      <c r="F103" s="184" t="s">
        <v>127</v>
      </c>
      <c r="G103" s="182"/>
      <c r="H103" s="182"/>
      <c r="I103" s="185"/>
      <c r="J103" s="186">
        <f>BK103</f>
        <v>0</v>
      </c>
      <c r="K103" s="182"/>
      <c r="L103" s="187"/>
      <c r="M103" s="188"/>
      <c r="N103" s="189"/>
      <c r="O103" s="189"/>
      <c r="P103" s="190">
        <f>P104+P151+P184+P197+P220+P229+P295+P311</f>
        <v>0</v>
      </c>
      <c r="Q103" s="189"/>
      <c r="R103" s="190">
        <f>R104+R151+R184+R197+R220+R229+R295+R311</f>
        <v>57.881583460000002</v>
      </c>
      <c r="S103" s="189"/>
      <c r="T103" s="191">
        <f>T104+T151+T184+T197+T220+T229+T295+T311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2" t="s">
        <v>76</v>
      </c>
      <c r="AT103" s="193" t="s">
        <v>70</v>
      </c>
      <c r="AU103" s="193" t="s">
        <v>71</v>
      </c>
      <c r="AY103" s="192" t="s">
        <v>128</v>
      </c>
      <c r="BK103" s="194">
        <f>BK104+BK151+BK184+BK197+BK220+BK229+BK295+BK311</f>
        <v>0</v>
      </c>
    </row>
    <row r="104" s="12" customFormat="1" ht="22.8" customHeight="1">
      <c r="A104" s="12"/>
      <c r="B104" s="181"/>
      <c r="C104" s="182"/>
      <c r="D104" s="183" t="s">
        <v>70</v>
      </c>
      <c r="E104" s="195" t="s">
        <v>76</v>
      </c>
      <c r="F104" s="195" t="s">
        <v>129</v>
      </c>
      <c r="G104" s="182"/>
      <c r="H104" s="182"/>
      <c r="I104" s="185"/>
      <c r="J104" s="196">
        <f>BK104</f>
        <v>0</v>
      </c>
      <c r="K104" s="182"/>
      <c r="L104" s="187"/>
      <c r="M104" s="188"/>
      <c r="N104" s="189"/>
      <c r="O104" s="189"/>
      <c r="P104" s="190">
        <f>SUM(P105:P150)</f>
        <v>0</v>
      </c>
      <c r="Q104" s="189"/>
      <c r="R104" s="190">
        <f>SUM(R105:R150)</f>
        <v>0.00078000000000000009</v>
      </c>
      <c r="S104" s="189"/>
      <c r="T104" s="191">
        <f>SUM(T105:T150)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2" t="s">
        <v>76</v>
      </c>
      <c r="AT104" s="193" t="s">
        <v>70</v>
      </c>
      <c r="AU104" s="193" t="s">
        <v>76</v>
      </c>
      <c r="AY104" s="192" t="s">
        <v>128</v>
      </c>
      <c r="BK104" s="194">
        <f>SUM(BK105:BK150)</f>
        <v>0</v>
      </c>
    </row>
    <row r="105" s="2" customFormat="1" ht="16.5" customHeight="1">
      <c r="A105" s="38"/>
      <c r="B105" s="39"/>
      <c r="C105" s="197" t="s">
        <v>76</v>
      </c>
      <c r="D105" s="197" t="s">
        <v>130</v>
      </c>
      <c r="E105" s="198" t="s">
        <v>131</v>
      </c>
      <c r="F105" s="199" t="s">
        <v>132</v>
      </c>
      <c r="G105" s="200" t="s">
        <v>133</v>
      </c>
      <c r="H105" s="201">
        <v>75</v>
      </c>
      <c r="I105" s="202"/>
      <c r="J105" s="203">
        <f>ROUND(I105*H105,2)</f>
        <v>0</v>
      </c>
      <c r="K105" s="199" t="s">
        <v>134</v>
      </c>
      <c r="L105" s="44"/>
      <c r="M105" s="204" t="s">
        <v>19</v>
      </c>
      <c r="N105" s="205" t="s">
        <v>42</v>
      </c>
      <c r="O105" s="84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8" t="s">
        <v>135</v>
      </c>
      <c r="AT105" s="208" t="s">
        <v>130</v>
      </c>
      <c r="AU105" s="208" t="s">
        <v>78</v>
      </c>
      <c r="AY105" s="17" t="s">
        <v>128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7" t="s">
        <v>76</v>
      </c>
      <c r="BK105" s="209">
        <f>ROUND(I105*H105,2)</f>
        <v>0</v>
      </c>
      <c r="BL105" s="17" t="s">
        <v>135</v>
      </c>
      <c r="BM105" s="208" t="s">
        <v>136</v>
      </c>
    </row>
    <row r="106" s="2" customFormat="1">
      <c r="A106" s="38"/>
      <c r="B106" s="39"/>
      <c r="C106" s="40"/>
      <c r="D106" s="210" t="s">
        <v>137</v>
      </c>
      <c r="E106" s="40"/>
      <c r="F106" s="211" t="s">
        <v>138</v>
      </c>
      <c r="G106" s="40"/>
      <c r="H106" s="40"/>
      <c r="I106" s="212"/>
      <c r="J106" s="40"/>
      <c r="K106" s="40"/>
      <c r="L106" s="44"/>
      <c r="M106" s="213"/>
      <c r="N106" s="214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137</v>
      </c>
      <c r="AU106" s="17" t="s">
        <v>78</v>
      </c>
    </row>
    <row r="107" s="2" customFormat="1">
      <c r="A107" s="38"/>
      <c r="B107" s="39"/>
      <c r="C107" s="40"/>
      <c r="D107" s="215" t="s">
        <v>139</v>
      </c>
      <c r="E107" s="40"/>
      <c r="F107" s="216" t="s">
        <v>140</v>
      </c>
      <c r="G107" s="40"/>
      <c r="H107" s="40"/>
      <c r="I107" s="212"/>
      <c r="J107" s="40"/>
      <c r="K107" s="40"/>
      <c r="L107" s="44"/>
      <c r="M107" s="213"/>
      <c r="N107" s="21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139</v>
      </c>
      <c r="AU107" s="17" t="s">
        <v>78</v>
      </c>
    </row>
    <row r="108" s="13" customFormat="1">
      <c r="A108" s="13"/>
      <c r="B108" s="217"/>
      <c r="C108" s="218"/>
      <c r="D108" s="210" t="s">
        <v>141</v>
      </c>
      <c r="E108" s="219" t="s">
        <v>19</v>
      </c>
      <c r="F108" s="220" t="s">
        <v>142</v>
      </c>
      <c r="G108" s="218"/>
      <c r="H108" s="221">
        <v>75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7" t="s">
        <v>141</v>
      </c>
      <c r="AU108" s="227" t="s">
        <v>78</v>
      </c>
      <c r="AV108" s="13" t="s">
        <v>78</v>
      </c>
      <c r="AW108" s="13" t="s">
        <v>33</v>
      </c>
      <c r="AX108" s="13" t="s">
        <v>76</v>
      </c>
      <c r="AY108" s="227" t="s">
        <v>128</v>
      </c>
    </row>
    <row r="109" s="2" customFormat="1" ht="21.75" customHeight="1">
      <c r="A109" s="38"/>
      <c r="B109" s="39"/>
      <c r="C109" s="197" t="s">
        <v>78</v>
      </c>
      <c r="D109" s="197" t="s">
        <v>130</v>
      </c>
      <c r="E109" s="198" t="s">
        <v>143</v>
      </c>
      <c r="F109" s="199" t="s">
        <v>144</v>
      </c>
      <c r="G109" s="200" t="s">
        <v>145</v>
      </c>
      <c r="H109" s="201">
        <v>17.600000000000001</v>
      </c>
      <c r="I109" s="202"/>
      <c r="J109" s="203">
        <f>ROUND(I109*H109,2)</f>
        <v>0</v>
      </c>
      <c r="K109" s="199" t="s">
        <v>134</v>
      </c>
      <c r="L109" s="44"/>
      <c r="M109" s="204" t="s">
        <v>19</v>
      </c>
      <c r="N109" s="205" t="s">
        <v>42</v>
      </c>
      <c r="O109" s="84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8" t="s">
        <v>135</v>
      </c>
      <c r="AT109" s="208" t="s">
        <v>130</v>
      </c>
      <c r="AU109" s="208" t="s">
        <v>78</v>
      </c>
      <c r="AY109" s="17" t="s">
        <v>128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7" t="s">
        <v>76</v>
      </c>
      <c r="BK109" s="209">
        <f>ROUND(I109*H109,2)</f>
        <v>0</v>
      </c>
      <c r="BL109" s="17" t="s">
        <v>135</v>
      </c>
      <c r="BM109" s="208" t="s">
        <v>146</v>
      </c>
    </row>
    <row r="110" s="2" customFormat="1">
      <c r="A110" s="38"/>
      <c r="B110" s="39"/>
      <c r="C110" s="40"/>
      <c r="D110" s="210" t="s">
        <v>137</v>
      </c>
      <c r="E110" s="40"/>
      <c r="F110" s="211" t="s">
        <v>147</v>
      </c>
      <c r="G110" s="40"/>
      <c r="H110" s="40"/>
      <c r="I110" s="212"/>
      <c r="J110" s="40"/>
      <c r="K110" s="40"/>
      <c r="L110" s="44"/>
      <c r="M110" s="213"/>
      <c r="N110" s="214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137</v>
      </c>
      <c r="AU110" s="17" t="s">
        <v>78</v>
      </c>
    </row>
    <row r="111" s="2" customFormat="1">
      <c r="A111" s="38"/>
      <c r="B111" s="39"/>
      <c r="C111" s="40"/>
      <c r="D111" s="215" t="s">
        <v>139</v>
      </c>
      <c r="E111" s="40"/>
      <c r="F111" s="216" t="s">
        <v>148</v>
      </c>
      <c r="G111" s="40"/>
      <c r="H111" s="40"/>
      <c r="I111" s="212"/>
      <c r="J111" s="40"/>
      <c r="K111" s="40"/>
      <c r="L111" s="44"/>
      <c r="M111" s="213"/>
      <c r="N111" s="21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139</v>
      </c>
      <c r="AU111" s="17" t="s">
        <v>78</v>
      </c>
    </row>
    <row r="112" s="2" customFormat="1">
      <c r="A112" s="38"/>
      <c r="B112" s="39"/>
      <c r="C112" s="40"/>
      <c r="D112" s="210" t="s">
        <v>149</v>
      </c>
      <c r="E112" s="40"/>
      <c r="F112" s="228" t="s">
        <v>150</v>
      </c>
      <c r="G112" s="40"/>
      <c r="H112" s="40"/>
      <c r="I112" s="212"/>
      <c r="J112" s="40"/>
      <c r="K112" s="40"/>
      <c r="L112" s="44"/>
      <c r="M112" s="213"/>
      <c r="N112" s="21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149</v>
      </c>
      <c r="AU112" s="17" t="s">
        <v>78</v>
      </c>
    </row>
    <row r="113" s="13" customFormat="1">
      <c r="A113" s="13"/>
      <c r="B113" s="217"/>
      <c r="C113" s="218"/>
      <c r="D113" s="210" t="s">
        <v>141</v>
      </c>
      <c r="E113" s="219" t="s">
        <v>19</v>
      </c>
      <c r="F113" s="220" t="s">
        <v>151</v>
      </c>
      <c r="G113" s="218"/>
      <c r="H113" s="221">
        <v>17.600000000000001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141</v>
      </c>
      <c r="AU113" s="227" t="s">
        <v>78</v>
      </c>
      <c r="AV113" s="13" t="s">
        <v>78</v>
      </c>
      <c r="AW113" s="13" t="s">
        <v>33</v>
      </c>
      <c r="AX113" s="13" t="s">
        <v>76</v>
      </c>
      <c r="AY113" s="227" t="s">
        <v>128</v>
      </c>
    </row>
    <row r="114" s="2" customFormat="1" ht="21.75" customHeight="1">
      <c r="A114" s="38"/>
      <c r="B114" s="39"/>
      <c r="C114" s="197" t="s">
        <v>152</v>
      </c>
      <c r="D114" s="197" t="s">
        <v>130</v>
      </c>
      <c r="E114" s="198" t="s">
        <v>153</v>
      </c>
      <c r="F114" s="199" t="s">
        <v>154</v>
      </c>
      <c r="G114" s="200" t="s">
        <v>145</v>
      </c>
      <c r="H114" s="201">
        <v>4.4800000000000004</v>
      </c>
      <c r="I114" s="202"/>
      <c r="J114" s="203">
        <f>ROUND(I114*H114,2)</f>
        <v>0</v>
      </c>
      <c r="K114" s="199" t="s">
        <v>134</v>
      </c>
      <c r="L114" s="44"/>
      <c r="M114" s="204" t="s">
        <v>19</v>
      </c>
      <c r="N114" s="205" t="s">
        <v>42</v>
      </c>
      <c r="O114" s="84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8" t="s">
        <v>135</v>
      </c>
      <c r="AT114" s="208" t="s">
        <v>130</v>
      </c>
      <c r="AU114" s="208" t="s">
        <v>78</v>
      </c>
      <c r="AY114" s="17" t="s">
        <v>128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7" t="s">
        <v>76</v>
      </c>
      <c r="BK114" s="209">
        <f>ROUND(I114*H114,2)</f>
        <v>0</v>
      </c>
      <c r="BL114" s="17" t="s">
        <v>135</v>
      </c>
      <c r="BM114" s="208" t="s">
        <v>155</v>
      </c>
    </row>
    <row r="115" s="2" customFormat="1">
      <c r="A115" s="38"/>
      <c r="B115" s="39"/>
      <c r="C115" s="40"/>
      <c r="D115" s="210" t="s">
        <v>137</v>
      </c>
      <c r="E115" s="40"/>
      <c r="F115" s="211" t="s">
        <v>156</v>
      </c>
      <c r="G115" s="40"/>
      <c r="H115" s="40"/>
      <c r="I115" s="212"/>
      <c r="J115" s="40"/>
      <c r="K115" s="40"/>
      <c r="L115" s="44"/>
      <c r="M115" s="213"/>
      <c r="N115" s="21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137</v>
      </c>
      <c r="AU115" s="17" t="s">
        <v>78</v>
      </c>
    </row>
    <row r="116" s="2" customFormat="1">
      <c r="A116" s="38"/>
      <c r="B116" s="39"/>
      <c r="C116" s="40"/>
      <c r="D116" s="215" t="s">
        <v>139</v>
      </c>
      <c r="E116" s="40"/>
      <c r="F116" s="216" t="s">
        <v>157</v>
      </c>
      <c r="G116" s="40"/>
      <c r="H116" s="40"/>
      <c r="I116" s="212"/>
      <c r="J116" s="40"/>
      <c r="K116" s="40"/>
      <c r="L116" s="44"/>
      <c r="M116" s="213"/>
      <c r="N116" s="214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139</v>
      </c>
      <c r="AU116" s="17" t="s">
        <v>78</v>
      </c>
    </row>
    <row r="117" s="2" customFormat="1">
      <c r="A117" s="38"/>
      <c r="B117" s="39"/>
      <c r="C117" s="40"/>
      <c r="D117" s="210" t="s">
        <v>149</v>
      </c>
      <c r="E117" s="40"/>
      <c r="F117" s="228" t="s">
        <v>158</v>
      </c>
      <c r="G117" s="40"/>
      <c r="H117" s="40"/>
      <c r="I117" s="212"/>
      <c r="J117" s="40"/>
      <c r="K117" s="40"/>
      <c r="L117" s="44"/>
      <c r="M117" s="213"/>
      <c r="N117" s="214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149</v>
      </c>
      <c r="AU117" s="17" t="s">
        <v>78</v>
      </c>
    </row>
    <row r="118" s="13" customFormat="1">
      <c r="A118" s="13"/>
      <c r="B118" s="217"/>
      <c r="C118" s="218"/>
      <c r="D118" s="210" t="s">
        <v>141</v>
      </c>
      <c r="E118" s="219" t="s">
        <v>19</v>
      </c>
      <c r="F118" s="220" t="s">
        <v>159</v>
      </c>
      <c r="G118" s="218"/>
      <c r="H118" s="221">
        <v>2.6400000000000001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7" t="s">
        <v>141</v>
      </c>
      <c r="AU118" s="227" t="s">
        <v>78</v>
      </c>
      <c r="AV118" s="13" t="s">
        <v>78</v>
      </c>
      <c r="AW118" s="13" t="s">
        <v>33</v>
      </c>
      <c r="AX118" s="13" t="s">
        <v>71</v>
      </c>
      <c r="AY118" s="227" t="s">
        <v>128</v>
      </c>
    </row>
    <row r="119" s="13" customFormat="1">
      <c r="A119" s="13"/>
      <c r="B119" s="217"/>
      <c r="C119" s="218"/>
      <c r="D119" s="210" t="s">
        <v>141</v>
      </c>
      <c r="E119" s="219" t="s">
        <v>19</v>
      </c>
      <c r="F119" s="220" t="s">
        <v>160</v>
      </c>
      <c r="G119" s="218"/>
      <c r="H119" s="221">
        <v>1.8400000000000001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7" t="s">
        <v>141</v>
      </c>
      <c r="AU119" s="227" t="s">
        <v>78</v>
      </c>
      <c r="AV119" s="13" t="s">
        <v>78</v>
      </c>
      <c r="AW119" s="13" t="s">
        <v>33</v>
      </c>
      <c r="AX119" s="13" t="s">
        <v>71</v>
      </c>
      <c r="AY119" s="227" t="s">
        <v>128</v>
      </c>
    </row>
    <row r="120" s="14" customFormat="1">
      <c r="A120" s="14"/>
      <c r="B120" s="229"/>
      <c r="C120" s="230"/>
      <c r="D120" s="210" t="s">
        <v>141</v>
      </c>
      <c r="E120" s="231" t="s">
        <v>19</v>
      </c>
      <c r="F120" s="232" t="s">
        <v>161</v>
      </c>
      <c r="G120" s="230"/>
      <c r="H120" s="233">
        <v>4.4800000000000004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141</v>
      </c>
      <c r="AU120" s="239" t="s">
        <v>78</v>
      </c>
      <c r="AV120" s="14" t="s">
        <v>135</v>
      </c>
      <c r="AW120" s="14" t="s">
        <v>33</v>
      </c>
      <c r="AX120" s="14" t="s">
        <v>76</v>
      </c>
      <c r="AY120" s="239" t="s">
        <v>128</v>
      </c>
    </row>
    <row r="121" s="2" customFormat="1" ht="16.5" customHeight="1">
      <c r="A121" s="38"/>
      <c r="B121" s="39"/>
      <c r="C121" s="197" t="s">
        <v>135</v>
      </c>
      <c r="D121" s="197" t="s">
        <v>130</v>
      </c>
      <c r="E121" s="198" t="s">
        <v>162</v>
      </c>
      <c r="F121" s="199" t="s">
        <v>163</v>
      </c>
      <c r="G121" s="200" t="s">
        <v>145</v>
      </c>
      <c r="H121" s="201">
        <v>59.159999999999997</v>
      </c>
      <c r="I121" s="202"/>
      <c r="J121" s="203">
        <f>ROUND(I121*H121,2)</f>
        <v>0</v>
      </c>
      <c r="K121" s="199" t="s">
        <v>134</v>
      </c>
      <c r="L121" s="44"/>
      <c r="M121" s="204" t="s">
        <v>19</v>
      </c>
      <c r="N121" s="205" t="s">
        <v>42</v>
      </c>
      <c r="O121" s="84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8" t="s">
        <v>135</v>
      </c>
      <c r="AT121" s="208" t="s">
        <v>130</v>
      </c>
      <c r="AU121" s="208" t="s">
        <v>78</v>
      </c>
      <c r="AY121" s="17" t="s">
        <v>128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7" t="s">
        <v>76</v>
      </c>
      <c r="BK121" s="209">
        <f>ROUND(I121*H121,2)</f>
        <v>0</v>
      </c>
      <c r="BL121" s="17" t="s">
        <v>135</v>
      </c>
      <c r="BM121" s="208" t="s">
        <v>164</v>
      </c>
    </row>
    <row r="122" s="2" customFormat="1">
      <c r="A122" s="38"/>
      <c r="B122" s="39"/>
      <c r="C122" s="40"/>
      <c r="D122" s="210" t="s">
        <v>137</v>
      </c>
      <c r="E122" s="40"/>
      <c r="F122" s="211" t="s">
        <v>165</v>
      </c>
      <c r="G122" s="40"/>
      <c r="H122" s="40"/>
      <c r="I122" s="212"/>
      <c r="J122" s="40"/>
      <c r="K122" s="40"/>
      <c r="L122" s="44"/>
      <c r="M122" s="213"/>
      <c r="N122" s="214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137</v>
      </c>
      <c r="AU122" s="17" t="s">
        <v>78</v>
      </c>
    </row>
    <row r="123" s="2" customFormat="1">
      <c r="A123" s="38"/>
      <c r="B123" s="39"/>
      <c r="C123" s="40"/>
      <c r="D123" s="215" t="s">
        <v>139</v>
      </c>
      <c r="E123" s="40"/>
      <c r="F123" s="216" t="s">
        <v>166</v>
      </c>
      <c r="G123" s="40"/>
      <c r="H123" s="40"/>
      <c r="I123" s="212"/>
      <c r="J123" s="40"/>
      <c r="K123" s="40"/>
      <c r="L123" s="44"/>
      <c r="M123" s="213"/>
      <c r="N123" s="21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139</v>
      </c>
      <c r="AU123" s="17" t="s">
        <v>78</v>
      </c>
    </row>
    <row r="124" s="13" customFormat="1">
      <c r="A124" s="13"/>
      <c r="B124" s="217"/>
      <c r="C124" s="218"/>
      <c r="D124" s="210" t="s">
        <v>141</v>
      </c>
      <c r="E124" s="219" t="s">
        <v>19</v>
      </c>
      <c r="F124" s="220" t="s">
        <v>167</v>
      </c>
      <c r="G124" s="218"/>
      <c r="H124" s="221">
        <v>59.159999999999997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7" t="s">
        <v>141</v>
      </c>
      <c r="AU124" s="227" t="s">
        <v>78</v>
      </c>
      <c r="AV124" s="13" t="s">
        <v>78</v>
      </c>
      <c r="AW124" s="13" t="s">
        <v>33</v>
      </c>
      <c r="AX124" s="13" t="s">
        <v>76</v>
      </c>
      <c r="AY124" s="227" t="s">
        <v>128</v>
      </c>
    </row>
    <row r="125" s="2" customFormat="1" ht="16.5" customHeight="1">
      <c r="A125" s="38"/>
      <c r="B125" s="39"/>
      <c r="C125" s="197" t="s">
        <v>168</v>
      </c>
      <c r="D125" s="197" t="s">
        <v>130</v>
      </c>
      <c r="E125" s="198" t="s">
        <v>169</v>
      </c>
      <c r="F125" s="199" t="s">
        <v>170</v>
      </c>
      <c r="G125" s="200" t="s">
        <v>145</v>
      </c>
      <c r="H125" s="201">
        <v>59.159999999999997</v>
      </c>
      <c r="I125" s="202"/>
      <c r="J125" s="203">
        <f>ROUND(I125*H125,2)</f>
        <v>0</v>
      </c>
      <c r="K125" s="199" t="s">
        <v>134</v>
      </c>
      <c r="L125" s="44"/>
      <c r="M125" s="204" t="s">
        <v>19</v>
      </c>
      <c r="N125" s="205" t="s">
        <v>42</v>
      </c>
      <c r="O125" s="84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135</v>
      </c>
      <c r="AT125" s="208" t="s">
        <v>130</v>
      </c>
      <c r="AU125" s="208" t="s">
        <v>78</v>
      </c>
      <c r="AY125" s="17" t="s">
        <v>128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7" t="s">
        <v>76</v>
      </c>
      <c r="BK125" s="209">
        <f>ROUND(I125*H125,2)</f>
        <v>0</v>
      </c>
      <c r="BL125" s="17" t="s">
        <v>135</v>
      </c>
      <c r="BM125" s="208" t="s">
        <v>171</v>
      </c>
    </row>
    <row r="126" s="2" customFormat="1">
      <c r="A126" s="38"/>
      <c r="B126" s="39"/>
      <c r="C126" s="40"/>
      <c r="D126" s="210" t="s">
        <v>137</v>
      </c>
      <c r="E126" s="40"/>
      <c r="F126" s="211" t="s">
        <v>172</v>
      </c>
      <c r="G126" s="40"/>
      <c r="H126" s="40"/>
      <c r="I126" s="212"/>
      <c r="J126" s="40"/>
      <c r="K126" s="40"/>
      <c r="L126" s="44"/>
      <c r="M126" s="213"/>
      <c r="N126" s="21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78</v>
      </c>
    </row>
    <row r="127" s="2" customFormat="1">
      <c r="A127" s="38"/>
      <c r="B127" s="39"/>
      <c r="C127" s="40"/>
      <c r="D127" s="215" t="s">
        <v>139</v>
      </c>
      <c r="E127" s="40"/>
      <c r="F127" s="216" t="s">
        <v>173</v>
      </c>
      <c r="G127" s="40"/>
      <c r="H127" s="40"/>
      <c r="I127" s="212"/>
      <c r="J127" s="40"/>
      <c r="K127" s="40"/>
      <c r="L127" s="44"/>
      <c r="M127" s="213"/>
      <c r="N127" s="21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78</v>
      </c>
    </row>
    <row r="128" s="13" customFormat="1">
      <c r="A128" s="13"/>
      <c r="B128" s="217"/>
      <c r="C128" s="218"/>
      <c r="D128" s="210" t="s">
        <v>141</v>
      </c>
      <c r="E128" s="219" t="s">
        <v>19</v>
      </c>
      <c r="F128" s="220" t="s">
        <v>167</v>
      </c>
      <c r="G128" s="218"/>
      <c r="H128" s="221">
        <v>59.159999999999997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7" t="s">
        <v>141</v>
      </c>
      <c r="AU128" s="227" t="s">
        <v>78</v>
      </c>
      <c r="AV128" s="13" t="s">
        <v>78</v>
      </c>
      <c r="AW128" s="13" t="s">
        <v>33</v>
      </c>
      <c r="AX128" s="13" t="s">
        <v>76</v>
      </c>
      <c r="AY128" s="227" t="s">
        <v>128</v>
      </c>
    </row>
    <row r="129" s="2" customFormat="1" ht="16.5" customHeight="1">
      <c r="A129" s="38"/>
      <c r="B129" s="39"/>
      <c r="C129" s="197" t="s">
        <v>174</v>
      </c>
      <c r="D129" s="197" t="s">
        <v>130</v>
      </c>
      <c r="E129" s="198" t="s">
        <v>175</v>
      </c>
      <c r="F129" s="199" t="s">
        <v>176</v>
      </c>
      <c r="G129" s="200" t="s">
        <v>133</v>
      </c>
      <c r="H129" s="201">
        <v>39</v>
      </c>
      <c r="I129" s="202"/>
      <c r="J129" s="203">
        <f>ROUND(I129*H129,2)</f>
        <v>0</v>
      </c>
      <c r="K129" s="199" t="s">
        <v>134</v>
      </c>
      <c r="L129" s="44"/>
      <c r="M129" s="204" t="s">
        <v>19</v>
      </c>
      <c r="N129" s="205" t="s">
        <v>42</v>
      </c>
      <c r="O129" s="84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8" t="s">
        <v>135</v>
      </c>
      <c r="AT129" s="208" t="s">
        <v>130</v>
      </c>
      <c r="AU129" s="208" t="s">
        <v>78</v>
      </c>
      <c r="AY129" s="17" t="s">
        <v>128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7" t="s">
        <v>76</v>
      </c>
      <c r="BK129" s="209">
        <f>ROUND(I129*H129,2)</f>
        <v>0</v>
      </c>
      <c r="BL129" s="17" t="s">
        <v>135</v>
      </c>
      <c r="BM129" s="208" t="s">
        <v>177</v>
      </c>
    </row>
    <row r="130" s="2" customFormat="1">
      <c r="A130" s="38"/>
      <c r="B130" s="39"/>
      <c r="C130" s="40"/>
      <c r="D130" s="210" t="s">
        <v>137</v>
      </c>
      <c r="E130" s="40"/>
      <c r="F130" s="211" t="s">
        <v>178</v>
      </c>
      <c r="G130" s="40"/>
      <c r="H130" s="40"/>
      <c r="I130" s="212"/>
      <c r="J130" s="40"/>
      <c r="K130" s="40"/>
      <c r="L130" s="44"/>
      <c r="M130" s="213"/>
      <c r="N130" s="214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137</v>
      </c>
      <c r="AU130" s="17" t="s">
        <v>78</v>
      </c>
    </row>
    <row r="131" s="2" customFormat="1">
      <c r="A131" s="38"/>
      <c r="B131" s="39"/>
      <c r="C131" s="40"/>
      <c r="D131" s="215" t="s">
        <v>139</v>
      </c>
      <c r="E131" s="40"/>
      <c r="F131" s="216" t="s">
        <v>179</v>
      </c>
      <c r="G131" s="40"/>
      <c r="H131" s="40"/>
      <c r="I131" s="212"/>
      <c r="J131" s="40"/>
      <c r="K131" s="40"/>
      <c r="L131" s="44"/>
      <c r="M131" s="213"/>
      <c r="N131" s="21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78</v>
      </c>
    </row>
    <row r="132" s="13" customFormat="1">
      <c r="A132" s="13"/>
      <c r="B132" s="217"/>
      <c r="C132" s="218"/>
      <c r="D132" s="210" t="s">
        <v>141</v>
      </c>
      <c r="E132" s="219" t="s">
        <v>19</v>
      </c>
      <c r="F132" s="220" t="s">
        <v>180</v>
      </c>
      <c r="G132" s="218"/>
      <c r="H132" s="221">
        <v>39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141</v>
      </c>
      <c r="AU132" s="227" t="s">
        <v>78</v>
      </c>
      <c r="AV132" s="13" t="s">
        <v>78</v>
      </c>
      <c r="AW132" s="13" t="s">
        <v>33</v>
      </c>
      <c r="AX132" s="13" t="s">
        <v>76</v>
      </c>
      <c r="AY132" s="227" t="s">
        <v>128</v>
      </c>
    </row>
    <row r="133" s="2" customFormat="1" ht="16.5" customHeight="1">
      <c r="A133" s="38"/>
      <c r="B133" s="39"/>
      <c r="C133" s="240" t="s">
        <v>181</v>
      </c>
      <c r="D133" s="240" t="s">
        <v>182</v>
      </c>
      <c r="E133" s="241" t="s">
        <v>183</v>
      </c>
      <c r="F133" s="242" t="s">
        <v>184</v>
      </c>
      <c r="G133" s="243" t="s">
        <v>185</v>
      </c>
      <c r="H133" s="244">
        <v>0.78000000000000003</v>
      </c>
      <c r="I133" s="245"/>
      <c r="J133" s="246">
        <f>ROUND(I133*H133,2)</f>
        <v>0</v>
      </c>
      <c r="K133" s="242" t="s">
        <v>134</v>
      </c>
      <c r="L133" s="247"/>
      <c r="M133" s="248" t="s">
        <v>19</v>
      </c>
      <c r="N133" s="249" t="s">
        <v>42</v>
      </c>
      <c r="O133" s="84"/>
      <c r="P133" s="206">
        <f>O133*H133</f>
        <v>0</v>
      </c>
      <c r="Q133" s="206">
        <v>0.001</v>
      </c>
      <c r="R133" s="206">
        <f>Q133*H133</f>
        <v>0.00078000000000000009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186</v>
      </c>
      <c r="AT133" s="208" t="s">
        <v>182</v>
      </c>
      <c r="AU133" s="208" t="s">
        <v>78</v>
      </c>
      <c r="AY133" s="17" t="s">
        <v>128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76</v>
      </c>
      <c r="BK133" s="209">
        <f>ROUND(I133*H133,2)</f>
        <v>0</v>
      </c>
      <c r="BL133" s="17" t="s">
        <v>135</v>
      </c>
      <c r="BM133" s="208" t="s">
        <v>187</v>
      </c>
    </row>
    <row r="134" s="2" customFormat="1">
      <c r="A134" s="38"/>
      <c r="B134" s="39"/>
      <c r="C134" s="40"/>
      <c r="D134" s="210" t="s">
        <v>137</v>
      </c>
      <c r="E134" s="40"/>
      <c r="F134" s="211" t="s">
        <v>184</v>
      </c>
      <c r="G134" s="40"/>
      <c r="H134" s="40"/>
      <c r="I134" s="212"/>
      <c r="J134" s="40"/>
      <c r="K134" s="40"/>
      <c r="L134" s="44"/>
      <c r="M134" s="213"/>
      <c r="N134" s="21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78</v>
      </c>
    </row>
    <row r="135" s="13" customFormat="1">
      <c r="A135" s="13"/>
      <c r="B135" s="217"/>
      <c r="C135" s="218"/>
      <c r="D135" s="210" t="s">
        <v>141</v>
      </c>
      <c r="E135" s="218"/>
      <c r="F135" s="220" t="s">
        <v>188</v>
      </c>
      <c r="G135" s="218"/>
      <c r="H135" s="221">
        <v>0.78000000000000003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7" t="s">
        <v>141</v>
      </c>
      <c r="AU135" s="227" t="s">
        <v>78</v>
      </c>
      <c r="AV135" s="13" t="s">
        <v>78</v>
      </c>
      <c r="AW135" s="13" t="s">
        <v>4</v>
      </c>
      <c r="AX135" s="13" t="s">
        <v>76</v>
      </c>
      <c r="AY135" s="227" t="s">
        <v>128</v>
      </c>
    </row>
    <row r="136" s="2" customFormat="1" ht="16.5" customHeight="1">
      <c r="A136" s="38"/>
      <c r="B136" s="39"/>
      <c r="C136" s="197" t="s">
        <v>186</v>
      </c>
      <c r="D136" s="197" t="s">
        <v>130</v>
      </c>
      <c r="E136" s="198" t="s">
        <v>189</v>
      </c>
      <c r="F136" s="199" t="s">
        <v>190</v>
      </c>
      <c r="G136" s="200" t="s">
        <v>133</v>
      </c>
      <c r="H136" s="201">
        <v>39</v>
      </c>
      <c r="I136" s="202"/>
      <c r="J136" s="203">
        <f>ROUND(I136*H136,2)</f>
        <v>0</v>
      </c>
      <c r="K136" s="199" t="s">
        <v>134</v>
      </c>
      <c r="L136" s="44"/>
      <c r="M136" s="204" t="s">
        <v>19</v>
      </c>
      <c r="N136" s="205" t="s">
        <v>42</v>
      </c>
      <c r="O136" s="84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135</v>
      </c>
      <c r="AT136" s="208" t="s">
        <v>130</v>
      </c>
      <c r="AU136" s="208" t="s">
        <v>78</v>
      </c>
      <c r="AY136" s="17" t="s">
        <v>128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7" t="s">
        <v>76</v>
      </c>
      <c r="BK136" s="209">
        <f>ROUND(I136*H136,2)</f>
        <v>0</v>
      </c>
      <c r="BL136" s="17" t="s">
        <v>135</v>
      </c>
      <c r="BM136" s="208" t="s">
        <v>191</v>
      </c>
    </row>
    <row r="137" s="2" customFormat="1">
      <c r="A137" s="38"/>
      <c r="B137" s="39"/>
      <c r="C137" s="40"/>
      <c r="D137" s="210" t="s">
        <v>137</v>
      </c>
      <c r="E137" s="40"/>
      <c r="F137" s="211" t="s">
        <v>192</v>
      </c>
      <c r="G137" s="40"/>
      <c r="H137" s="40"/>
      <c r="I137" s="212"/>
      <c r="J137" s="40"/>
      <c r="K137" s="40"/>
      <c r="L137" s="44"/>
      <c r="M137" s="213"/>
      <c r="N137" s="21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137</v>
      </c>
      <c r="AU137" s="17" t="s">
        <v>78</v>
      </c>
    </row>
    <row r="138" s="2" customFormat="1">
      <c r="A138" s="38"/>
      <c r="B138" s="39"/>
      <c r="C138" s="40"/>
      <c r="D138" s="215" t="s">
        <v>139</v>
      </c>
      <c r="E138" s="40"/>
      <c r="F138" s="216" t="s">
        <v>193</v>
      </c>
      <c r="G138" s="40"/>
      <c r="H138" s="40"/>
      <c r="I138" s="212"/>
      <c r="J138" s="40"/>
      <c r="K138" s="40"/>
      <c r="L138" s="44"/>
      <c r="M138" s="213"/>
      <c r="N138" s="214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78</v>
      </c>
    </row>
    <row r="139" s="13" customFormat="1">
      <c r="A139" s="13"/>
      <c r="B139" s="217"/>
      <c r="C139" s="218"/>
      <c r="D139" s="210" t="s">
        <v>141</v>
      </c>
      <c r="E139" s="219" t="s">
        <v>19</v>
      </c>
      <c r="F139" s="220" t="s">
        <v>180</v>
      </c>
      <c r="G139" s="218"/>
      <c r="H139" s="221">
        <v>39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7" t="s">
        <v>141</v>
      </c>
      <c r="AU139" s="227" t="s">
        <v>78</v>
      </c>
      <c r="AV139" s="13" t="s">
        <v>78</v>
      </c>
      <c r="AW139" s="13" t="s">
        <v>33</v>
      </c>
      <c r="AX139" s="13" t="s">
        <v>76</v>
      </c>
      <c r="AY139" s="227" t="s">
        <v>128</v>
      </c>
    </row>
    <row r="140" s="2" customFormat="1" ht="16.5" customHeight="1">
      <c r="A140" s="38"/>
      <c r="B140" s="39"/>
      <c r="C140" s="197" t="s">
        <v>194</v>
      </c>
      <c r="D140" s="197" t="s">
        <v>130</v>
      </c>
      <c r="E140" s="198" t="s">
        <v>195</v>
      </c>
      <c r="F140" s="199" t="s">
        <v>196</v>
      </c>
      <c r="G140" s="200" t="s">
        <v>145</v>
      </c>
      <c r="H140" s="201">
        <v>10</v>
      </c>
      <c r="I140" s="202"/>
      <c r="J140" s="203">
        <f>ROUND(I140*H140,2)</f>
        <v>0</v>
      </c>
      <c r="K140" s="199" t="s">
        <v>19</v>
      </c>
      <c r="L140" s="44"/>
      <c r="M140" s="204" t="s">
        <v>19</v>
      </c>
      <c r="N140" s="205" t="s">
        <v>42</v>
      </c>
      <c r="O140" s="84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135</v>
      </c>
      <c r="AT140" s="208" t="s">
        <v>130</v>
      </c>
      <c r="AU140" s="208" t="s">
        <v>78</v>
      </c>
      <c r="AY140" s="17" t="s">
        <v>128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7" t="s">
        <v>76</v>
      </c>
      <c r="BK140" s="209">
        <f>ROUND(I140*H140,2)</f>
        <v>0</v>
      </c>
      <c r="BL140" s="17" t="s">
        <v>135</v>
      </c>
      <c r="BM140" s="208" t="s">
        <v>197</v>
      </c>
    </row>
    <row r="141" s="2" customFormat="1">
      <c r="A141" s="38"/>
      <c r="B141" s="39"/>
      <c r="C141" s="40"/>
      <c r="D141" s="210" t="s">
        <v>137</v>
      </c>
      <c r="E141" s="40"/>
      <c r="F141" s="211" t="s">
        <v>198</v>
      </c>
      <c r="G141" s="40"/>
      <c r="H141" s="40"/>
      <c r="I141" s="212"/>
      <c r="J141" s="40"/>
      <c r="K141" s="40"/>
      <c r="L141" s="44"/>
      <c r="M141" s="213"/>
      <c r="N141" s="214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78</v>
      </c>
    </row>
    <row r="142" s="13" customFormat="1">
      <c r="A142" s="13"/>
      <c r="B142" s="217"/>
      <c r="C142" s="218"/>
      <c r="D142" s="210" t="s">
        <v>141</v>
      </c>
      <c r="E142" s="219" t="s">
        <v>19</v>
      </c>
      <c r="F142" s="220" t="s">
        <v>199</v>
      </c>
      <c r="G142" s="218"/>
      <c r="H142" s="221">
        <v>10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7" t="s">
        <v>141</v>
      </c>
      <c r="AU142" s="227" t="s">
        <v>78</v>
      </c>
      <c r="AV142" s="13" t="s">
        <v>78</v>
      </c>
      <c r="AW142" s="13" t="s">
        <v>33</v>
      </c>
      <c r="AX142" s="13" t="s">
        <v>76</v>
      </c>
      <c r="AY142" s="227" t="s">
        <v>128</v>
      </c>
    </row>
    <row r="143" s="2" customFormat="1" ht="16.5" customHeight="1">
      <c r="A143" s="38"/>
      <c r="B143" s="39"/>
      <c r="C143" s="197" t="s">
        <v>199</v>
      </c>
      <c r="D143" s="197" t="s">
        <v>130</v>
      </c>
      <c r="E143" s="198" t="s">
        <v>200</v>
      </c>
      <c r="F143" s="199" t="s">
        <v>201</v>
      </c>
      <c r="G143" s="200" t="s">
        <v>145</v>
      </c>
      <c r="H143" s="201">
        <v>35.68</v>
      </c>
      <c r="I143" s="202"/>
      <c r="J143" s="203">
        <f>ROUND(I143*H143,2)</f>
        <v>0</v>
      </c>
      <c r="K143" s="199" t="s">
        <v>134</v>
      </c>
      <c r="L143" s="44"/>
      <c r="M143" s="204" t="s">
        <v>19</v>
      </c>
      <c r="N143" s="205" t="s">
        <v>42</v>
      </c>
      <c r="O143" s="84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202</v>
      </c>
      <c r="AT143" s="208" t="s">
        <v>130</v>
      </c>
      <c r="AU143" s="208" t="s">
        <v>78</v>
      </c>
      <c r="AY143" s="17" t="s">
        <v>128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7" t="s">
        <v>76</v>
      </c>
      <c r="BK143" s="209">
        <f>ROUND(I143*H143,2)</f>
        <v>0</v>
      </c>
      <c r="BL143" s="17" t="s">
        <v>202</v>
      </c>
      <c r="BM143" s="208" t="s">
        <v>203</v>
      </c>
    </row>
    <row r="144" s="2" customFormat="1">
      <c r="A144" s="38"/>
      <c r="B144" s="39"/>
      <c r="C144" s="40"/>
      <c r="D144" s="210" t="s">
        <v>137</v>
      </c>
      <c r="E144" s="40"/>
      <c r="F144" s="211" t="s">
        <v>204</v>
      </c>
      <c r="G144" s="40"/>
      <c r="H144" s="40"/>
      <c r="I144" s="212"/>
      <c r="J144" s="40"/>
      <c r="K144" s="40"/>
      <c r="L144" s="44"/>
      <c r="M144" s="213"/>
      <c r="N144" s="214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137</v>
      </c>
      <c r="AU144" s="17" t="s">
        <v>78</v>
      </c>
    </row>
    <row r="145" s="2" customFormat="1">
      <c r="A145" s="38"/>
      <c r="B145" s="39"/>
      <c r="C145" s="40"/>
      <c r="D145" s="215" t="s">
        <v>139</v>
      </c>
      <c r="E145" s="40"/>
      <c r="F145" s="216" t="s">
        <v>205</v>
      </c>
      <c r="G145" s="40"/>
      <c r="H145" s="40"/>
      <c r="I145" s="212"/>
      <c r="J145" s="40"/>
      <c r="K145" s="40"/>
      <c r="L145" s="44"/>
      <c r="M145" s="213"/>
      <c r="N145" s="21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78</v>
      </c>
    </row>
    <row r="146" s="13" customFormat="1">
      <c r="A146" s="13"/>
      <c r="B146" s="217"/>
      <c r="C146" s="218"/>
      <c r="D146" s="210" t="s">
        <v>141</v>
      </c>
      <c r="E146" s="219" t="s">
        <v>19</v>
      </c>
      <c r="F146" s="220" t="s">
        <v>206</v>
      </c>
      <c r="G146" s="218"/>
      <c r="H146" s="221">
        <v>35.68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7" t="s">
        <v>141</v>
      </c>
      <c r="AU146" s="227" t="s">
        <v>78</v>
      </c>
      <c r="AV146" s="13" t="s">
        <v>78</v>
      </c>
      <c r="AW146" s="13" t="s">
        <v>33</v>
      </c>
      <c r="AX146" s="13" t="s">
        <v>76</v>
      </c>
      <c r="AY146" s="227" t="s">
        <v>128</v>
      </c>
    </row>
    <row r="147" s="2" customFormat="1" ht="16.5" customHeight="1">
      <c r="A147" s="38"/>
      <c r="B147" s="39"/>
      <c r="C147" s="197" t="s">
        <v>207</v>
      </c>
      <c r="D147" s="197" t="s">
        <v>130</v>
      </c>
      <c r="E147" s="198" t="s">
        <v>208</v>
      </c>
      <c r="F147" s="199" t="s">
        <v>209</v>
      </c>
      <c r="G147" s="200" t="s">
        <v>133</v>
      </c>
      <c r="H147" s="201">
        <v>39</v>
      </c>
      <c r="I147" s="202"/>
      <c r="J147" s="203">
        <f>ROUND(I147*H147,2)</f>
        <v>0</v>
      </c>
      <c r="K147" s="199" t="s">
        <v>134</v>
      </c>
      <c r="L147" s="44"/>
      <c r="M147" s="204" t="s">
        <v>19</v>
      </c>
      <c r="N147" s="205" t="s">
        <v>42</v>
      </c>
      <c r="O147" s="84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135</v>
      </c>
      <c r="AT147" s="208" t="s">
        <v>130</v>
      </c>
      <c r="AU147" s="208" t="s">
        <v>78</v>
      </c>
      <c r="AY147" s="17" t="s">
        <v>128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7" t="s">
        <v>76</v>
      </c>
      <c r="BK147" s="209">
        <f>ROUND(I147*H147,2)</f>
        <v>0</v>
      </c>
      <c r="BL147" s="17" t="s">
        <v>135</v>
      </c>
      <c r="BM147" s="208" t="s">
        <v>210</v>
      </c>
    </row>
    <row r="148" s="2" customFormat="1">
      <c r="A148" s="38"/>
      <c r="B148" s="39"/>
      <c r="C148" s="40"/>
      <c r="D148" s="210" t="s">
        <v>137</v>
      </c>
      <c r="E148" s="40"/>
      <c r="F148" s="211" t="s">
        <v>211</v>
      </c>
      <c r="G148" s="40"/>
      <c r="H148" s="40"/>
      <c r="I148" s="212"/>
      <c r="J148" s="40"/>
      <c r="K148" s="40"/>
      <c r="L148" s="44"/>
      <c r="M148" s="213"/>
      <c r="N148" s="21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137</v>
      </c>
      <c r="AU148" s="17" t="s">
        <v>78</v>
      </c>
    </row>
    <row r="149" s="2" customFormat="1">
      <c r="A149" s="38"/>
      <c r="B149" s="39"/>
      <c r="C149" s="40"/>
      <c r="D149" s="215" t="s">
        <v>139</v>
      </c>
      <c r="E149" s="40"/>
      <c r="F149" s="216" t="s">
        <v>212</v>
      </c>
      <c r="G149" s="40"/>
      <c r="H149" s="40"/>
      <c r="I149" s="212"/>
      <c r="J149" s="40"/>
      <c r="K149" s="40"/>
      <c r="L149" s="44"/>
      <c r="M149" s="213"/>
      <c r="N149" s="214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139</v>
      </c>
      <c r="AU149" s="17" t="s">
        <v>78</v>
      </c>
    </row>
    <row r="150" s="13" customFormat="1">
      <c r="A150" s="13"/>
      <c r="B150" s="217"/>
      <c r="C150" s="218"/>
      <c r="D150" s="210" t="s">
        <v>141</v>
      </c>
      <c r="E150" s="219" t="s">
        <v>19</v>
      </c>
      <c r="F150" s="220" t="s">
        <v>180</v>
      </c>
      <c r="G150" s="218"/>
      <c r="H150" s="221">
        <v>39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7" t="s">
        <v>141</v>
      </c>
      <c r="AU150" s="227" t="s">
        <v>78</v>
      </c>
      <c r="AV150" s="13" t="s">
        <v>78</v>
      </c>
      <c r="AW150" s="13" t="s">
        <v>33</v>
      </c>
      <c r="AX150" s="13" t="s">
        <v>76</v>
      </c>
      <c r="AY150" s="227" t="s">
        <v>128</v>
      </c>
    </row>
    <row r="151" s="12" customFormat="1" ht="22.8" customHeight="1">
      <c r="A151" s="12"/>
      <c r="B151" s="181"/>
      <c r="C151" s="182"/>
      <c r="D151" s="183" t="s">
        <v>70</v>
      </c>
      <c r="E151" s="195" t="s">
        <v>78</v>
      </c>
      <c r="F151" s="195" t="s">
        <v>213</v>
      </c>
      <c r="G151" s="182"/>
      <c r="H151" s="182"/>
      <c r="I151" s="185"/>
      <c r="J151" s="196">
        <f>BK151</f>
        <v>0</v>
      </c>
      <c r="K151" s="182"/>
      <c r="L151" s="187"/>
      <c r="M151" s="188"/>
      <c r="N151" s="189"/>
      <c r="O151" s="189"/>
      <c r="P151" s="190">
        <f>SUM(P152:P183)</f>
        <v>0</v>
      </c>
      <c r="Q151" s="189"/>
      <c r="R151" s="190">
        <f>SUM(R152:R183)</f>
        <v>21.590375270000003</v>
      </c>
      <c r="S151" s="189"/>
      <c r="T151" s="191">
        <f>SUM(T152:T183)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2" t="s">
        <v>76</v>
      </c>
      <c r="AT151" s="193" t="s">
        <v>70</v>
      </c>
      <c r="AU151" s="193" t="s">
        <v>76</v>
      </c>
      <c r="AY151" s="192" t="s">
        <v>128</v>
      </c>
      <c r="BK151" s="194">
        <f>SUM(BK152:BK183)</f>
        <v>0</v>
      </c>
    </row>
    <row r="152" s="2" customFormat="1" ht="16.5" customHeight="1">
      <c r="A152" s="38"/>
      <c r="B152" s="39"/>
      <c r="C152" s="197" t="s">
        <v>214</v>
      </c>
      <c r="D152" s="197" t="s">
        <v>130</v>
      </c>
      <c r="E152" s="198" t="s">
        <v>215</v>
      </c>
      <c r="F152" s="199" t="s">
        <v>216</v>
      </c>
      <c r="G152" s="200" t="s">
        <v>145</v>
      </c>
      <c r="H152" s="201">
        <v>1.089</v>
      </c>
      <c r="I152" s="202"/>
      <c r="J152" s="203">
        <f>ROUND(I152*H152,2)</f>
        <v>0</v>
      </c>
      <c r="K152" s="199" t="s">
        <v>134</v>
      </c>
      <c r="L152" s="44"/>
      <c r="M152" s="204" t="s">
        <v>19</v>
      </c>
      <c r="N152" s="205" t="s">
        <v>42</v>
      </c>
      <c r="O152" s="84"/>
      <c r="P152" s="206">
        <f>O152*H152</f>
        <v>0</v>
      </c>
      <c r="Q152" s="206">
        <v>2.5018699999999998</v>
      </c>
      <c r="R152" s="206">
        <f>Q152*H152</f>
        <v>2.7245364299999997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135</v>
      </c>
      <c r="AT152" s="208" t="s">
        <v>130</v>
      </c>
      <c r="AU152" s="208" t="s">
        <v>78</v>
      </c>
      <c r="AY152" s="17" t="s">
        <v>128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7" t="s">
        <v>76</v>
      </c>
      <c r="BK152" s="209">
        <f>ROUND(I152*H152,2)</f>
        <v>0</v>
      </c>
      <c r="BL152" s="17" t="s">
        <v>135</v>
      </c>
      <c r="BM152" s="208" t="s">
        <v>217</v>
      </c>
    </row>
    <row r="153" s="2" customFormat="1">
      <c r="A153" s="38"/>
      <c r="B153" s="39"/>
      <c r="C153" s="40"/>
      <c r="D153" s="210" t="s">
        <v>137</v>
      </c>
      <c r="E153" s="40"/>
      <c r="F153" s="211" t="s">
        <v>218</v>
      </c>
      <c r="G153" s="40"/>
      <c r="H153" s="40"/>
      <c r="I153" s="212"/>
      <c r="J153" s="40"/>
      <c r="K153" s="40"/>
      <c r="L153" s="44"/>
      <c r="M153" s="213"/>
      <c r="N153" s="214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137</v>
      </c>
      <c r="AU153" s="17" t="s">
        <v>78</v>
      </c>
    </row>
    <row r="154" s="2" customFormat="1">
      <c r="A154" s="38"/>
      <c r="B154" s="39"/>
      <c r="C154" s="40"/>
      <c r="D154" s="215" t="s">
        <v>139</v>
      </c>
      <c r="E154" s="40"/>
      <c r="F154" s="216" t="s">
        <v>219</v>
      </c>
      <c r="G154" s="40"/>
      <c r="H154" s="40"/>
      <c r="I154" s="212"/>
      <c r="J154" s="40"/>
      <c r="K154" s="40"/>
      <c r="L154" s="44"/>
      <c r="M154" s="213"/>
      <c r="N154" s="214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139</v>
      </c>
      <c r="AU154" s="17" t="s">
        <v>78</v>
      </c>
    </row>
    <row r="155" s="13" customFormat="1">
      <c r="A155" s="13"/>
      <c r="B155" s="217"/>
      <c r="C155" s="218"/>
      <c r="D155" s="210" t="s">
        <v>141</v>
      </c>
      <c r="E155" s="219" t="s">
        <v>19</v>
      </c>
      <c r="F155" s="220" t="s">
        <v>220</v>
      </c>
      <c r="G155" s="218"/>
      <c r="H155" s="221">
        <v>1.089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7" t="s">
        <v>141</v>
      </c>
      <c r="AU155" s="227" t="s">
        <v>78</v>
      </c>
      <c r="AV155" s="13" t="s">
        <v>78</v>
      </c>
      <c r="AW155" s="13" t="s">
        <v>33</v>
      </c>
      <c r="AX155" s="13" t="s">
        <v>76</v>
      </c>
      <c r="AY155" s="227" t="s">
        <v>128</v>
      </c>
    </row>
    <row r="156" s="2" customFormat="1" ht="16.5" customHeight="1">
      <c r="A156" s="38"/>
      <c r="B156" s="39"/>
      <c r="C156" s="197" t="s">
        <v>221</v>
      </c>
      <c r="D156" s="197" t="s">
        <v>130</v>
      </c>
      <c r="E156" s="198" t="s">
        <v>222</v>
      </c>
      <c r="F156" s="199" t="s">
        <v>223</v>
      </c>
      <c r="G156" s="200" t="s">
        <v>133</v>
      </c>
      <c r="H156" s="201">
        <v>2.6400000000000001</v>
      </c>
      <c r="I156" s="202"/>
      <c r="J156" s="203">
        <f>ROUND(I156*H156,2)</f>
        <v>0</v>
      </c>
      <c r="K156" s="199" t="s">
        <v>134</v>
      </c>
      <c r="L156" s="44"/>
      <c r="M156" s="204" t="s">
        <v>19</v>
      </c>
      <c r="N156" s="205" t="s">
        <v>42</v>
      </c>
      <c r="O156" s="84"/>
      <c r="P156" s="206">
        <f>O156*H156</f>
        <v>0</v>
      </c>
      <c r="Q156" s="206">
        <v>0.00247</v>
      </c>
      <c r="R156" s="206">
        <f>Q156*H156</f>
        <v>0.0065208000000000002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135</v>
      </c>
      <c r="AT156" s="208" t="s">
        <v>130</v>
      </c>
      <c r="AU156" s="208" t="s">
        <v>78</v>
      </c>
      <c r="AY156" s="17" t="s">
        <v>128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7" t="s">
        <v>76</v>
      </c>
      <c r="BK156" s="209">
        <f>ROUND(I156*H156,2)</f>
        <v>0</v>
      </c>
      <c r="BL156" s="17" t="s">
        <v>135</v>
      </c>
      <c r="BM156" s="208" t="s">
        <v>224</v>
      </c>
    </row>
    <row r="157" s="2" customFormat="1">
      <c r="A157" s="38"/>
      <c r="B157" s="39"/>
      <c r="C157" s="40"/>
      <c r="D157" s="210" t="s">
        <v>137</v>
      </c>
      <c r="E157" s="40"/>
      <c r="F157" s="211" t="s">
        <v>225</v>
      </c>
      <c r="G157" s="40"/>
      <c r="H157" s="40"/>
      <c r="I157" s="212"/>
      <c r="J157" s="40"/>
      <c r="K157" s="40"/>
      <c r="L157" s="44"/>
      <c r="M157" s="213"/>
      <c r="N157" s="214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78</v>
      </c>
    </row>
    <row r="158" s="2" customFormat="1">
      <c r="A158" s="38"/>
      <c r="B158" s="39"/>
      <c r="C158" s="40"/>
      <c r="D158" s="215" t="s">
        <v>139</v>
      </c>
      <c r="E158" s="40"/>
      <c r="F158" s="216" t="s">
        <v>226</v>
      </c>
      <c r="G158" s="40"/>
      <c r="H158" s="40"/>
      <c r="I158" s="212"/>
      <c r="J158" s="40"/>
      <c r="K158" s="40"/>
      <c r="L158" s="44"/>
      <c r="M158" s="213"/>
      <c r="N158" s="214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139</v>
      </c>
      <c r="AU158" s="17" t="s">
        <v>78</v>
      </c>
    </row>
    <row r="159" s="13" customFormat="1">
      <c r="A159" s="13"/>
      <c r="B159" s="217"/>
      <c r="C159" s="218"/>
      <c r="D159" s="210" t="s">
        <v>141</v>
      </c>
      <c r="E159" s="219" t="s">
        <v>19</v>
      </c>
      <c r="F159" s="220" t="s">
        <v>227</v>
      </c>
      <c r="G159" s="218"/>
      <c r="H159" s="221">
        <v>2.6400000000000001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7" t="s">
        <v>141</v>
      </c>
      <c r="AU159" s="227" t="s">
        <v>78</v>
      </c>
      <c r="AV159" s="13" t="s">
        <v>78</v>
      </c>
      <c r="AW159" s="13" t="s">
        <v>33</v>
      </c>
      <c r="AX159" s="13" t="s">
        <v>76</v>
      </c>
      <c r="AY159" s="227" t="s">
        <v>128</v>
      </c>
    </row>
    <row r="160" s="2" customFormat="1" ht="16.5" customHeight="1">
      <c r="A160" s="38"/>
      <c r="B160" s="39"/>
      <c r="C160" s="197" t="s">
        <v>228</v>
      </c>
      <c r="D160" s="197" t="s">
        <v>130</v>
      </c>
      <c r="E160" s="198" t="s">
        <v>229</v>
      </c>
      <c r="F160" s="199" t="s">
        <v>230</v>
      </c>
      <c r="G160" s="200" t="s">
        <v>133</v>
      </c>
      <c r="H160" s="201">
        <v>2.6400000000000001</v>
      </c>
      <c r="I160" s="202"/>
      <c r="J160" s="203">
        <f>ROUND(I160*H160,2)</f>
        <v>0</v>
      </c>
      <c r="K160" s="199" t="s">
        <v>134</v>
      </c>
      <c r="L160" s="44"/>
      <c r="M160" s="204" t="s">
        <v>19</v>
      </c>
      <c r="N160" s="205" t="s">
        <v>42</v>
      </c>
      <c r="O160" s="84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135</v>
      </c>
      <c r="AT160" s="208" t="s">
        <v>130</v>
      </c>
      <c r="AU160" s="208" t="s">
        <v>78</v>
      </c>
      <c r="AY160" s="17" t="s">
        <v>128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7" t="s">
        <v>76</v>
      </c>
      <c r="BK160" s="209">
        <f>ROUND(I160*H160,2)</f>
        <v>0</v>
      </c>
      <c r="BL160" s="17" t="s">
        <v>135</v>
      </c>
      <c r="BM160" s="208" t="s">
        <v>231</v>
      </c>
    </row>
    <row r="161" s="2" customFormat="1">
      <c r="A161" s="38"/>
      <c r="B161" s="39"/>
      <c r="C161" s="40"/>
      <c r="D161" s="210" t="s">
        <v>137</v>
      </c>
      <c r="E161" s="40"/>
      <c r="F161" s="211" t="s">
        <v>232</v>
      </c>
      <c r="G161" s="40"/>
      <c r="H161" s="40"/>
      <c r="I161" s="212"/>
      <c r="J161" s="40"/>
      <c r="K161" s="40"/>
      <c r="L161" s="44"/>
      <c r="M161" s="213"/>
      <c r="N161" s="214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78</v>
      </c>
    </row>
    <row r="162" s="2" customFormat="1">
      <c r="A162" s="38"/>
      <c r="B162" s="39"/>
      <c r="C162" s="40"/>
      <c r="D162" s="215" t="s">
        <v>139</v>
      </c>
      <c r="E162" s="40"/>
      <c r="F162" s="216" t="s">
        <v>233</v>
      </c>
      <c r="G162" s="40"/>
      <c r="H162" s="40"/>
      <c r="I162" s="212"/>
      <c r="J162" s="40"/>
      <c r="K162" s="40"/>
      <c r="L162" s="44"/>
      <c r="M162" s="213"/>
      <c r="N162" s="214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139</v>
      </c>
      <c r="AU162" s="17" t="s">
        <v>78</v>
      </c>
    </row>
    <row r="163" s="13" customFormat="1">
      <c r="A163" s="13"/>
      <c r="B163" s="217"/>
      <c r="C163" s="218"/>
      <c r="D163" s="210" t="s">
        <v>141</v>
      </c>
      <c r="E163" s="219" t="s">
        <v>19</v>
      </c>
      <c r="F163" s="220" t="s">
        <v>234</v>
      </c>
      <c r="G163" s="218"/>
      <c r="H163" s="221">
        <v>2.6400000000000001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7" t="s">
        <v>141</v>
      </c>
      <c r="AU163" s="227" t="s">
        <v>78</v>
      </c>
      <c r="AV163" s="13" t="s">
        <v>78</v>
      </c>
      <c r="AW163" s="13" t="s">
        <v>33</v>
      </c>
      <c r="AX163" s="13" t="s">
        <v>76</v>
      </c>
      <c r="AY163" s="227" t="s">
        <v>128</v>
      </c>
    </row>
    <row r="164" s="2" customFormat="1" ht="16.5" customHeight="1">
      <c r="A164" s="38"/>
      <c r="B164" s="39"/>
      <c r="C164" s="197" t="s">
        <v>8</v>
      </c>
      <c r="D164" s="197" t="s">
        <v>130</v>
      </c>
      <c r="E164" s="198" t="s">
        <v>235</v>
      </c>
      <c r="F164" s="199" t="s">
        <v>236</v>
      </c>
      <c r="G164" s="200" t="s">
        <v>145</v>
      </c>
      <c r="H164" s="201">
        <v>4.4800000000000004</v>
      </c>
      <c r="I164" s="202"/>
      <c r="J164" s="203">
        <f>ROUND(I164*H164,2)</f>
        <v>0</v>
      </c>
      <c r="K164" s="199" t="s">
        <v>134</v>
      </c>
      <c r="L164" s="44"/>
      <c r="M164" s="204" t="s">
        <v>19</v>
      </c>
      <c r="N164" s="205" t="s">
        <v>42</v>
      </c>
      <c r="O164" s="84"/>
      <c r="P164" s="206">
        <f>O164*H164</f>
        <v>0</v>
      </c>
      <c r="Q164" s="206">
        <v>2.5018699999999998</v>
      </c>
      <c r="R164" s="206">
        <f>Q164*H164</f>
        <v>11.2083776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135</v>
      </c>
      <c r="AT164" s="208" t="s">
        <v>130</v>
      </c>
      <c r="AU164" s="208" t="s">
        <v>78</v>
      </c>
      <c r="AY164" s="17" t="s">
        <v>128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7" t="s">
        <v>76</v>
      </c>
      <c r="BK164" s="209">
        <f>ROUND(I164*H164,2)</f>
        <v>0</v>
      </c>
      <c r="BL164" s="17" t="s">
        <v>135</v>
      </c>
      <c r="BM164" s="208" t="s">
        <v>237</v>
      </c>
    </row>
    <row r="165" s="2" customFormat="1">
      <c r="A165" s="38"/>
      <c r="B165" s="39"/>
      <c r="C165" s="40"/>
      <c r="D165" s="210" t="s">
        <v>137</v>
      </c>
      <c r="E165" s="40"/>
      <c r="F165" s="211" t="s">
        <v>238</v>
      </c>
      <c r="G165" s="40"/>
      <c r="H165" s="40"/>
      <c r="I165" s="212"/>
      <c r="J165" s="40"/>
      <c r="K165" s="40"/>
      <c r="L165" s="44"/>
      <c r="M165" s="213"/>
      <c r="N165" s="214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137</v>
      </c>
      <c r="AU165" s="17" t="s">
        <v>78</v>
      </c>
    </row>
    <row r="166" s="2" customFormat="1">
      <c r="A166" s="38"/>
      <c r="B166" s="39"/>
      <c r="C166" s="40"/>
      <c r="D166" s="215" t="s">
        <v>139</v>
      </c>
      <c r="E166" s="40"/>
      <c r="F166" s="216" t="s">
        <v>239</v>
      </c>
      <c r="G166" s="40"/>
      <c r="H166" s="40"/>
      <c r="I166" s="212"/>
      <c r="J166" s="40"/>
      <c r="K166" s="40"/>
      <c r="L166" s="44"/>
      <c r="M166" s="213"/>
      <c r="N166" s="214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78</v>
      </c>
    </row>
    <row r="167" s="13" customFormat="1">
      <c r="A167" s="13"/>
      <c r="B167" s="217"/>
      <c r="C167" s="218"/>
      <c r="D167" s="210" t="s">
        <v>141</v>
      </c>
      <c r="E167" s="219" t="s">
        <v>19</v>
      </c>
      <c r="F167" s="220" t="s">
        <v>240</v>
      </c>
      <c r="G167" s="218"/>
      <c r="H167" s="221">
        <v>2.6400000000000001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7" t="s">
        <v>141</v>
      </c>
      <c r="AU167" s="227" t="s">
        <v>78</v>
      </c>
      <c r="AV167" s="13" t="s">
        <v>78</v>
      </c>
      <c r="AW167" s="13" t="s">
        <v>33</v>
      </c>
      <c r="AX167" s="13" t="s">
        <v>71</v>
      </c>
      <c r="AY167" s="227" t="s">
        <v>128</v>
      </c>
    </row>
    <row r="168" s="13" customFormat="1">
      <c r="A168" s="13"/>
      <c r="B168" s="217"/>
      <c r="C168" s="218"/>
      <c r="D168" s="210" t="s">
        <v>141</v>
      </c>
      <c r="E168" s="219" t="s">
        <v>19</v>
      </c>
      <c r="F168" s="220" t="s">
        <v>241</v>
      </c>
      <c r="G168" s="218"/>
      <c r="H168" s="221">
        <v>1.8400000000000001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7" t="s">
        <v>141</v>
      </c>
      <c r="AU168" s="227" t="s">
        <v>78</v>
      </c>
      <c r="AV168" s="13" t="s">
        <v>78</v>
      </c>
      <c r="AW168" s="13" t="s">
        <v>33</v>
      </c>
      <c r="AX168" s="13" t="s">
        <v>71</v>
      </c>
      <c r="AY168" s="227" t="s">
        <v>128</v>
      </c>
    </row>
    <row r="169" s="14" customFormat="1">
      <c r="A169" s="14"/>
      <c r="B169" s="229"/>
      <c r="C169" s="230"/>
      <c r="D169" s="210" t="s">
        <v>141</v>
      </c>
      <c r="E169" s="231" t="s">
        <v>19</v>
      </c>
      <c r="F169" s="232" t="s">
        <v>161</v>
      </c>
      <c r="G169" s="230"/>
      <c r="H169" s="233">
        <v>4.4800000000000004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9" t="s">
        <v>141</v>
      </c>
      <c r="AU169" s="239" t="s">
        <v>78</v>
      </c>
      <c r="AV169" s="14" t="s">
        <v>135</v>
      </c>
      <c r="AW169" s="14" t="s">
        <v>33</v>
      </c>
      <c r="AX169" s="14" t="s">
        <v>76</v>
      </c>
      <c r="AY169" s="239" t="s">
        <v>128</v>
      </c>
    </row>
    <row r="170" s="2" customFormat="1" ht="21.75" customHeight="1">
      <c r="A170" s="38"/>
      <c r="B170" s="39"/>
      <c r="C170" s="197" t="s">
        <v>242</v>
      </c>
      <c r="D170" s="197" t="s">
        <v>130</v>
      </c>
      <c r="E170" s="198" t="s">
        <v>243</v>
      </c>
      <c r="F170" s="199" t="s">
        <v>244</v>
      </c>
      <c r="G170" s="200" t="s">
        <v>133</v>
      </c>
      <c r="H170" s="201">
        <v>9.9000000000000004</v>
      </c>
      <c r="I170" s="202"/>
      <c r="J170" s="203">
        <f>ROUND(I170*H170,2)</f>
        <v>0</v>
      </c>
      <c r="K170" s="199" t="s">
        <v>134</v>
      </c>
      <c r="L170" s="44"/>
      <c r="M170" s="204" t="s">
        <v>19</v>
      </c>
      <c r="N170" s="205" t="s">
        <v>42</v>
      </c>
      <c r="O170" s="84"/>
      <c r="P170" s="206">
        <f>O170*H170</f>
        <v>0</v>
      </c>
      <c r="Q170" s="206">
        <v>0.73404000000000003</v>
      </c>
      <c r="R170" s="206">
        <f>Q170*H170</f>
        <v>7.2669960000000007</v>
      </c>
      <c r="S170" s="206">
        <v>0</v>
      </c>
      <c r="T170" s="20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135</v>
      </c>
      <c r="AT170" s="208" t="s">
        <v>130</v>
      </c>
      <c r="AU170" s="208" t="s">
        <v>78</v>
      </c>
      <c r="AY170" s="17" t="s">
        <v>128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7" t="s">
        <v>76</v>
      </c>
      <c r="BK170" s="209">
        <f>ROUND(I170*H170,2)</f>
        <v>0</v>
      </c>
      <c r="BL170" s="17" t="s">
        <v>135</v>
      </c>
      <c r="BM170" s="208" t="s">
        <v>245</v>
      </c>
    </row>
    <row r="171" s="2" customFormat="1">
      <c r="A171" s="38"/>
      <c r="B171" s="39"/>
      <c r="C171" s="40"/>
      <c r="D171" s="210" t="s">
        <v>137</v>
      </c>
      <c r="E171" s="40"/>
      <c r="F171" s="211" t="s">
        <v>246</v>
      </c>
      <c r="G171" s="40"/>
      <c r="H171" s="40"/>
      <c r="I171" s="212"/>
      <c r="J171" s="40"/>
      <c r="K171" s="40"/>
      <c r="L171" s="44"/>
      <c r="M171" s="213"/>
      <c r="N171" s="214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78</v>
      </c>
    </row>
    <row r="172" s="2" customFormat="1">
      <c r="A172" s="38"/>
      <c r="B172" s="39"/>
      <c r="C172" s="40"/>
      <c r="D172" s="215" t="s">
        <v>139</v>
      </c>
      <c r="E172" s="40"/>
      <c r="F172" s="216" t="s">
        <v>247</v>
      </c>
      <c r="G172" s="40"/>
      <c r="H172" s="40"/>
      <c r="I172" s="212"/>
      <c r="J172" s="40"/>
      <c r="K172" s="40"/>
      <c r="L172" s="44"/>
      <c r="M172" s="213"/>
      <c r="N172" s="214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78</v>
      </c>
    </row>
    <row r="173" s="13" customFormat="1">
      <c r="A173" s="13"/>
      <c r="B173" s="217"/>
      <c r="C173" s="218"/>
      <c r="D173" s="210" t="s">
        <v>141</v>
      </c>
      <c r="E173" s="219" t="s">
        <v>19</v>
      </c>
      <c r="F173" s="220" t="s">
        <v>248</v>
      </c>
      <c r="G173" s="218"/>
      <c r="H173" s="221">
        <v>9.9000000000000004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7" t="s">
        <v>141</v>
      </c>
      <c r="AU173" s="227" t="s">
        <v>78</v>
      </c>
      <c r="AV173" s="13" t="s">
        <v>78</v>
      </c>
      <c r="AW173" s="13" t="s">
        <v>33</v>
      </c>
      <c r="AX173" s="13" t="s">
        <v>76</v>
      </c>
      <c r="AY173" s="227" t="s">
        <v>128</v>
      </c>
    </row>
    <row r="174" s="2" customFormat="1" ht="16.5" customHeight="1">
      <c r="A174" s="38"/>
      <c r="B174" s="39"/>
      <c r="C174" s="197" t="s">
        <v>249</v>
      </c>
      <c r="D174" s="197" t="s">
        <v>130</v>
      </c>
      <c r="E174" s="198" t="s">
        <v>250</v>
      </c>
      <c r="F174" s="199" t="s">
        <v>251</v>
      </c>
      <c r="G174" s="200" t="s">
        <v>252</v>
      </c>
      <c r="H174" s="201">
        <v>0.214</v>
      </c>
      <c r="I174" s="202"/>
      <c r="J174" s="203">
        <f>ROUND(I174*H174,2)</f>
        <v>0</v>
      </c>
      <c r="K174" s="199" t="s">
        <v>134</v>
      </c>
      <c r="L174" s="44"/>
      <c r="M174" s="204" t="s">
        <v>19</v>
      </c>
      <c r="N174" s="205" t="s">
        <v>42</v>
      </c>
      <c r="O174" s="84"/>
      <c r="P174" s="206">
        <f>O174*H174</f>
        <v>0</v>
      </c>
      <c r="Q174" s="206">
        <v>1.0606199999999999</v>
      </c>
      <c r="R174" s="206">
        <f>Q174*H174</f>
        <v>0.22697267999999998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135</v>
      </c>
      <c r="AT174" s="208" t="s">
        <v>130</v>
      </c>
      <c r="AU174" s="208" t="s">
        <v>78</v>
      </c>
      <c r="AY174" s="17" t="s">
        <v>128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7" t="s">
        <v>76</v>
      </c>
      <c r="BK174" s="209">
        <f>ROUND(I174*H174,2)</f>
        <v>0</v>
      </c>
      <c r="BL174" s="17" t="s">
        <v>135</v>
      </c>
      <c r="BM174" s="208" t="s">
        <v>253</v>
      </c>
    </row>
    <row r="175" s="2" customFormat="1">
      <c r="A175" s="38"/>
      <c r="B175" s="39"/>
      <c r="C175" s="40"/>
      <c r="D175" s="210" t="s">
        <v>137</v>
      </c>
      <c r="E175" s="40"/>
      <c r="F175" s="211" t="s">
        <v>254</v>
      </c>
      <c r="G175" s="40"/>
      <c r="H175" s="40"/>
      <c r="I175" s="212"/>
      <c r="J175" s="40"/>
      <c r="K175" s="40"/>
      <c r="L175" s="44"/>
      <c r="M175" s="213"/>
      <c r="N175" s="214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137</v>
      </c>
      <c r="AU175" s="17" t="s">
        <v>78</v>
      </c>
    </row>
    <row r="176" s="2" customFormat="1">
      <c r="A176" s="38"/>
      <c r="B176" s="39"/>
      <c r="C176" s="40"/>
      <c r="D176" s="215" t="s">
        <v>139</v>
      </c>
      <c r="E176" s="40"/>
      <c r="F176" s="216" t="s">
        <v>255</v>
      </c>
      <c r="G176" s="40"/>
      <c r="H176" s="40"/>
      <c r="I176" s="212"/>
      <c r="J176" s="40"/>
      <c r="K176" s="40"/>
      <c r="L176" s="44"/>
      <c r="M176" s="213"/>
      <c r="N176" s="214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139</v>
      </c>
      <c r="AU176" s="17" t="s">
        <v>78</v>
      </c>
    </row>
    <row r="177" s="13" customFormat="1">
      <c r="A177" s="13"/>
      <c r="B177" s="217"/>
      <c r="C177" s="218"/>
      <c r="D177" s="210" t="s">
        <v>141</v>
      </c>
      <c r="E177" s="219" t="s">
        <v>19</v>
      </c>
      <c r="F177" s="220" t="s">
        <v>256</v>
      </c>
      <c r="G177" s="218"/>
      <c r="H177" s="221">
        <v>0.122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7" t="s">
        <v>141</v>
      </c>
      <c r="AU177" s="227" t="s">
        <v>78</v>
      </c>
      <c r="AV177" s="13" t="s">
        <v>78</v>
      </c>
      <c r="AW177" s="13" t="s">
        <v>33</v>
      </c>
      <c r="AX177" s="13" t="s">
        <v>71</v>
      </c>
      <c r="AY177" s="227" t="s">
        <v>128</v>
      </c>
    </row>
    <row r="178" s="13" customFormat="1">
      <c r="A178" s="13"/>
      <c r="B178" s="217"/>
      <c r="C178" s="218"/>
      <c r="D178" s="210" t="s">
        <v>141</v>
      </c>
      <c r="E178" s="219" t="s">
        <v>19</v>
      </c>
      <c r="F178" s="220" t="s">
        <v>257</v>
      </c>
      <c r="G178" s="218"/>
      <c r="H178" s="221">
        <v>0.091999999999999998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7" t="s">
        <v>141</v>
      </c>
      <c r="AU178" s="227" t="s">
        <v>78</v>
      </c>
      <c r="AV178" s="13" t="s">
        <v>78</v>
      </c>
      <c r="AW178" s="13" t="s">
        <v>33</v>
      </c>
      <c r="AX178" s="13" t="s">
        <v>71</v>
      </c>
      <c r="AY178" s="227" t="s">
        <v>128</v>
      </c>
    </row>
    <row r="179" s="14" customFormat="1">
      <c r="A179" s="14"/>
      <c r="B179" s="229"/>
      <c r="C179" s="230"/>
      <c r="D179" s="210" t="s">
        <v>141</v>
      </c>
      <c r="E179" s="231" t="s">
        <v>19</v>
      </c>
      <c r="F179" s="232" t="s">
        <v>161</v>
      </c>
      <c r="G179" s="230"/>
      <c r="H179" s="233">
        <v>0.214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9" t="s">
        <v>141</v>
      </c>
      <c r="AU179" s="239" t="s">
        <v>78</v>
      </c>
      <c r="AV179" s="14" t="s">
        <v>135</v>
      </c>
      <c r="AW179" s="14" t="s">
        <v>33</v>
      </c>
      <c r="AX179" s="14" t="s">
        <v>76</v>
      </c>
      <c r="AY179" s="239" t="s">
        <v>128</v>
      </c>
    </row>
    <row r="180" s="2" customFormat="1" ht="16.5" customHeight="1">
      <c r="A180" s="38"/>
      <c r="B180" s="39"/>
      <c r="C180" s="197" t="s">
        <v>258</v>
      </c>
      <c r="D180" s="197" t="s">
        <v>130</v>
      </c>
      <c r="E180" s="198" t="s">
        <v>259</v>
      </c>
      <c r="F180" s="199" t="s">
        <v>260</v>
      </c>
      <c r="G180" s="200" t="s">
        <v>252</v>
      </c>
      <c r="H180" s="201">
        <v>0.14799999999999999</v>
      </c>
      <c r="I180" s="202"/>
      <c r="J180" s="203">
        <f>ROUND(I180*H180,2)</f>
        <v>0</v>
      </c>
      <c r="K180" s="199" t="s">
        <v>134</v>
      </c>
      <c r="L180" s="44"/>
      <c r="M180" s="204" t="s">
        <v>19</v>
      </c>
      <c r="N180" s="205" t="s">
        <v>42</v>
      </c>
      <c r="O180" s="84"/>
      <c r="P180" s="206">
        <f>O180*H180</f>
        <v>0</v>
      </c>
      <c r="Q180" s="206">
        <v>1.0606199999999999</v>
      </c>
      <c r="R180" s="206">
        <f>Q180*H180</f>
        <v>0.15697175999999999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135</v>
      </c>
      <c r="AT180" s="208" t="s">
        <v>130</v>
      </c>
      <c r="AU180" s="208" t="s">
        <v>78</v>
      </c>
      <c r="AY180" s="17" t="s">
        <v>128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7" t="s">
        <v>76</v>
      </c>
      <c r="BK180" s="209">
        <f>ROUND(I180*H180,2)</f>
        <v>0</v>
      </c>
      <c r="BL180" s="17" t="s">
        <v>135</v>
      </c>
      <c r="BM180" s="208" t="s">
        <v>261</v>
      </c>
    </row>
    <row r="181" s="2" customFormat="1">
      <c r="A181" s="38"/>
      <c r="B181" s="39"/>
      <c r="C181" s="40"/>
      <c r="D181" s="210" t="s">
        <v>137</v>
      </c>
      <c r="E181" s="40"/>
      <c r="F181" s="211" t="s">
        <v>262</v>
      </c>
      <c r="G181" s="40"/>
      <c r="H181" s="40"/>
      <c r="I181" s="212"/>
      <c r="J181" s="40"/>
      <c r="K181" s="40"/>
      <c r="L181" s="44"/>
      <c r="M181" s="213"/>
      <c r="N181" s="214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137</v>
      </c>
      <c r="AU181" s="17" t="s">
        <v>78</v>
      </c>
    </row>
    <row r="182" s="2" customFormat="1">
      <c r="A182" s="38"/>
      <c r="B182" s="39"/>
      <c r="C182" s="40"/>
      <c r="D182" s="215" t="s">
        <v>139</v>
      </c>
      <c r="E182" s="40"/>
      <c r="F182" s="216" t="s">
        <v>263</v>
      </c>
      <c r="G182" s="40"/>
      <c r="H182" s="40"/>
      <c r="I182" s="212"/>
      <c r="J182" s="40"/>
      <c r="K182" s="40"/>
      <c r="L182" s="44"/>
      <c r="M182" s="213"/>
      <c r="N182" s="214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139</v>
      </c>
      <c r="AU182" s="17" t="s">
        <v>78</v>
      </c>
    </row>
    <row r="183" s="13" customFormat="1">
      <c r="A183" s="13"/>
      <c r="B183" s="217"/>
      <c r="C183" s="218"/>
      <c r="D183" s="210" t="s">
        <v>141</v>
      </c>
      <c r="E183" s="219" t="s">
        <v>19</v>
      </c>
      <c r="F183" s="220" t="s">
        <v>264</v>
      </c>
      <c r="G183" s="218"/>
      <c r="H183" s="221">
        <v>0.14799999999999999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7" t="s">
        <v>141</v>
      </c>
      <c r="AU183" s="227" t="s">
        <v>78</v>
      </c>
      <c r="AV183" s="13" t="s">
        <v>78</v>
      </c>
      <c r="AW183" s="13" t="s">
        <v>33</v>
      </c>
      <c r="AX183" s="13" t="s">
        <v>76</v>
      </c>
      <c r="AY183" s="227" t="s">
        <v>128</v>
      </c>
    </row>
    <row r="184" s="12" customFormat="1" ht="22.8" customHeight="1">
      <c r="A184" s="12"/>
      <c r="B184" s="181"/>
      <c r="C184" s="182"/>
      <c r="D184" s="183" t="s">
        <v>70</v>
      </c>
      <c r="E184" s="195" t="s">
        <v>152</v>
      </c>
      <c r="F184" s="195" t="s">
        <v>265</v>
      </c>
      <c r="G184" s="182"/>
      <c r="H184" s="182"/>
      <c r="I184" s="185"/>
      <c r="J184" s="196">
        <f>BK184</f>
        <v>0</v>
      </c>
      <c r="K184" s="182"/>
      <c r="L184" s="187"/>
      <c r="M184" s="188"/>
      <c r="N184" s="189"/>
      <c r="O184" s="189"/>
      <c r="P184" s="190">
        <f>SUM(P185:P196)</f>
        <v>0</v>
      </c>
      <c r="Q184" s="189"/>
      <c r="R184" s="190">
        <f>SUM(R185:R196)</f>
        <v>4.7321064000000002</v>
      </c>
      <c r="S184" s="189"/>
      <c r="T184" s="191">
        <f>SUM(T185:T196)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2" t="s">
        <v>76</v>
      </c>
      <c r="AT184" s="193" t="s">
        <v>70</v>
      </c>
      <c r="AU184" s="193" t="s">
        <v>76</v>
      </c>
      <c r="AY184" s="192" t="s">
        <v>128</v>
      </c>
      <c r="BK184" s="194">
        <f>SUM(BK185:BK196)</f>
        <v>0</v>
      </c>
    </row>
    <row r="185" s="2" customFormat="1" ht="16.5" customHeight="1">
      <c r="A185" s="38"/>
      <c r="B185" s="39"/>
      <c r="C185" s="197" t="s">
        <v>266</v>
      </c>
      <c r="D185" s="197" t="s">
        <v>130</v>
      </c>
      <c r="E185" s="198" t="s">
        <v>267</v>
      </c>
      <c r="F185" s="199" t="s">
        <v>268</v>
      </c>
      <c r="G185" s="200" t="s">
        <v>133</v>
      </c>
      <c r="H185" s="201">
        <v>22.620000000000001</v>
      </c>
      <c r="I185" s="202"/>
      <c r="J185" s="203">
        <f>ROUND(I185*H185,2)</f>
        <v>0</v>
      </c>
      <c r="K185" s="199" t="s">
        <v>134</v>
      </c>
      <c r="L185" s="44"/>
      <c r="M185" s="204" t="s">
        <v>19</v>
      </c>
      <c r="N185" s="205" t="s">
        <v>42</v>
      </c>
      <c r="O185" s="84"/>
      <c r="P185" s="206">
        <f>O185*H185</f>
        <v>0</v>
      </c>
      <c r="Q185" s="206">
        <v>0.00040000000000000002</v>
      </c>
      <c r="R185" s="206">
        <f>Q185*H185</f>
        <v>0.0090480000000000005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135</v>
      </c>
      <c r="AT185" s="208" t="s">
        <v>130</v>
      </c>
      <c r="AU185" s="208" t="s">
        <v>78</v>
      </c>
      <c r="AY185" s="17" t="s">
        <v>128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7" t="s">
        <v>76</v>
      </c>
      <c r="BK185" s="209">
        <f>ROUND(I185*H185,2)</f>
        <v>0</v>
      </c>
      <c r="BL185" s="17" t="s">
        <v>135</v>
      </c>
      <c r="BM185" s="208" t="s">
        <v>269</v>
      </c>
    </row>
    <row r="186" s="2" customFormat="1">
      <c r="A186" s="38"/>
      <c r="B186" s="39"/>
      <c r="C186" s="40"/>
      <c r="D186" s="210" t="s">
        <v>137</v>
      </c>
      <c r="E186" s="40"/>
      <c r="F186" s="211" t="s">
        <v>270</v>
      </c>
      <c r="G186" s="40"/>
      <c r="H186" s="40"/>
      <c r="I186" s="212"/>
      <c r="J186" s="40"/>
      <c r="K186" s="40"/>
      <c r="L186" s="44"/>
      <c r="M186" s="213"/>
      <c r="N186" s="214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78</v>
      </c>
    </row>
    <row r="187" s="2" customFormat="1">
      <c r="A187" s="38"/>
      <c r="B187" s="39"/>
      <c r="C187" s="40"/>
      <c r="D187" s="215" t="s">
        <v>139</v>
      </c>
      <c r="E187" s="40"/>
      <c r="F187" s="216" t="s">
        <v>271</v>
      </c>
      <c r="G187" s="40"/>
      <c r="H187" s="40"/>
      <c r="I187" s="212"/>
      <c r="J187" s="40"/>
      <c r="K187" s="40"/>
      <c r="L187" s="44"/>
      <c r="M187" s="213"/>
      <c r="N187" s="214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139</v>
      </c>
      <c r="AU187" s="17" t="s">
        <v>78</v>
      </c>
    </row>
    <row r="188" s="13" customFormat="1">
      <c r="A188" s="13"/>
      <c r="B188" s="217"/>
      <c r="C188" s="218"/>
      <c r="D188" s="210" t="s">
        <v>141</v>
      </c>
      <c r="E188" s="219" t="s">
        <v>19</v>
      </c>
      <c r="F188" s="220" t="s">
        <v>272</v>
      </c>
      <c r="G188" s="218"/>
      <c r="H188" s="221">
        <v>22.620000000000001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7" t="s">
        <v>141</v>
      </c>
      <c r="AU188" s="227" t="s">
        <v>78</v>
      </c>
      <c r="AV188" s="13" t="s">
        <v>78</v>
      </c>
      <c r="AW188" s="13" t="s">
        <v>33</v>
      </c>
      <c r="AX188" s="13" t="s">
        <v>76</v>
      </c>
      <c r="AY188" s="227" t="s">
        <v>128</v>
      </c>
    </row>
    <row r="189" s="2" customFormat="1" ht="16.5" customHeight="1">
      <c r="A189" s="38"/>
      <c r="B189" s="39"/>
      <c r="C189" s="197" t="s">
        <v>273</v>
      </c>
      <c r="D189" s="197" t="s">
        <v>130</v>
      </c>
      <c r="E189" s="198" t="s">
        <v>274</v>
      </c>
      <c r="F189" s="199" t="s">
        <v>275</v>
      </c>
      <c r="G189" s="200" t="s">
        <v>145</v>
      </c>
      <c r="H189" s="201">
        <v>2.133</v>
      </c>
      <c r="I189" s="202"/>
      <c r="J189" s="203">
        <f>ROUND(I189*H189,2)</f>
        <v>0</v>
      </c>
      <c r="K189" s="199" t="s">
        <v>134</v>
      </c>
      <c r="L189" s="44"/>
      <c r="M189" s="204" t="s">
        <v>19</v>
      </c>
      <c r="N189" s="205" t="s">
        <v>42</v>
      </c>
      <c r="O189" s="84"/>
      <c r="P189" s="206">
        <f>O189*H189</f>
        <v>0</v>
      </c>
      <c r="Q189" s="206">
        <v>2.1240000000000001</v>
      </c>
      <c r="R189" s="206">
        <f>Q189*H189</f>
        <v>4.5304920000000006</v>
      </c>
      <c r="S189" s="206">
        <v>0</v>
      </c>
      <c r="T189" s="20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8" t="s">
        <v>135</v>
      </c>
      <c r="AT189" s="208" t="s">
        <v>130</v>
      </c>
      <c r="AU189" s="208" t="s">
        <v>78</v>
      </c>
      <c r="AY189" s="17" t="s">
        <v>128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7" t="s">
        <v>76</v>
      </c>
      <c r="BK189" s="209">
        <f>ROUND(I189*H189,2)</f>
        <v>0</v>
      </c>
      <c r="BL189" s="17" t="s">
        <v>135</v>
      </c>
      <c r="BM189" s="208" t="s">
        <v>276</v>
      </c>
    </row>
    <row r="190" s="2" customFormat="1">
      <c r="A190" s="38"/>
      <c r="B190" s="39"/>
      <c r="C190" s="40"/>
      <c r="D190" s="210" t="s">
        <v>137</v>
      </c>
      <c r="E190" s="40"/>
      <c r="F190" s="211" t="s">
        <v>277</v>
      </c>
      <c r="G190" s="40"/>
      <c r="H190" s="40"/>
      <c r="I190" s="212"/>
      <c r="J190" s="40"/>
      <c r="K190" s="40"/>
      <c r="L190" s="44"/>
      <c r="M190" s="213"/>
      <c r="N190" s="214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137</v>
      </c>
      <c r="AU190" s="17" t="s">
        <v>78</v>
      </c>
    </row>
    <row r="191" s="2" customFormat="1">
      <c r="A191" s="38"/>
      <c r="B191" s="39"/>
      <c r="C191" s="40"/>
      <c r="D191" s="215" t="s">
        <v>139</v>
      </c>
      <c r="E191" s="40"/>
      <c r="F191" s="216" t="s">
        <v>278</v>
      </c>
      <c r="G191" s="40"/>
      <c r="H191" s="40"/>
      <c r="I191" s="212"/>
      <c r="J191" s="40"/>
      <c r="K191" s="40"/>
      <c r="L191" s="44"/>
      <c r="M191" s="213"/>
      <c r="N191" s="214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139</v>
      </c>
      <c r="AU191" s="17" t="s">
        <v>78</v>
      </c>
    </row>
    <row r="192" s="13" customFormat="1">
      <c r="A192" s="13"/>
      <c r="B192" s="217"/>
      <c r="C192" s="218"/>
      <c r="D192" s="210" t="s">
        <v>141</v>
      </c>
      <c r="E192" s="219" t="s">
        <v>19</v>
      </c>
      <c r="F192" s="220" t="s">
        <v>279</v>
      </c>
      <c r="G192" s="218"/>
      <c r="H192" s="221">
        <v>2.133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7" t="s">
        <v>141</v>
      </c>
      <c r="AU192" s="227" t="s">
        <v>78</v>
      </c>
      <c r="AV192" s="13" t="s">
        <v>78</v>
      </c>
      <c r="AW192" s="13" t="s">
        <v>33</v>
      </c>
      <c r="AX192" s="13" t="s">
        <v>76</v>
      </c>
      <c r="AY192" s="227" t="s">
        <v>128</v>
      </c>
    </row>
    <row r="193" s="2" customFormat="1" ht="16.5" customHeight="1">
      <c r="A193" s="38"/>
      <c r="B193" s="39"/>
      <c r="C193" s="197" t="s">
        <v>7</v>
      </c>
      <c r="D193" s="197" t="s">
        <v>130</v>
      </c>
      <c r="E193" s="198" t="s">
        <v>280</v>
      </c>
      <c r="F193" s="199" t="s">
        <v>281</v>
      </c>
      <c r="G193" s="200" t="s">
        <v>133</v>
      </c>
      <c r="H193" s="201">
        <v>3.1200000000000001</v>
      </c>
      <c r="I193" s="202"/>
      <c r="J193" s="203">
        <f>ROUND(I193*H193,2)</f>
        <v>0</v>
      </c>
      <c r="K193" s="199" t="s">
        <v>134</v>
      </c>
      <c r="L193" s="44"/>
      <c r="M193" s="204" t="s">
        <v>19</v>
      </c>
      <c r="N193" s="205" t="s">
        <v>42</v>
      </c>
      <c r="O193" s="84"/>
      <c r="P193" s="206">
        <f>O193*H193</f>
        <v>0</v>
      </c>
      <c r="Q193" s="206">
        <v>0.061719999999999997</v>
      </c>
      <c r="R193" s="206">
        <f>Q193*H193</f>
        <v>0.1925664</v>
      </c>
      <c r="S193" s="206">
        <v>0</v>
      </c>
      <c r="T193" s="20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8" t="s">
        <v>135</v>
      </c>
      <c r="AT193" s="208" t="s">
        <v>130</v>
      </c>
      <c r="AU193" s="208" t="s">
        <v>78</v>
      </c>
      <c r="AY193" s="17" t="s">
        <v>128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7" t="s">
        <v>76</v>
      </c>
      <c r="BK193" s="209">
        <f>ROUND(I193*H193,2)</f>
        <v>0</v>
      </c>
      <c r="BL193" s="17" t="s">
        <v>135</v>
      </c>
      <c r="BM193" s="208" t="s">
        <v>282</v>
      </c>
    </row>
    <row r="194" s="2" customFormat="1">
      <c r="A194" s="38"/>
      <c r="B194" s="39"/>
      <c r="C194" s="40"/>
      <c r="D194" s="210" t="s">
        <v>137</v>
      </c>
      <c r="E194" s="40"/>
      <c r="F194" s="211" t="s">
        <v>283</v>
      </c>
      <c r="G194" s="40"/>
      <c r="H194" s="40"/>
      <c r="I194" s="212"/>
      <c r="J194" s="40"/>
      <c r="K194" s="40"/>
      <c r="L194" s="44"/>
      <c r="M194" s="213"/>
      <c r="N194" s="214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137</v>
      </c>
      <c r="AU194" s="17" t="s">
        <v>78</v>
      </c>
    </row>
    <row r="195" s="2" customFormat="1">
      <c r="A195" s="38"/>
      <c r="B195" s="39"/>
      <c r="C195" s="40"/>
      <c r="D195" s="215" t="s">
        <v>139</v>
      </c>
      <c r="E195" s="40"/>
      <c r="F195" s="216" t="s">
        <v>284</v>
      </c>
      <c r="G195" s="40"/>
      <c r="H195" s="40"/>
      <c r="I195" s="212"/>
      <c r="J195" s="40"/>
      <c r="K195" s="40"/>
      <c r="L195" s="44"/>
      <c r="M195" s="213"/>
      <c r="N195" s="214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139</v>
      </c>
      <c r="AU195" s="17" t="s">
        <v>78</v>
      </c>
    </row>
    <row r="196" s="13" customFormat="1">
      <c r="A196" s="13"/>
      <c r="B196" s="217"/>
      <c r="C196" s="218"/>
      <c r="D196" s="210" t="s">
        <v>141</v>
      </c>
      <c r="E196" s="219" t="s">
        <v>19</v>
      </c>
      <c r="F196" s="220" t="s">
        <v>285</v>
      </c>
      <c r="G196" s="218"/>
      <c r="H196" s="221">
        <v>3.1200000000000001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7" t="s">
        <v>141</v>
      </c>
      <c r="AU196" s="227" t="s">
        <v>78</v>
      </c>
      <c r="AV196" s="13" t="s">
        <v>78</v>
      </c>
      <c r="AW196" s="13" t="s">
        <v>33</v>
      </c>
      <c r="AX196" s="13" t="s">
        <v>76</v>
      </c>
      <c r="AY196" s="227" t="s">
        <v>128</v>
      </c>
    </row>
    <row r="197" s="12" customFormat="1" ht="22.8" customHeight="1">
      <c r="A197" s="12"/>
      <c r="B197" s="181"/>
      <c r="C197" s="182"/>
      <c r="D197" s="183" t="s">
        <v>70</v>
      </c>
      <c r="E197" s="195" t="s">
        <v>135</v>
      </c>
      <c r="F197" s="195" t="s">
        <v>286</v>
      </c>
      <c r="G197" s="182"/>
      <c r="H197" s="182"/>
      <c r="I197" s="185"/>
      <c r="J197" s="196">
        <f>BK197</f>
        <v>0</v>
      </c>
      <c r="K197" s="182"/>
      <c r="L197" s="187"/>
      <c r="M197" s="188"/>
      <c r="N197" s="189"/>
      <c r="O197" s="189"/>
      <c r="P197" s="190">
        <f>SUM(P198:P219)</f>
        <v>0</v>
      </c>
      <c r="Q197" s="189"/>
      <c r="R197" s="190">
        <f>SUM(R198:R219)</f>
        <v>7.209300859999999</v>
      </c>
      <c r="S197" s="189"/>
      <c r="T197" s="191">
        <f>SUM(T198:T219)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2" t="s">
        <v>76</v>
      </c>
      <c r="AT197" s="193" t="s">
        <v>70</v>
      </c>
      <c r="AU197" s="193" t="s">
        <v>76</v>
      </c>
      <c r="AY197" s="192" t="s">
        <v>128</v>
      </c>
      <c r="BK197" s="194">
        <f>SUM(BK198:BK219)</f>
        <v>0</v>
      </c>
    </row>
    <row r="198" s="2" customFormat="1" ht="16.5" customHeight="1">
      <c r="A198" s="38"/>
      <c r="B198" s="39"/>
      <c r="C198" s="197" t="s">
        <v>287</v>
      </c>
      <c r="D198" s="197" t="s">
        <v>130</v>
      </c>
      <c r="E198" s="198" t="s">
        <v>288</v>
      </c>
      <c r="F198" s="199" t="s">
        <v>289</v>
      </c>
      <c r="G198" s="200" t="s">
        <v>145</v>
      </c>
      <c r="H198" s="201">
        <v>0.49099999999999999</v>
      </c>
      <c r="I198" s="202"/>
      <c r="J198" s="203">
        <f>ROUND(I198*H198,2)</f>
        <v>0</v>
      </c>
      <c r="K198" s="199" t="s">
        <v>134</v>
      </c>
      <c r="L198" s="44"/>
      <c r="M198" s="204" t="s">
        <v>19</v>
      </c>
      <c r="N198" s="205" t="s">
        <v>42</v>
      </c>
      <c r="O198" s="84"/>
      <c r="P198" s="206">
        <f>O198*H198</f>
        <v>0</v>
      </c>
      <c r="Q198" s="206">
        <v>2.5019800000000001</v>
      </c>
      <c r="R198" s="206">
        <f>Q198*H198</f>
        <v>1.22847218</v>
      </c>
      <c r="S198" s="206">
        <v>0</v>
      </c>
      <c r="T198" s="20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8" t="s">
        <v>135</v>
      </c>
      <c r="AT198" s="208" t="s">
        <v>130</v>
      </c>
      <c r="AU198" s="208" t="s">
        <v>78</v>
      </c>
      <c r="AY198" s="17" t="s">
        <v>128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7" t="s">
        <v>76</v>
      </c>
      <c r="BK198" s="209">
        <f>ROUND(I198*H198,2)</f>
        <v>0</v>
      </c>
      <c r="BL198" s="17" t="s">
        <v>135</v>
      </c>
      <c r="BM198" s="208" t="s">
        <v>290</v>
      </c>
    </row>
    <row r="199" s="2" customFormat="1">
      <c r="A199" s="38"/>
      <c r="B199" s="39"/>
      <c r="C199" s="40"/>
      <c r="D199" s="210" t="s">
        <v>137</v>
      </c>
      <c r="E199" s="40"/>
      <c r="F199" s="211" t="s">
        <v>291</v>
      </c>
      <c r="G199" s="40"/>
      <c r="H199" s="40"/>
      <c r="I199" s="212"/>
      <c r="J199" s="40"/>
      <c r="K199" s="40"/>
      <c r="L199" s="44"/>
      <c r="M199" s="213"/>
      <c r="N199" s="214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137</v>
      </c>
      <c r="AU199" s="17" t="s">
        <v>78</v>
      </c>
    </row>
    <row r="200" s="2" customFormat="1">
      <c r="A200" s="38"/>
      <c r="B200" s="39"/>
      <c r="C200" s="40"/>
      <c r="D200" s="215" t="s">
        <v>139</v>
      </c>
      <c r="E200" s="40"/>
      <c r="F200" s="216" t="s">
        <v>292</v>
      </c>
      <c r="G200" s="40"/>
      <c r="H200" s="40"/>
      <c r="I200" s="212"/>
      <c r="J200" s="40"/>
      <c r="K200" s="40"/>
      <c r="L200" s="44"/>
      <c r="M200" s="213"/>
      <c r="N200" s="214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139</v>
      </c>
      <c r="AU200" s="17" t="s">
        <v>78</v>
      </c>
    </row>
    <row r="201" s="13" customFormat="1">
      <c r="A201" s="13"/>
      <c r="B201" s="217"/>
      <c r="C201" s="218"/>
      <c r="D201" s="210" t="s">
        <v>141</v>
      </c>
      <c r="E201" s="219" t="s">
        <v>19</v>
      </c>
      <c r="F201" s="220" t="s">
        <v>293</v>
      </c>
      <c r="G201" s="218"/>
      <c r="H201" s="221">
        <v>0.49099999999999999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7" t="s">
        <v>141</v>
      </c>
      <c r="AU201" s="227" t="s">
        <v>78</v>
      </c>
      <c r="AV201" s="13" t="s">
        <v>78</v>
      </c>
      <c r="AW201" s="13" t="s">
        <v>33</v>
      </c>
      <c r="AX201" s="13" t="s">
        <v>76</v>
      </c>
      <c r="AY201" s="227" t="s">
        <v>128</v>
      </c>
    </row>
    <row r="202" s="2" customFormat="1" ht="16.5" customHeight="1">
      <c r="A202" s="38"/>
      <c r="B202" s="39"/>
      <c r="C202" s="197" t="s">
        <v>294</v>
      </c>
      <c r="D202" s="197" t="s">
        <v>130</v>
      </c>
      <c r="E202" s="198" t="s">
        <v>295</v>
      </c>
      <c r="F202" s="199" t="s">
        <v>296</v>
      </c>
      <c r="G202" s="200" t="s">
        <v>133</v>
      </c>
      <c r="H202" s="201">
        <v>10.08</v>
      </c>
      <c r="I202" s="202"/>
      <c r="J202" s="203">
        <f>ROUND(I202*H202,2)</f>
        <v>0</v>
      </c>
      <c r="K202" s="199" t="s">
        <v>134</v>
      </c>
      <c r="L202" s="44"/>
      <c r="M202" s="204" t="s">
        <v>19</v>
      </c>
      <c r="N202" s="205" t="s">
        <v>42</v>
      </c>
      <c r="O202" s="84"/>
      <c r="P202" s="206">
        <f>O202*H202</f>
        <v>0</v>
      </c>
      <c r="Q202" s="206">
        <v>0.0057600000000000004</v>
      </c>
      <c r="R202" s="206">
        <f>Q202*H202</f>
        <v>0.058060800000000003</v>
      </c>
      <c r="S202" s="206">
        <v>0</v>
      </c>
      <c r="T202" s="20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8" t="s">
        <v>135</v>
      </c>
      <c r="AT202" s="208" t="s">
        <v>130</v>
      </c>
      <c r="AU202" s="208" t="s">
        <v>78</v>
      </c>
      <c r="AY202" s="17" t="s">
        <v>128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7" t="s">
        <v>76</v>
      </c>
      <c r="BK202" s="209">
        <f>ROUND(I202*H202,2)</f>
        <v>0</v>
      </c>
      <c r="BL202" s="17" t="s">
        <v>135</v>
      </c>
      <c r="BM202" s="208" t="s">
        <v>297</v>
      </c>
    </row>
    <row r="203" s="2" customFormat="1">
      <c r="A203" s="38"/>
      <c r="B203" s="39"/>
      <c r="C203" s="40"/>
      <c r="D203" s="210" t="s">
        <v>137</v>
      </c>
      <c r="E203" s="40"/>
      <c r="F203" s="211" t="s">
        <v>298</v>
      </c>
      <c r="G203" s="40"/>
      <c r="H203" s="40"/>
      <c r="I203" s="212"/>
      <c r="J203" s="40"/>
      <c r="K203" s="40"/>
      <c r="L203" s="44"/>
      <c r="M203" s="213"/>
      <c r="N203" s="214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137</v>
      </c>
      <c r="AU203" s="17" t="s">
        <v>78</v>
      </c>
    </row>
    <row r="204" s="2" customFormat="1">
      <c r="A204" s="38"/>
      <c r="B204" s="39"/>
      <c r="C204" s="40"/>
      <c r="D204" s="215" t="s">
        <v>139</v>
      </c>
      <c r="E204" s="40"/>
      <c r="F204" s="216" t="s">
        <v>299</v>
      </c>
      <c r="G204" s="40"/>
      <c r="H204" s="40"/>
      <c r="I204" s="212"/>
      <c r="J204" s="40"/>
      <c r="K204" s="40"/>
      <c r="L204" s="44"/>
      <c r="M204" s="213"/>
      <c r="N204" s="214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139</v>
      </c>
      <c r="AU204" s="17" t="s">
        <v>78</v>
      </c>
    </row>
    <row r="205" s="13" customFormat="1">
      <c r="A205" s="13"/>
      <c r="B205" s="217"/>
      <c r="C205" s="218"/>
      <c r="D205" s="210" t="s">
        <v>141</v>
      </c>
      <c r="E205" s="219" t="s">
        <v>19</v>
      </c>
      <c r="F205" s="220" t="s">
        <v>300</v>
      </c>
      <c r="G205" s="218"/>
      <c r="H205" s="221">
        <v>10.08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7" t="s">
        <v>141</v>
      </c>
      <c r="AU205" s="227" t="s">
        <v>78</v>
      </c>
      <c r="AV205" s="13" t="s">
        <v>78</v>
      </c>
      <c r="AW205" s="13" t="s">
        <v>33</v>
      </c>
      <c r="AX205" s="13" t="s">
        <v>76</v>
      </c>
      <c r="AY205" s="227" t="s">
        <v>128</v>
      </c>
    </row>
    <row r="206" s="2" customFormat="1" ht="16.5" customHeight="1">
      <c r="A206" s="38"/>
      <c r="B206" s="39"/>
      <c r="C206" s="197" t="s">
        <v>301</v>
      </c>
      <c r="D206" s="197" t="s">
        <v>130</v>
      </c>
      <c r="E206" s="198" t="s">
        <v>302</v>
      </c>
      <c r="F206" s="199" t="s">
        <v>303</v>
      </c>
      <c r="G206" s="200" t="s">
        <v>133</v>
      </c>
      <c r="H206" s="201">
        <v>10.08</v>
      </c>
      <c r="I206" s="202"/>
      <c r="J206" s="203">
        <f>ROUND(I206*H206,2)</f>
        <v>0</v>
      </c>
      <c r="K206" s="199" t="s">
        <v>134</v>
      </c>
      <c r="L206" s="44"/>
      <c r="M206" s="204" t="s">
        <v>19</v>
      </c>
      <c r="N206" s="205" t="s">
        <v>42</v>
      </c>
      <c r="O206" s="84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135</v>
      </c>
      <c r="AT206" s="208" t="s">
        <v>130</v>
      </c>
      <c r="AU206" s="208" t="s">
        <v>78</v>
      </c>
      <c r="AY206" s="17" t="s">
        <v>128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7" t="s">
        <v>76</v>
      </c>
      <c r="BK206" s="209">
        <f>ROUND(I206*H206,2)</f>
        <v>0</v>
      </c>
      <c r="BL206" s="17" t="s">
        <v>135</v>
      </c>
      <c r="BM206" s="208" t="s">
        <v>304</v>
      </c>
    </row>
    <row r="207" s="2" customFormat="1">
      <c r="A207" s="38"/>
      <c r="B207" s="39"/>
      <c r="C207" s="40"/>
      <c r="D207" s="210" t="s">
        <v>137</v>
      </c>
      <c r="E207" s="40"/>
      <c r="F207" s="211" t="s">
        <v>305</v>
      </c>
      <c r="G207" s="40"/>
      <c r="H207" s="40"/>
      <c r="I207" s="212"/>
      <c r="J207" s="40"/>
      <c r="K207" s="40"/>
      <c r="L207" s="44"/>
      <c r="M207" s="213"/>
      <c r="N207" s="214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137</v>
      </c>
      <c r="AU207" s="17" t="s">
        <v>78</v>
      </c>
    </row>
    <row r="208" s="2" customFormat="1">
      <c r="A208" s="38"/>
      <c r="B208" s="39"/>
      <c r="C208" s="40"/>
      <c r="D208" s="215" t="s">
        <v>139</v>
      </c>
      <c r="E208" s="40"/>
      <c r="F208" s="216" t="s">
        <v>306</v>
      </c>
      <c r="G208" s="40"/>
      <c r="H208" s="40"/>
      <c r="I208" s="212"/>
      <c r="J208" s="40"/>
      <c r="K208" s="40"/>
      <c r="L208" s="44"/>
      <c r="M208" s="213"/>
      <c r="N208" s="214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139</v>
      </c>
      <c r="AU208" s="17" t="s">
        <v>78</v>
      </c>
    </row>
    <row r="209" s="13" customFormat="1">
      <c r="A209" s="13"/>
      <c r="B209" s="217"/>
      <c r="C209" s="218"/>
      <c r="D209" s="210" t="s">
        <v>141</v>
      </c>
      <c r="E209" s="219" t="s">
        <v>19</v>
      </c>
      <c r="F209" s="220" t="s">
        <v>300</v>
      </c>
      <c r="G209" s="218"/>
      <c r="H209" s="221">
        <v>10.08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7" t="s">
        <v>141</v>
      </c>
      <c r="AU209" s="227" t="s">
        <v>78</v>
      </c>
      <c r="AV209" s="13" t="s">
        <v>78</v>
      </c>
      <c r="AW209" s="13" t="s">
        <v>33</v>
      </c>
      <c r="AX209" s="13" t="s">
        <v>76</v>
      </c>
      <c r="AY209" s="227" t="s">
        <v>128</v>
      </c>
    </row>
    <row r="210" s="2" customFormat="1" ht="16.5" customHeight="1">
      <c r="A210" s="38"/>
      <c r="B210" s="39"/>
      <c r="C210" s="197" t="s">
        <v>307</v>
      </c>
      <c r="D210" s="197" t="s">
        <v>130</v>
      </c>
      <c r="E210" s="198" t="s">
        <v>308</v>
      </c>
      <c r="F210" s="199" t="s">
        <v>309</v>
      </c>
      <c r="G210" s="200" t="s">
        <v>252</v>
      </c>
      <c r="H210" s="201">
        <v>0.068000000000000005</v>
      </c>
      <c r="I210" s="202"/>
      <c r="J210" s="203">
        <f>ROUND(I210*H210,2)</f>
        <v>0</v>
      </c>
      <c r="K210" s="199" t="s">
        <v>134</v>
      </c>
      <c r="L210" s="44"/>
      <c r="M210" s="204" t="s">
        <v>19</v>
      </c>
      <c r="N210" s="205" t="s">
        <v>42</v>
      </c>
      <c r="O210" s="84"/>
      <c r="P210" s="206">
        <f>O210*H210</f>
        <v>0</v>
      </c>
      <c r="Q210" s="206">
        <v>1.05291</v>
      </c>
      <c r="R210" s="206">
        <f>Q210*H210</f>
        <v>0.071597880000000003</v>
      </c>
      <c r="S210" s="206">
        <v>0</v>
      </c>
      <c r="T210" s="20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8" t="s">
        <v>135</v>
      </c>
      <c r="AT210" s="208" t="s">
        <v>130</v>
      </c>
      <c r="AU210" s="208" t="s">
        <v>78</v>
      </c>
      <c r="AY210" s="17" t="s">
        <v>128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7" t="s">
        <v>76</v>
      </c>
      <c r="BK210" s="209">
        <f>ROUND(I210*H210,2)</f>
        <v>0</v>
      </c>
      <c r="BL210" s="17" t="s">
        <v>135</v>
      </c>
      <c r="BM210" s="208" t="s">
        <v>310</v>
      </c>
    </row>
    <row r="211" s="2" customFormat="1">
      <c r="A211" s="38"/>
      <c r="B211" s="39"/>
      <c r="C211" s="40"/>
      <c r="D211" s="210" t="s">
        <v>137</v>
      </c>
      <c r="E211" s="40"/>
      <c r="F211" s="211" t="s">
        <v>311</v>
      </c>
      <c r="G211" s="40"/>
      <c r="H211" s="40"/>
      <c r="I211" s="212"/>
      <c r="J211" s="40"/>
      <c r="K211" s="40"/>
      <c r="L211" s="44"/>
      <c r="M211" s="213"/>
      <c r="N211" s="214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137</v>
      </c>
      <c r="AU211" s="17" t="s">
        <v>78</v>
      </c>
    </row>
    <row r="212" s="2" customFormat="1">
      <c r="A212" s="38"/>
      <c r="B212" s="39"/>
      <c r="C212" s="40"/>
      <c r="D212" s="215" t="s">
        <v>139</v>
      </c>
      <c r="E212" s="40"/>
      <c r="F212" s="216" t="s">
        <v>312</v>
      </c>
      <c r="G212" s="40"/>
      <c r="H212" s="40"/>
      <c r="I212" s="212"/>
      <c r="J212" s="40"/>
      <c r="K212" s="40"/>
      <c r="L212" s="44"/>
      <c r="M212" s="213"/>
      <c r="N212" s="214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139</v>
      </c>
      <c r="AU212" s="17" t="s">
        <v>78</v>
      </c>
    </row>
    <row r="213" s="13" customFormat="1">
      <c r="A213" s="13"/>
      <c r="B213" s="217"/>
      <c r="C213" s="218"/>
      <c r="D213" s="210" t="s">
        <v>141</v>
      </c>
      <c r="E213" s="219" t="s">
        <v>19</v>
      </c>
      <c r="F213" s="220" t="s">
        <v>313</v>
      </c>
      <c r="G213" s="218"/>
      <c r="H213" s="221">
        <v>0.058000000000000003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7" t="s">
        <v>141</v>
      </c>
      <c r="AU213" s="227" t="s">
        <v>78</v>
      </c>
      <c r="AV213" s="13" t="s">
        <v>78</v>
      </c>
      <c r="AW213" s="13" t="s">
        <v>33</v>
      </c>
      <c r="AX213" s="13" t="s">
        <v>71</v>
      </c>
      <c r="AY213" s="227" t="s">
        <v>128</v>
      </c>
    </row>
    <row r="214" s="13" customFormat="1">
      <c r="A214" s="13"/>
      <c r="B214" s="217"/>
      <c r="C214" s="218"/>
      <c r="D214" s="210" t="s">
        <v>141</v>
      </c>
      <c r="E214" s="219" t="s">
        <v>19</v>
      </c>
      <c r="F214" s="220" t="s">
        <v>314</v>
      </c>
      <c r="G214" s="218"/>
      <c r="H214" s="221">
        <v>0.01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7" t="s">
        <v>141</v>
      </c>
      <c r="AU214" s="227" t="s">
        <v>78</v>
      </c>
      <c r="AV214" s="13" t="s">
        <v>78</v>
      </c>
      <c r="AW214" s="13" t="s">
        <v>33</v>
      </c>
      <c r="AX214" s="13" t="s">
        <v>71</v>
      </c>
      <c r="AY214" s="227" t="s">
        <v>128</v>
      </c>
    </row>
    <row r="215" s="14" customFormat="1">
      <c r="A215" s="14"/>
      <c r="B215" s="229"/>
      <c r="C215" s="230"/>
      <c r="D215" s="210" t="s">
        <v>141</v>
      </c>
      <c r="E215" s="231" t="s">
        <v>19</v>
      </c>
      <c r="F215" s="232" t="s">
        <v>161</v>
      </c>
      <c r="G215" s="230"/>
      <c r="H215" s="233">
        <v>0.068000000000000005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9" t="s">
        <v>141</v>
      </c>
      <c r="AU215" s="239" t="s">
        <v>78</v>
      </c>
      <c r="AV215" s="14" t="s">
        <v>135</v>
      </c>
      <c r="AW215" s="14" t="s">
        <v>33</v>
      </c>
      <c r="AX215" s="14" t="s">
        <v>76</v>
      </c>
      <c r="AY215" s="239" t="s">
        <v>128</v>
      </c>
    </row>
    <row r="216" s="2" customFormat="1" ht="16.5" customHeight="1">
      <c r="A216" s="38"/>
      <c r="B216" s="39"/>
      <c r="C216" s="197" t="s">
        <v>315</v>
      </c>
      <c r="D216" s="197" t="s">
        <v>130</v>
      </c>
      <c r="E216" s="198" t="s">
        <v>316</v>
      </c>
      <c r="F216" s="199" t="s">
        <v>317</v>
      </c>
      <c r="G216" s="200" t="s">
        <v>133</v>
      </c>
      <c r="H216" s="201">
        <v>19.5</v>
      </c>
      <c r="I216" s="202"/>
      <c r="J216" s="203">
        <f>ROUND(I216*H216,2)</f>
        <v>0</v>
      </c>
      <c r="K216" s="199" t="s">
        <v>134</v>
      </c>
      <c r="L216" s="44"/>
      <c r="M216" s="204" t="s">
        <v>19</v>
      </c>
      <c r="N216" s="205" t="s">
        <v>42</v>
      </c>
      <c r="O216" s="84"/>
      <c r="P216" s="206">
        <f>O216*H216</f>
        <v>0</v>
      </c>
      <c r="Q216" s="206">
        <v>0.30005999999999999</v>
      </c>
      <c r="R216" s="206">
        <f>Q216*H216</f>
        <v>5.8511699999999998</v>
      </c>
      <c r="S216" s="206">
        <v>0</v>
      </c>
      <c r="T216" s="20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135</v>
      </c>
      <c r="AT216" s="208" t="s">
        <v>130</v>
      </c>
      <c r="AU216" s="208" t="s">
        <v>78</v>
      </c>
      <c r="AY216" s="17" t="s">
        <v>128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7" t="s">
        <v>76</v>
      </c>
      <c r="BK216" s="209">
        <f>ROUND(I216*H216,2)</f>
        <v>0</v>
      </c>
      <c r="BL216" s="17" t="s">
        <v>135</v>
      </c>
      <c r="BM216" s="208" t="s">
        <v>318</v>
      </c>
    </row>
    <row r="217" s="2" customFormat="1">
      <c r="A217" s="38"/>
      <c r="B217" s="39"/>
      <c r="C217" s="40"/>
      <c r="D217" s="210" t="s">
        <v>137</v>
      </c>
      <c r="E217" s="40"/>
      <c r="F217" s="211" t="s">
        <v>319</v>
      </c>
      <c r="G217" s="40"/>
      <c r="H217" s="40"/>
      <c r="I217" s="212"/>
      <c r="J217" s="40"/>
      <c r="K217" s="40"/>
      <c r="L217" s="44"/>
      <c r="M217" s="213"/>
      <c r="N217" s="214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137</v>
      </c>
      <c r="AU217" s="17" t="s">
        <v>78</v>
      </c>
    </row>
    <row r="218" s="2" customFormat="1">
      <c r="A218" s="38"/>
      <c r="B218" s="39"/>
      <c r="C218" s="40"/>
      <c r="D218" s="215" t="s">
        <v>139</v>
      </c>
      <c r="E218" s="40"/>
      <c r="F218" s="216" t="s">
        <v>320</v>
      </c>
      <c r="G218" s="40"/>
      <c r="H218" s="40"/>
      <c r="I218" s="212"/>
      <c r="J218" s="40"/>
      <c r="K218" s="40"/>
      <c r="L218" s="44"/>
      <c r="M218" s="213"/>
      <c r="N218" s="214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139</v>
      </c>
      <c r="AU218" s="17" t="s">
        <v>78</v>
      </c>
    </row>
    <row r="219" s="13" customFormat="1">
      <c r="A219" s="13"/>
      <c r="B219" s="217"/>
      <c r="C219" s="218"/>
      <c r="D219" s="210" t="s">
        <v>141</v>
      </c>
      <c r="E219" s="219" t="s">
        <v>19</v>
      </c>
      <c r="F219" s="220" t="s">
        <v>321</v>
      </c>
      <c r="G219" s="218"/>
      <c r="H219" s="221">
        <v>19.5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7" t="s">
        <v>141</v>
      </c>
      <c r="AU219" s="227" t="s">
        <v>78</v>
      </c>
      <c r="AV219" s="13" t="s">
        <v>78</v>
      </c>
      <c r="AW219" s="13" t="s">
        <v>33</v>
      </c>
      <c r="AX219" s="13" t="s">
        <v>76</v>
      </c>
      <c r="AY219" s="227" t="s">
        <v>128</v>
      </c>
    </row>
    <row r="220" s="12" customFormat="1" ht="22.8" customHeight="1">
      <c r="A220" s="12"/>
      <c r="B220" s="181"/>
      <c r="C220" s="182"/>
      <c r="D220" s="183" t="s">
        <v>70</v>
      </c>
      <c r="E220" s="195" t="s">
        <v>168</v>
      </c>
      <c r="F220" s="195" t="s">
        <v>322</v>
      </c>
      <c r="G220" s="182"/>
      <c r="H220" s="182"/>
      <c r="I220" s="185"/>
      <c r="J220" s="196">
        <f>BK220</f>
        <v>0</v>
      </c>
      <c r="K220" s="182"/>
      <c r="L220" s="187"/>
      <c r="M220" s="188"/>
      <c r="N220" s="189"/>
      <c r="O220" s="189"/>
      <c r="P220" s="190">
        <f>SUM(P221:P228)</f>
        <v>0</v>
      </c>
      <c r="Q220" s="189"/>
      <c r="R220" s="190">
        <f>SUM(R221:R228)</f>
        <v>1.7316</v>
      </c>
      <c r="S220" s="189"/>
      <c r="T220" s="191">
        <f>SUM(T221:T228)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2" t="s">
        <v>76</v>
      </c>
      <c r="AT220" s="193" t="s">
        <v>70</v>
      </c>
      <c r="AU220" s="193" t="s">
        <v>76</v>
      </c>
      <c r="AY220" s="192" t="s">
        <v>128</v>
      </c>
      <c r="BK220" s="194">
        <f>SUM(BK221:BK228)</f>
        <v>0</v>
      </c>
    </row>
    <row r="221" s="2" customFormat="1" ht="16.5" customHeight="1">
      <c r="A221" s="38"/>
      <c r="B221" s="39"/>
      <c r="C221" s="197" t="s">
        <v>323</v>
      </c>
      <c r="D221" s="197" t="s">
        <v>130</v>
      </c>
      <c r="E221" s="198" t="s">
        <v>324</v>
      </c>
      <c r="F221" s="199" t="s">
        <v>325</v>
      </c>
      <c r="G221" s="200" t="s">
        <v>133</v>
      </c>
      <c r="H221" s="201">
        <v>19.5</v>
      </c>
      <c r="I221" s="202"/>
      <c r="J221" s="203">
        <f>ROUND(I221*H221,2)</f>
        <v>0</v>
      </c>
      <c r="K221" s="199" t="s">
        <v>134</v>
      </c>
      <c r="L221" s="44"/>
      <c r="M221" s="204" t="s">
        <v>19</v>
      </c>
      <c r="N221" s="205" t="s">
        <v>42</v>
      </c>
      <c r="O221" s="84"/>
      <c r="P221" s="206">
        <f>O221*H221</f>
        <v>0</v>
      </c>
      <c r="Q221" s="206">
        <v>0.088800000000000004</v>
      </c>
      <c r="R221" s="206">
        <f>Q221*H221</f>
        <v>1.7316</v>
      </c>
      <c r="S221" s="206">
        <v>0</v>
      </c>
      <c r="T221" s="20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8" t="s">
        <v>135</v>
      </c>
      <c r="AT221" s="208" t="s">
        <v>130</v>
      </c>
      <c r="AU221" s="208" t="s">
        <v>78</v>
      </c>
      <c r="AY221" s="17" t="s">
        <v>128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7" t="s">
        <v>76</v>
      </c>
      <c r="BK221" s="209">
        <f>ROUND(I221*H221,2)</f>
        <v>0</v>
      </c>
      <c r="BL221" s="17" t="s">
        <v>135</v>
      </c>
      <c r="BM221" s="208" t="s">
        <v>326</v>
      </c>
    </row>
    <row r="222" s="2" customFormat="1">
      <c r="A222" s="38"/>
      <c r="B222" s="39"/>
      <c r="C222" s="40"/>
      <c r="D222" s="210" t="s">
        <v>137</v>
      </c>
      <c r="E222" s="40"/>
      <c r="F222" s="211" t="s">
        <v>327</v>
      </c>
      <c r="G222" s="40"/>
      <c r="H222" s="40"/>
      <c r="I222" s="212"/>
      <c r="J222" s="40"/>
      <c r="K222" s="40"/>
      <c r="L222" s="44"/>
      <c r="M222" s="213"/>
      <c r="N222" s="214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137</v>
      </c>
      <c r="AU222" s="17" t="s">
        <v>78</v>
      </c>
    </row>
    <row r="223" s="2" customFormat="1">
      <c r="A223" s="38"/>
      <c r="B223" s="39"/>
      <c r="C223" s="40"/>
      <c r="D223" s="215" t="s">
        <v>139</v>
      </c>
      <c r="E223" s="40"/>
      <c r="F223" s="216" t="s">
        <v>328</v>
      </c>
      <c r="G223" s="40"/>
      <c r="H223" s="40"/>
      <c r="I223" s="212"/>
      <c r="J223" s="40"/>
      <c r="K223" s="40"/>
      <c r="L223" s="44"/>
      <c r="M223" s="213"/>
      <c r="N223" s="214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139</v>
      </c>
      <c r="AU223" s="17" t="s">
        <v>78</v>
      </c>
    </row>
    <row r="224" s="13" customFormat="1">
      <c r="A224" s="13"/>
      <c r="B224" s="217"/>
      <c r="C224" s="218"/>
      <c r="D224" s="210" t="s">
        <v>141</v>
      </c>
      <c r="E224" s="219" t="s">
        <v>19</v>
      </c>
      <c r="F224" s="220" t="s">
        <v>321</v>
      </c>
      <c r="G224" s="218"/>
      <c r="H224" s="221">
        <v>19.5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7" t="s">
        <v>141</v>
      </c>
      <c r="AU224" s="227" t="s">
        <v>78</v>
      </c>
      <c r="AV224" s="13" t="s">
        <v>78</v>
      </c>
      <c r="AW224" s="13" t="s">
        <v>33</v>
      </c>
      <c r="AX224" s="13" t="s">
        <v>76</v>
      </c>
      <c r="AY224" s="227" t="s">
        <v>128</v>
      </c>
    </row>
    <row r="225" s="2" customFormat="1" ht="16.5" customHeight="1">
      <c r="A225" s="38"/>
      <c r="B225" s="39"/>
      <c r="C225" s="240" t="s">
        <v>329</v>
      </c>
      <c r="D225" s="240" t="s">
        <v>182</v>
      </c>
      <c r="E225" s="241" t="s">
        <v>330</v>
      </c>
      <c r="F225" s="242" t="s">
        <v>331</v>
      </c>
      <c r="G225" s="243" t="s">
        <v>133</v>
      </c>
      <c r="H225" s="244">
        <v>20.085000000000001</v>
      </c>
      <c r="I225" s="245"/>
      <c r="J225" s="246">
        <f>ROUND(I225*H225,2)</f>
        <v>0</v>
      </c>
      <c r="K225" s="242" t="s">
        <v>19</v>
      </c>
      <c r="L225" s="247"/>
      <c r="M225" s="248" t="s">
        <v>19</v>
      </c>
      <c r="N225" s="249" t="s">
        <v>42</v>
      </c>
      <c r="O225" s="84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8" t="s">
        <v>186</v>
      </c>
      <c r="AT225" s="208" t="s">
        <v>182</v>
      </c>
      <c r="AU225" s="208" t="s">
        <v>78</v>
      </c>
      <c r="AY225" s="17" t="s">
        <v>128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7" t="s">
        <v>76</v>
      </c>
      <c r="BK225" s="209">
        <f>ROUND(I225*H225,2)</f>
        <v>0</v>
      </c>
      <c r="BL225" s="17" t="s">
        <v>135</v>
      </c>
      <c r="BM225" s="208" t="s">
        <v>332</v>
      </c>
    </row>
    <row r="226" s="2" customFormat="1">
      <c r="A226" s="38"/>
      <c r="B226" s="39"/>
      <c r="C226" s="40"/>
      <c r="D226" s="210" t="s">
        <v>137</v>
      </c>
      <c r="E226" s="40"/>
      <c r="F226" s="211" t="s">
        <v>331</v>
      </c>
      <c r="G226" s="40"/>
      <c r="H226" s="40"/>
      <c r="I226" s="212"/>
      <c r="J226" s="40"/>
      <c r="K226" s="40"/>
      <c r="L226" s="44"/>
      <c r="M226" s="213"/>
      <c r="N226" s="214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137</v>
      </c>
      <c r="AU226" s="17" t="s">
        <v>78</v>
      </c>
    </row>
    <row r="227" s="13" customFormat="1">
      <c r="A227" s="13"/>
      <c r="B227" s="217"/>
      <c r="C227" s="218"/>
      <c r="D227" s="210" t="s">
        <v>141</v>
      </c>
      <c r="E227" s="219" t="s">
        <v>19</v>
      </c>
      <c r="F227" s="220" t="s">
        <v>321</v>
      </c>
      <c r="G227" s="218"/>
      <c r="H227" s="221">
        <v>19.5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7" t="s">
        <v>141</v>
      </c>
      <c r="AU227" s="227" t="s">
        <v>78</v>
      </c>
      <c r="AV227" s="13" t="s">
        <v>78</v>
      </c>
      <c r="AW227" s="13" t="s">
        <v>33</v>
      </c>
      <c r="AX227" s="13" t="s">
        <v>76</v>
      </c>
      <c r="AY227" s="227" t="s">
        <v>128</v>
      </c>
    </row>
    <row r="228" s="13" customFormat="1">
      <c r="A228" s="13"/>
      <c r="B228" s="217"/>
      <c r="C228" s="218"/>
      <c r="D228" s="210" t="s">
        <v>141</v>
      </c>
      <c r="E228" s="218"/>
      <c r="F228" s="220" t="s">
        <v>333</v>
      </c>
      <c r="G228" s="218"/>
      <c r="H228" s="221">
        <v>20.085000000000001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7" t="s">
        <v>141</v>
      </c>
      <c r="AU228" s="227" t="s">
        <v>78</v>
      </c>
      <c r="AV228" s="13" t="s">
        <v>78</v>
      </c>
      <c r="AW228" s="13" t="s">
        <v>4</v>
      </c>
      <c r="AX228" s="13" t="s">
        <v>76</v>
      </c>
      <c r="AY228" s="227" t="s">
        <v>128</v>
      </c>
    </row>
    <row r="229" s="12" customFormat="1" ht="22.8" customHeight="1">
      <c r="A229" s="12"/>
      <c r="B229" s="181"/>
      <c r="C229" s="182"/>
      <c r="D229" s="183" t="s">
        <v>70</v>
      </c>
      <c r="E229" s="195" t="s">
        <v>174</v>
      </c>
      <c r="F229" s="195" t="s">
        <v>334</v>
      </c>
      <c r="G229" s="182"/>
      <c r="H229" s="182"/>
      <c r="I229" s="185"/>
      <c r="J229" s="196">
        <f>BK229</f>
        <v>0</v>
      </c>
      <c r="K229" s="182"/>
      <c r="L229" s="187"/>
      <c r="M229" s="188"/>
      <c r="N229" s="189"/>
      <c r="O229" s="189"/>
      <c r="P229" s="190">
        <f>SUM(P230:P294)</f>
        <v>0</v>
      </c>
      <c r="Q229" s="189"/>
      <c r="R229" s="190">
        <f>SUM(R230:R294)</f>
        <v>15.667529229999998</v>
      </c>
      <c r="S229" s="189"/>
      <c r="T229" s="191">
        <f>SUM(T230:T294)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2" t="s">
        <v>76</v>
      </c>
      <c r="AT229" s="193" t="s">
        <v>70</v>
      </c>
      <c r="AU229" s="193" t="s">
        <v>76</v>
      </c>
      <c r="AY229" s="192" t="s">
        <v>128</v>
      </c>
      <c r="BK229" s="194">
        <f>SUM(BK230:BK294)</f>
        <v>0</v>
      </c>
    </row>
    <row r="230" s="2" customFormat="1" ht="16.5" customHeight="1">
      <c r="A230" s="38"/>
      <c r="B230" s="39"/>
      <c r="C230" s="197" t="s">
        <v>335</v>
      </c>
      <c r="D230" s="197" t="s">
        <v>130</v>
      </c>
      <c r="E230" s="198" t="s">
        <v>336</v>
      </c>
      <c r="F230" s="199" t="s">
        <v>337</v>
      </c>
      <c r="G230" s="200" t="s">
        <v>133</v>
      </c>
      <c r="H230" s="201">
        <v>20.219999999999999</v>
      </c>
      <c r="I230" s="202"/>
      <c r="J230" s="203">
        <f>ROUND(I230*H230,2)</f>
        <v>0</v>
      </c>
      <c r="K230" s="199" t="s">
        <v>134</v>
      </c>
      <c r="L230" s="44"/>
      <c r="M230" s="204" t="s">
        <v>19</v>
      </c>
      <c r="N230" s="205" t="s">
        <v>42</v>
      </c>
      <c r="O230" s="84"/>
      <c r="P230" s="206">
        <f>O230*H230</f>
        <v>0</v>
      </c>
      <c r="Q230" s="206">
        <v>0.0023999999999999998</v>
      </c>
      <c r="R230" s="206">
        <f>Q230*H230</f>
        <v>0.048527999999999995</v>
      </c>
      <c r="S230" s="206">
        <v>0</v>
      </c>
      <c r="T230" s="20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8" t="s">
        <v>135</v>
      </c>
      <c r="AT230" s="208" t="s">
        <v>130</v>
      </c>
      <c r="AU230" s="208" t="s">
        <v>78</v>
      </c>
      <c r="AY230" s="17" t="s">
        <v>128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7" t="s">
        <v>76</v>
      </c>
      <c r="BK230" s="209">
        <f>ROUND(I230*H230,2)</f>
        <v>0</v>
      </c>
      <c r="BL230" s="17" t="s">
        <v>135</v>
      </c>
      <c r="BM230" s="208" t="s">
        <v>338</v>
      </c>
    </row>
    <row r="231" s="2" customFormat="1">
      <c r="A231" s="38"/>
      <c r="B231" s="39"/>
      <c r="C231" s="40"/>
      <c r="D231" s="210" t="s">
        <v>137</v>
      </c>
      <c r="E231" s="40"/>
      <c r="F231" s="211" t="s">
        <v>339</v>
      </c>
      <c r="G231" s="40"/>
      <c r="H231" s="40"/>
      <c r="I231" s="212"/>
      <c r="J231" s="40"/>
      <c r="K231" s="40"/>
      <c r="L231" s="44"/>
      <c r="M231" s="213"/>
      <c r="N231" s="214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137</v>
      </c>
      <c r="AU231" s="17" t="s">
        <v>78</v>
      </c>
    </row>
    <row r="232" s="2" customFormat="1">
      <c r="A232" s="38"/>
      <c r="B232" s="39"/>
      <c r="C232" s="40"/>
      <c r="D232" s="215" t="s">
        <v>139</v>
      </c>
      <c r="E232" s="40"/>
      <c r="F232" s="216" t="s">
        <v>340</v>
      </c>
      <c r="G232" s="40"/>
      <c r="H232" s="40"/>
      <c r="I232" s="212"/>
      <c r="J232" s="40"/>
      <c r="K232" s="40"/>
      <c r="L232" s="44"/>
      <c r="M232" s="213"/>
      <c r="N232" s="214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139</v>
      </c>
      <c r="AU232" s="17" t="s">
        <v>78</v>
      </c>
    </row>
    <row r="233" s="13" customFormat="1">
      <c r="A233" s="13"/>
      <c r="B233" s="217"/>
      <c r="C233" s="218"/>
      <c r="D233" s="210" t="s">
        <v>141</v>
      </c>
      <c r="E233" s="219" t="s">
        <v>19</v>
      </c>
      <c r="F233" s="220" t="s">
        <v>341</v>
      </c>
      <c r="G233" s="218"/>
      <c r="H233" s="221">
        <v>20.219999999999999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7" t="s">
        <v>141</v>
      </c>
      <c r="AU233" s="227" t="s">
        <v>78</v>
      </c>
      <c r="AV233" s="13" t="s">
        <v>78</v>
      </c>
      <c r="AW233" s="13" t="s">
        <v>33</v>
      </c>
      <c r="AX233" s="13" t="s">
        <v>76</v>
      </c>
      <c r="AY233" s="227" t="s">
        <v>128</v>
      </c>
    </row>
    <row r="234" s="2" customFormat="1" ht="16.5" customHeight="1">
      <c r="A234" s="38"/>
      <c r="B234" s="39"/>
      <c r="C234" s="197" t="s">
        <v>342</v>
      </c>
      <c r="D234" s="197" t="s">
        <v>130</v>
      </c>
      <c r="E234" s="198" t="s">
        <v>343</v>
      </c>
      <c r="F234" s="199" t="s">
        <v>344</v>
      </c>
      <c r="G234" s="200" t="s">
        <v>133</v>
      </c>
      <c r="H234" s="201">
        <v>4.3899999999999997</v>
      </c>
      <c r="I234" s="202"/>
      <c r="J234" s="203">
        <f>ROUND(I234*H234,2)</f>
        <v>0</v>
      </c>
      <c r="K234" s="199" t="s">
        <v>134</v>
      </c>
      <c r="L234" s="44"/>
      <c r="M234" s="204" t="s">
        <v>19</v>
      </c>
      <c r="N234" s="205" t="s">
        <v>42</v>
      </c>
      <c r="O234" s="84"/>
      <c r="P234" s="206">
        <f>O234*H234</f>
        <v>0</v>
      </c>
      <c r="Q234" s="206">
        <v>0.00020000000000000001</v>
      </c>
      <c r="R234" s="206">
        <f>Q234*H234</f>
        <v>0.00087799999999999998</v>
      </c>
      <c r="S234" s="206">
        <v>0</v>
      </c>
      <c r="T234" s="20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8" t="s">
        <v>135</v>
      </c>
      <c r="AT234" s="208" t="s">
        <v>130</v>
      </c>
      <c r="AU234" s="208" t="s">
        <v>78</v>
      </c>
      <c r="AY234" s="17" t="s">
        <v>128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7" t="s">
        <v>76</v>
      </c>
      <c r="BK234" s="209">
        <f>ROUND(I234*H234,2)</f>
        <v>0</v>
      </c>
      <c r="BL234" s="17" t="s">
        <v>135</v>
      </c>
      <c r="BM234" s="208" t="s">
        <v>345</v>
      </c>
    </row>
    <row r="235" s="2" customFormat="1">
      <c r="A235" s="38"/>
      <c r="B235" s="39"/>
      <c r="C235" s="40"/>
      <c r="D235" s="210" t="s">
        <v>137</v>
      </c>
      <c r="E235" s="40"/>
      <c r="F235" s="211" t="s">
        <v>346</v>
      </c>
      <c r="G235" s="40"/>
      <c r="H235" s="40"/>
      <c r="I235" s="212"/>
      <c r="J235" s="40"/>
      <c r="K235" s="40"/>
      <c r="L235" s="44"/>
      <c r="M235" s="213"/>
      <c r="N235" s="214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137</v>
      </c>
      <c r="AU235" s="17" t="s">
        <v>78</v>
      </c>
    </row>
    <row r="236" s="2" customFormat="1">
      <c r="A236" s="38"/>
      <c r="B236" s="39"/>
      <c r="C236" s="40"/>
      <c r="D236" s="215" t="s">
        <v>139</v>
      </c>
      <c r="E236" s="40"/>
      <c r="F236" s="216" t="s">
        <v>347</v>
      </c>
      <c r="G236" s="40"/>
      <c r="H236" s="40"/>
      <c r="I236" s="212"/>
      <c r="J236" s="40"/>
      <c r="K236" s="40"/>
      <c r="L236" s="44"/>
      <c r="M236" s="213"/>
      <c r="N236" s="214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139</v>
      </c>
      <c r="AU236" s="17" t="s">
        <v>78</v>
      </c>
    </row>
    <row r="237" s="13" customFormat="1">
      <c r="A237" s="13"/>
      <c r="B237" s="217"/>
      <c r="C237" s="218"/>
      <c r="D237" s="210" t="s">
        <v>141</v>
      </c>
      <c r="E237" s="219" t="s">
        <v>19</v>
      </c>
      <c r="F237" s="220" t="s">
        <v>348</v>
      </c>
      <c r="G237" s="218"/>
      <c r="H237" s="221">
        <v>4.3899999999999997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7" t="s">
        <v>141</v>
      </c>
      <c r="AU237" s="227" t="s">
        <v>78</v>
      </c>
      <c r="AV237" s="13" t="s">
        <v>78</v>
      </c>
      <c r="AW237" s="13" t="s">
        <v>33</v>
      </c>
      <c r="AX237" s="13" t="s">
        <v>76</v>
      </c>
      <c r="AY237" s="227" t="s">
        <v>128</v>
      </c>
    </row>
    <row r="238" s="2" customFormat="1" ht="16.5" customHeight="1">
      <c r="A238" s="38"/>
      <c r="B238" s="39"/>
      <c r="C238" s="197" t="s">
        <v>349</v>
      </c>
      <c r="D238" s="197" t="s">
        <v>130</v>
      </c>
      <c r="E238" s="198" t="s">
        <v>350</v>
      </c>
      <c r="F238" s="199" t="s">
        <v>351</v>
      </c>
      <c r="G238" s="200" t="s">
        <v>133</v>
      </c>
      <c r="H238" s="201">
        <v>6.21</v>
      </c>
      <c r="I238" s="202"/>
      <c r="J238" s="203">
        <f>ROUND(I238*H238,2)</f>
        <v>0</v>
      </c>
      <c r="K238" s="199" t="s">
        <v>134</v>
      </c>
      <c r="L238" s="44"/>
      <c r="M238" s="204" t="s">
        <v>19</v>
      </c>
      <c r="N238" s="205" t="s">
        <v>42</v>
      </c>
      <c r="O238" s="84"/>
      <c r="P238" s="206">
        <f>O238*H238</f>
        <v>0</v>
      </c>
      <c r="Q238" s="206">
        <v>0.0043800000000000002</v>
      </c>
      <c r="R238" s="206">
        <f>Q238*H238</f>
        <v>0.0271998</v>
      </c>
      <c r="S238" s="206">
        <v>0</v>
      </c>
      <c r="T238" s="20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8" t="s">
        <v>135</v>
      </c>
      <c r="AT238" s="208" t="s">
        <v>130</v>
      </c>
      <c r="AU238" s="208" t="s">
        <v>78</v>
      </c>
      <c r="AY238" s="17" t="s">
        <v>128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7" t="s">
        <v>76</v>
      </c>
      <c r="BK238" s="209">
        <f>ROUND(I238*H238,2)</f>
        <v>0</v>
      </c>
      <c r="BL238" s="17" t="s">
        <v>135</v>
      </c>
      <c r="BM238" s="208" t="s">
        <v>352</v>
      </c>
    </row>
    <row r="239" s="2" customFormat="1">
      <c r="A239" s="38"/>
      <c r="B239" s="39"/>
      <c r="C239" s="40"/>
      <c r="D239" s="210" t="s">
        <v>137</v>
      </c>
      <c r="E239" s="40"/>
      <c r="F239" s="211" t="s">
        <v>353</v>
      </c>
      <c r="G239" s="40"/>
      <c r="H239" s="40"/>
      <c r="I239" s="212"/>
      <c r="J239" s="40"/>
      <c r="K239" s="40"/>
      <c r="L239" s="44"/>
      <c r="M239" s="213"/>
      <c r="N239" s="214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137</v>
      </c>
      <c r="AU239" s="17" t="s">
        <v>78</v>
      </c>
    </row>
    <row r="240" s="2" customFormat="1">
      <c r="A240" s="38"/>
      <c r="B240" s="39"/>
      <c r="C240" s="40"/>
      <c r="D240" s="215" t="s">
        <v>139</v>
      </c>
      <c r="E240" s="40"/>
      <c r="F240" s="216" t="s">
        <v>354</v>
      </c>
      <c r="G240" s="40"/>
      <c r="H240" s="40"/>
      <c r="I240" s="212"/>
      <c r="J240" s="40"/>
      <c r="K240" s="40"/>
      <c r="L240" s="44"/>
      <c r="M240" s="213"/>
      <c r="N240" s="214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139</v>
      </c>
      <c r="AU240" s="17" t="s">
        <v>78</v>
      </c>
    </row>
    <row r="241" s="13" customFormat="1">
      <c r="A241" s="13"/>
      <c r="B241" s="217"/>
      <c r="C241" s="218"/>
      <c r="D241" s="210" t="s">
        <v>141</v>
      </c>
      <c r="E241" s="219" t="s">
        <v>19</v>
      </c>
      <c r="F241" s="220" t="s">
        <v>355</v>
      </c>
      <c r="G241" s="218"/>
      <c r="H241" s="221">
        <v>6.21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7" t="s">
        <v>141</v>
      </c>
      <c r="AU241" s="227" t="s">
        <v>78</v>
      </c>
      <c r="AV241" s="13" t="s">
        <v>78</v>
      </c>
      <c r="AW241" s="13" t="s">
        <v>33</v>
      </c>
      <c r="AX241" s="13" t="s">
        <v>76</v>
      </c>
      <c r="AY241" s="227" t="s">
        <v>128</v>
      </c>
    </row>
    <row r="242" s="2" customFormat="1" ht="16.5" customHeight="1">
      <c r="A242" s="38"/>
      <c r="B242" s="39"/>
      <c r="C242" s="197" t="s">
        <v>356</v>
      </c>
      <c r="D242" s="197" t="s">
        <v>130</v>
      </c>
      <c r="E242" s="198" t="s">
        <v>357</v>
      </c>
      <c r="F242" s="199" t="s">
        <v>358</v>
      </c>
      <c r="G242" s="200" t="s">
        <v>133</v>
      </c>
      <c r="H242" s="201">
        <v>32.789999999999999</v>
      </c>
      <c r="I242" s="202"/>
      <c r="J242" s="203">
        <f>ROUND(I242*H242,2)</f>
        <v>0</v>
      </c>
      <c r="K242" s="199" t="s">
        <v>134</v>
      </c>
      <c r="L242" s="44"/>
      <c r="M242" s="204" t="s">
        <v>19</v>
      </c>
      <c r="N242" s="205" t="s">
        <v>42</v>
      </c>
      <c r="O242" s="84"/>
      <c r="P242" s="206">
        <f>O242*H242</f>
        <v>0</v>
      </c>
      <c r="Q242" s="206">
        <v>0.015400000000000001</v>
      </c>
      <c r="R242" s="206">
        <f>Q242*H242</f>
        <v>0.50496600000000003</v>
      </c>
      <c r="S242" s="206">
        <v>0</v>
      </c>
      <c r="T242" s="20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8" t="s">
        <v>135</v>
      </c>
      <c r="AT242" s="208" t="s">
        <v>130</v>
      </c>
      <c r="AU242" s="208" t="s">
        <v>78</v>
      </c>
      <c r="AY242" s="17" t="s">
        <v>128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7" t="s">
        <v>76</v>
      </c>
      <c r="BK242" s="209">
        <f>ROUND(I242*H242,2)</f>
        <v>0</v>
      </c>
      <c r="BL242" s="17" t="s">
        <v>135</v>
      </c>
      <c r="BM242" s="208" t="s">
        <v>359</v>
      </c>
    </row>
    <row r="243" s="2" customFormat="1">
      <c r="A243" s="38"/>
      <c r="B243" s="39"/>
      <c r="C243" s="40"/>
      <c r="D243" s="210" t="s">
        <v>137</v>
      </c>
      <c r="E243" s="40"/>
      <c r="F243" s="211" t="s">
        <v>360</v>
      </c>
      <c r="G243" s="40"/>
      <c r="H243" s="40"/>
      <c r="I243" s="212"/>
      <c r="J243" s="40"/>
      <c r="K243" s="40"/>
      <c r="L243" s="44"/>
      <c r="M243" s="213"/>
      <c r="N243" s="214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137</v>
      </c>
      <c r="AU243" s="17" t="s">
        <v>78</v>
      </c>
    </row>
    <row r="244" s="2" customFormat="1">
      <c r="A244" s="38"/>
      <c r="B244" s="39"/>
      <c r="C244" s="40"/>
      <c r="D244" s="215" t="s">
        <v>139</v>
      </c>
      <c r="E244" s="40"/>
      <c r="F244" s="216" t="s">
        <v>361</v>
      </c>
      <c r="G244" s="40"/>
      <c r="H244" s="40"/>
      <c r="I244" s="212"/>
      <c r="J244" s="40"/>
      <c r="K244" s="40"/>
      <c r="L244" s="44"/>
      <c r="M244" s="213"/>
      <c r="N244" s="214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139</v>
      </c>
      <c r="AU244" s="17" t="s">
        <v>78</v>
      </c>
    </row>
    <row r="245" s="13" customFormat="1">
      <c r="A245" s="13"/>
      <c r="B245" s="217"/>
      <c r="C245" s="218"/>
      <c r="D245" s="210" t="s">
        <v>141</v>
      </c>
      <c r="E245" s="219" t="s">
        <v>19</v>
      </c>
      <c r="F245" s="220" t="s">
        <v>362</v>
      </c>
      <c r="G245" s="218"/>
      <c r="H245" s="221">
        <v>32.789999999999999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7" t="s">
        <v>141</v>
      </c>
      <c r="AU245" s="227" t="s">
        <v>78</v>
      </c>
      <c r="AV245" s="13" t="s">
        <v>78</v>
      </c>
      <c r="AW245" s="13" t="s">
        <v>33</v>
      </c>
      <c r="AX245" s="13" t="s">
        <v>76</v>
      </c>
      <c r="AY245" s="227" t="s">
        <v>128</v>
      </c>
    </row>
    <row r="246" s="2" customFormat="1" ht="16.5" customHeight="1">
      <c r="A246" s="38"/>
      <c r="B246" s="39"/>
      <c r="C246" s="197" t="s">
        <v>363</v>
      </c>
      <c r="D246" s="197" t="s">
        <v>130</v>
      </c>
      <c r="E246" s="198" t="s">
        <v>364</v>
      </c>
      <c r="F246" s="199" t="s">
        <v>365</v>
      </c>
      <c r="G246" s="200" t="s">
        <v>133</v>
      </c>
      <c r="H246" s="201">
        <v>32.789999999999999</v>
      </c>
      <c r="I246" s="202"/>
      <c r="J246" s="203">
        <f>ROUND(I246*H246,2)</f>
        <v>0</v>
      </c>
      <c r="K246" s="199" t="s">
        <v>134</v>
      </c>
      <c r="L246" s="44"/>
      <c r="M246" s="204" t="s">
        <v>19</v>
      </c>
      <c r="N246" s="205" t="s">
        <v>42</v>
      </c>
      <c r="O246" s="84"/>
      <c r="P246" s="206">
        <f>O246*H246</f>
        <v>0</v>
      </c>
      <c r="Q246" s="206">
        <v>0.0030000000000000001</v>
      </c>
      <c r="R246" s="206">
        <f>Q246*H246</f>
        <v>0.098369999999999999</v>
      </c>
      <c r="S246" s="206">
        <v>0</v>
      </c>
      <c r="T246" s="20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8" t="s">
        <v>135</v>
      </c>
      <c r="AT246" s="208" t="s">
        <v>130</v>
      </c>
      <c r="AU246" s="208" t="s">
        <v>78</v>
      </c>
      <c r="AY246" s="17" t="s">
        <v>128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7" t="s">
        <v>76</v>
      </c>
      <c r="BK246" s="209">
        <f>ROUND(I246*H246,2)</f>
        <v>0</v>
      </c>
      <c r="BL246" s="17" t="s">
        <v>135</v>
      </c>
      <c r="BM246" s="208" t="s">
        <v>366</v>
      </c>
    </row>
    <row r="247" s="2" customFormat="1">
      <c r="A247" s="38"/>
      <c r="B247" s="39"/>
      <c r="C247" s="40"/>
      <c r="D247" s="210" t="s">
        <v>137</v>
      </c>
      <c r="E247" s="40"/>
      <c r="F247" s="211" t="s">
        <v>367</v>
      </c>
      <c r="G247" s="40"/>
      <c r="H247" s="40"/>
      <c r="I247" s="212"/>
      <c r="J247" s="40"/>
      <c r="K247" s="40"/>
      <c r="L247" s="44"/>
      <c r="M247" s="213"/>
      <c r="N247" s="214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137</v>
      </c>
      <c r="AU247" s="17" t="s">
        <v>78</v>
      </c>
    </row>
    <row r="248" s="2" customFormat="1">
      <c r="A248" s="38"/>
      <c r="B248" s="39"/>
      <c r="C248" s="40"/>
      <c r="D248" s="215" t="s">
        <v>139</v>
      </c>
      <c r="E248" s="40"/>
      <c r="F248" s="216" t="s">
        <v>368</v>
      </c>
      <c r="G248" s="40"/>
      <c r="H248" s="40"/>
      <c r="I248" s="212"/>
      <c r="J248" s="40"/>
      <c r="K248" s="40"/>
      <c r="L248" s="44"/>
      <c r="M248" s="213"/>
      <c r="N248" s="214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139</v>
      </c>
      <c r="AU248" s="17" t="s">
        <v>78</v>
      </c>
    </row>
    <row r="249" s="13" customFormat="1">
      <c r="A249" s="13"/>
      <c r="B249" s="217"/>
      <c r="C249" s="218"/>
      <c r="D249" s="210" t="s">
        <v>141</v>
      </c>
      <c r="E249" s="219" t="s">
        <v>19</v>
      </c>
      <c r="F249" s="220" t="s">
        <v>362</v>
      </c>
      <c r="G249" s="218"/>
      <c r="H249" s="221">
        <v>32.789999999999999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7" t="s">
        <v>141</v>
      </c>
      <c r="AU249" s="227" t="s">
        <v>78</v>
      </c>
      <c r="AV249" s="13" t="s">
        <v>78</v>
      </c>
      <c r="AW249" s="13" t="s">
        <v>33</v>
      </c>
      <c r="AX249" s="13" t="s">
        <v>76</v>
      </c>
      <c r="AY249" s="227" t="s">
        <v>128</v>
      </c>
    </row>
    <row r="250" s="2" customFormat="1" ht="16.5" customHeight="1">
      <c r="A250" s="38"/>
      <c r="B250" s="39"/>
      <c r="C250" s="197" t="s">
        <v>369</v>
      </c>
      <c r="D250" s="197" t="s">
        <v>130</v>
      </c>
      <c r="E250" s="198" t="s">
        <v>370</v>
      </c>
      <c r="F250" s="199" t="s">
        <v>371</v>
      </c>
      <c r="G250" s="200" t="s">
        <v>133</v>
      </c>
      <c r="H250" s="201">
        <v>5.2800000000000002</v>
      </c>
      <c r="I250" s="202"/>
      <c r="J250" s="203">
        <f>ROUND(I250*H250,2)</f>
        <v>0</v>
      </c>
      <c r="K250" s="199" t="s">
        <v>134</v>
      </c>
      <c r="L250" s="44"/>
      <c r="M250" s="204" t="s">
        <v>19</v>
      </c>
      <c r="N250" s="205" t="s">
        <v>42</v>
      </c>
      <c r="O250" s="84"/>
      <c r="P250" s="206">
        <f>O250*H250</f>
        <v>0</v>
      </c>
      <c r="Q250" s="206">
        <v>0.0043800000000000002</v>
      </c>
      <c r="R250" s="206">
        <f>Q250*H250</f>
        <v>0.023126400000000002</v>
      </c>
      <c r="S250" s="206">
        <v>0</v>
      </c>
      <c r="T250" s="20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8" t="s">
        <v>135</v>
      </c>
      <c r="AT250" s="208" t="s">
        <v>130</v>
      </c>
      <c r="AU250" s="208" t="s">
        <v>78</v>
      </c>
      <c r="AY250" s="17" t="s">
        <v>128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7" t="s">
        <v>76</v>
      </c>
      <c r="BK250" s="209">
        <f>ROUND(I250*H250,2)</f>
        <v>0</v>
      </c>
      <c r="BL250" s="17" t="s">
        <v>135</v>
      </c>
      <c r="BM250" s="208" t="s">
        <v>372</v>
      </c>
    </row>
    <row r="251" s="2" customFormat="1">
      <c r="A251" s="38"/>
      <c r="B251" s="39"/>
      <c r="C251" s="40"/>
      <c r="D251" s="210" t="s">
        <v>137</v>
      </c>
      <c r="E251" s="40"/>
      <c r="F251" s="211" t="s">
        <v>373</v>
      </c>
      <c r="G251" s="40"/>
      <c r="H251" s="40"/>
      <c r="I251" s="212"/>
      <c r="J251" s="40"/>
      <c r="K251" s="40"/>
      <c r="L251" s="44"/>
      <c r="M251" s="213"/>
      <c r="N251" s="214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137</v>
      </c>
      <c r="AU251" s="17" t="s">
        <v>78</v>
      </c>
    </row>
    <row r="252" s="2" customFormat="1">
      <c r="A252" s="38"/>
      <c r="B252" s="39"/>
      <c r="C252" s="40"/>
      <c r="D252" s="215" t="s">
        <v>139</v>
      </c>
      <c r="E252" s="40"/>
      <c r="F252" s="216" t="s">
        <v>374</v>
      </c>
      <c r="G252" s="40"/>
      <c r="H252" s="40"/>
      <c r="I252" s="212"/>
      <c r="J252" s="40"/>
      <c r="K252" s="40"/>
      <c r="L252" s="44"/>
      <c r="M252" s="213"/>
      <c r="N252" s="214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139</v>
      </c>
      <c r="AU252" s="17" t="s">
        <v>78</v>
      </c>
    </row>
    <row r="253" s="13" customFormat="1">
      <c r="A253" s="13"/>
      <c r="B253" s="217"/>
      <c r="C253" s="218"/>
      <c r="D253" s="210" t="s">
        <v>141</v>
      </c>
      <c r="E253" s="219" t="s">
        <v>19</v>
      </c>
      <c r="F253" s="220" t="s">
        <v>375</v>
      </c>
      <c r="G253" s="218"/>
      <c r="H253" s="221">
        <v>5.2800000000000002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7" t="s">
        <v>141</v>
      </c>
      <c r="AU253" s="227" t="s">
        <v>78</v>
      </c>
      <c r="AV253" s="13" t="s">
        <v>78</v>
      </c>
      <c r="AW253" s="13" t="s">
        <v>33</v>
      </c>
      <c r="AX253" s="13" t="s">
        <v>76</v>
      </c>
      <c r="AY253" s="227" t="s">
        <v>128</v>
      </c>
    </row>
    <row r="254" s="2" customFormat="1" ht="16.5" customHeight="1">
      <c r="A254" s="38"/>
      <c r="B254" s="39"/>
      <c r="C254" s="197" t="s">
        <v>376</v>
      </c>
      <c r="D254" s="197" t="s">
        <v>130</v>
      </c>
      <c r="E254" s="198" t="s">
        <v>377</v>
      </c>
      <c r="F254" s="199" t="s">
        <v>378</v>
      </c>
      <c r="G254" s="200" t="s">
        <v>133</v>
      </c>
      <c r="H254" s="201">
        <v>5.2800000000000002</v>
      </c>
      <c r="I254" s="202"/>
      <c r="J254" s="203">
        <f>ROUND(I254*H254,2)</f>
        <v>0</v>
      </c>
      <c r="K254" s="199" t="s">
        <v>134</v>
      </c>
      <c r="L254" s="44"/>
      <c r="M254" s="204" t="s">
        <v>19</v>
      </c>
      <c r="N254" s="205" t="s">
        <v>42</v>
      </c>
      <c r="O254" s="84"/>
      <c r="P254" s="206">
        <f>O254*H254</f>
        <v>0</v>
      </c>
      <c r="Q254" s="206">
        <v>0.0027299999999999998</v>
      </c>
      <c r="R254" s="206">
        <f>Q254*H254</f>
        <v>0.014414399999999999</v>
      </c>
      <c r="S254" s="206">
        <v>0</v>
      </c>
      <c r="T254" s="20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8" t="s">
        <v>135</v>
      </c>
      <c r="AT254" s="208" t="s">
        <v>130</v>
      </c>
      <c r="AU254" s="208" t="s">
        <v>78</v>
      </c>
      <c r="AY254" s="17" t="s">
        <v>128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7" t="s">
        <v>76</v>
      </c>
      <c r="BK254" s="209">
        <f>ROUND(I254*H254,2)</f>
        <v>0</v>
      </c>
      <c r="BL254" s="17" t="s">
        <v>135</v>
      </c>
      <c r="BM254" s="208" t="s">
        <v>379</v>
      </c>
    </row>
    <row r="255" s="2" customFormat="1">
      <c r="A255" s="38"/>
      <c r="B255" s="39"/>
      <c r="C255" s="40"/>
      <c r="D255" s="210" t="s">
        <v>137</v>
      </c>
      <c r="E255" s="40"/>
      <c r="F255" s="211" t="s">
        <v>380</v>
      </c>
      <c r="G255" s="40"/>
      <c r="H255" s="40"/>
      <c r="I255" s="212"/>
      <c r="J255" s="40"/>
      <c r="K255" s="40"/>
      <c r="L255" s="44"/>
      <c r="M255" s="213"/>
      <c r="N255" s="214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137</v>
      </c>
      <c r="AU255" s="17" t="s">
        <v>78</v>
      </c>
    </row>
    <row r="256" s="2" customFormat="1">
      <c r="A256" s="38"/>
      <c r="B256" s="39"/>
      <c r="C256" s="40"/>
      <c r="D256" s="215" t="s">
        <v>139</v>
      </c>
      <c r="E256" s="40"/>
      <c r="F256" s="216" t="s">
        <v>381</v>
      </c>
      <c r="G256" s="40"/>
      <c r="H256" s="40"/>
      <c r="I256" s="212"/>
      <c r="J256" s="40"/>
      <c r="K256" s="40"/>
      <c r="L256" s="44"/>
      <c r="M256" s="213"/>
      <c r="N256" s="214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139</v>
      </c>
      <c r="AU256" s="17" t="s">
        <v>78</v>
      </c>
    </row>
    <row r="257" s="13" customFormat="1">
      <c r="A257" s="13"/>
      <c r="B257" s="217"/>
      <c r="C257" s="218"/>
      <c r="D257" s="210" t="s">
        <v>141</v>
      </c>
      <c r="E257" s="219" t="s">
        <v>19</v>
      </c>
      <c r="F257" s="220" t="s">
        <v>375</v>
      </c>
      <c r="G257" s="218"/>
      <c r="H257" s="221">
        <v>5.2800000000000002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7" t="s">
        <v>141</v>
      </c>
      <c r="AU257" s="227" t="s">
        <v>78</v>
      </c>
      <c r="AV257" s="13" t="s">
        <v>78</v>
      </c>
      <c r="AW257" s="13" t="s">
        <v>33</v>
      </c>
      <c r="AX257" s="13" t="s">
        <v>76</v>
      </c>
      <c r="AY257" s="227" t="s">
        <v>128</v>
      </c>
    </row>
    <row r="258" s="2" customFormat="1" ht="16.5" customHeight="1">
      <c r="A258" s="38"/>
      <c r="B258" s="39"/>
      <c r="C258" s="197" t="s">
        <v>382</v>
      </c>
      <c r="D258" s="197" t="s">
        <v>130</v>
      </c>
      <c r="E258" s="198" t="s">
        <v>383</v>
      </c>
      <c r="F258" s="199" t="s">
        <v>384</v>
      </c>
      <c r="G258" s="200" t="s">
        <v>133</v>
      </c>
      <c r="H258" s="201">
        <v>22.620000000000001</v>
      </c>
      <c r="I258" s="202"/>
      <c r="J258" s="203">
        <f>ROUND(I258*H258,2)</f>
        <v>0</v>
      </c>
      <c r="K258" s="199" t="s">
        <v>134</v>
      </c>
      <c r="L258" s="44"/>
      <c r="M258" s="204" t="s">
        <v>19</v>
      </c>
      <c r="N258" s="205" t="s">
        <v>42</v>
      </c>
      <c r="O258" s="84"/>
      <c r="P258" s="206">
        <f>O258*H258</f>
        <v>0</v>
      </c>
      <c r="Q258" s="206">
        <v>0.0027000000000000001</v>
      </c>
      <c r="R258" s="206">
        <f>Q258*H258</f>
        <v>0.061074000000000003</v>
      </c>
      <c r="S258" s="206">
        <v>0</v>
      </c>
      <c r="T258" s="20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8" t="s">
        <v>135</v>
      </c>
      <c r="AT258" s="208" t="s">
        <v>130</v>
      </c>
      <c r="AU258" s="208" t="s">
        <v>78</v>
      </c>
      <c r="AY258" s="17" t="s">
        <v>128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7" t="s">
        <v>76</v>
      </c>
      <c r="BK258" s="209">
        <f>ROUND(I258*H258,2)</f>
        <v>0</v>
      </c>
      <c r="BL258" s="17" t="s">
        <v>135</v>
      </c>
      <c r="BM258" s="208" t="s">
        <v>385</v>
      </c>
    </row>
    <row r="259" s="2" customFormat="1">
      <c r="A259" s="38"/>
      <c r="B259" s="39"/>
      <c r="C259" s="40"/>
      <c r="D259" s="210" t="s">
        <v>137</v>
      </c>
      <c r="E259" s="40"/>
      <c r="F259" s="211" t="s">
        <v>386</v>
      </c>
      <c r="G259" s="40"/>
      <c r="H259" s="40"/>
      <c r="I259" s="212"/>
      <c r="J259" s="40"/>
      <c r="K259" s="40"/>
      <c r="L259" s="44"/>
      <c r="M259" s="213"/>
      <c r="N259" s="214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137</v>
      </c>
      <c r="AU259" s="17" t="s">
        <v>78</v>
      </c>
    </row>
    <row r="260" s="2" customFormat="1">
      <c r="A260" s="38"/>
      <c r="B260" s="39"/>
      <c r="C260" s="40"/>
      <c r="D260" s="215" t="s">
        <v>139</v>
      </c>
      <c r="E260" s="40"/>
      <c r="F260" s="216" t="s">
        <v>387</v>
      </c>
      <c r="G260" s="40"/>
      <c r="H260" s="40"/>
      <c r="I260" s="212"/>
      <c r="J260" s="40"/>
      <c r="K260" s="40"/>
      <c r="L260" s="44"/>
      <c r="M260" s="213"/>
      <c r="N260" s="214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139</v>
      </c>
      <c r="AU260" s="17" t="s">
        <v>78</v>
      </c>
    </row>
    <row r="261" s="13" customFormat="1">
      <c r="A261" s="13"/>
      <c r="B261" s="217"/>
      <c r="C261" s="218"/>
      <c r="D261" s="210" t="s">
        <v>141</v>
      </c>
      <c r="E261" s="219" t="s">
        <v>19</v>
      </c>
      <c r="F261" s="220" t="s">
        <v>272</v>
      </c>
      <c r="G261" s="218"/>
      <c r="H261" s="221">
        <v>22.620000000000001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7" t="s">
        <v>141</v>
      </c>
      <c r="AU261" s="227" t="s">
        <v>78</v>
      </c>
      <c r="AV261" s="13" t="s">
        <v>78</v>
      </c>
      <c r="AW261" s="13" t="s">
        <v>33</v>
      </c>
      <c r="AX261" s="13" t="s">
        <v>76</v>
      </c>
      <c r="AY261" s="227" t="s">
        <v>128</v>
      </c>
    </row>
    <row r="262" s="2" customFormat="1" ht="16.5" customHeight="1">
      <c r="A262" s="38"/>
      <c r="B262" s="39"/>
      <c r="C262" s="197" t="s">
        <v>388</v>
      </c>
      <c r="D262" s="197" t="s">
        <v>130</v>
      </c>
      <c r="E262" s="198" t="s">
        <v>389</v>
      </c>
      <c r="F262" s="199" t="s">
        <v>390</v>
      </c>
      <c r="G262" s="200" t="s">
        <v>252</v>
      </c>
      <c r="H262" s="201">
        <v>0.019</v>
      </c>
      <c r="I262" s="202"/>
      <c r="J262" s="203">
        <f>ROUND(I262*H262,2)</f>
        <v>0</v>
      </c>
      <c r="K262" s="199" t="s">
        <v>134</v>
      </c>
      <c r="L262" s="44"/>
      <c r="M262" s="204" t="s">
        <v>19</v>
      </c>
      <c r="N262" s="205" t="s">
        <v>42</v>
      </c>
      <c r="O262" s="84"/>
      <c r="P262" s="206">
        <f>O262*H262</f>
        <v>0</v>
      </c>
      <c r="Q262" s="206">
        <v>1.06277</v>
      </c>
      <c r="R262" s="206">
        <f>Q262*H262</f>
        <v>0.02019263</v>
      </c>
      <c r="S262" s="206">
        <v>0</v>
      </c>
      <c r="T262" s="20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8" t="s">
        <v>135</v>
      </c>
      <c r="AT262" s="208" t="s">
        <v>130</v>
      </c>
      <c r="AU262" s="208" t="s">
        <v>78</v>
      </c>
      <c r="AY262" s="17" t="s">
        <v>128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7" t="s">
        <v>76</v>
      </c>
      <c r="BK262" s="209">
        <f>ROUND(I262*H262,2)</f>
        <v>0</v>
      </c>
      <c r="BL262" s="17" t="s">
        <v>135</v>
      </c>
      <c r="BM262" s="208" t="s">
        <v>391</v>
      </c>
    </row>
    <row r="263" s="2" customFormat="1">
      <c r="A263" s="38"/>
      <c r="B263" s="39"/>
      <c r="C263" s="40"/>
      <c r="D263" s="210" t="s">
        <v>137</v>
      </c>
      <c r="E263" s="40"/>
      <c r="F263" s="211" t="s">
        <v>392</v>
      </c>
      <c r="G263" s="40"/>
      <c r="H263" s="40"/>
      <c r="I263" s="212"/>
      <c r="J263" s="40"/>
      <c r="K263" s="40"/>
      <c r="L263" s="44"/>
      <c r="M263" s="213"/>
      <c r="N263" s="214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137</v>
      </c>
      <c r="AU263" s="17" t="s">
        <v>78</v>
      </c>
    </row>
    <row r="264" s="2" customFormat="1">
      <c r="A264" s="38"/>
      <c r="B264" s="39"/>
      <c r="C264" s="40"/>
      <c r="D264" s="215" t="s">
        <v>139</v>
      </c>
      <c r="E264" s="40"/>
      <c r="F264" s="216" t="s">
        <v>393</v>
      </c>
      <c r="G264" s="40"/>
      <c r="H264" s="40"/>
      <c r="I264" s="212"/>
      <c r="J264" s="40"/>
      <c r="K264" s="40"/>
      <c r="L264" s="44"/>
      <c r="M264" s="213"/>
      <c r="N264" s="214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139</v>
      </c>
      <c r="AU264" s="17" t="s">
        <v>78</v>
      </c>
    </row>
    <row r="265" s="13" customFormat="1">
      <c r="A265" s="13"/>
      <c r="B265" s="217"/>
      <c r="C265" s="218"/>
      <c r="D265" s="210" t="s">
        <v>141</v>
      </c>
      <c r="E265" s="219" t="s">
        <v>19</v>
      </c>
      <c r="F265" s="220" t="s">
        <v>394</v>
      </c>
      <c r="G265" s="218"/>
      <c r="H265" s="221">
        <v>0.019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7" t="s">
        <v>141</v>
      </c>
      <c r="AU265" s="227" t="s">
        <v>78</v>
      </c>
      <c r="AV265" s="13" t="s">
        <v>78</v>
      </c>
      <c r="AW265" s="13" t="s">
        <v>33</v>
      </c>
      <c r="AX265" s="13" t="s">
        <v>76</v>
      </c>
      <c r="AY265" s="227" t="s">
        <v>128</v>
      </c>
    </row>
    <row r="266" s="2" customFormat="1" ht="16.5" customHeight="1">
      <c r="A266" s="38"/>
      <c r="B266" s="39"/>
      <c r="C266" s="197" t="s">
        <v>395</v>
      </c>
      <c r="D266" s="197" t="s">
        <v>130</v>
      </c>
      <c r="E266" s="198" t="s">
        <v>396</v>
      </c>
      <c r="F266" s="199" t="s">
        <v>397</v>
      </c>
      <c r="G266" s="200" t="s">
        <v>133</v>
      </c>
      <c r="H266" s="201">
        <v>9</v>
      </c>
      <c r="I266" s="202"/>
      <c r="J266" s="203">
        <f>ROUND(I266*H266,2)</f>
        <v>0</v>
      </c>
      <c r="K266" s="199" t="s">
        <v>134</v>
      </c>
      <c r="L266" s="44"/>
      <c r="M266" s="204" t="s">
        <v>19</v>
      </c>
      <c r="N266" s="205" t="s">
        <v>42</v>
      </c>
      <c r="O266" s="84"/>
      <c r="P266" s="206">
        <f>O266*H266</f>
        <v>0</v>
      </c>
      <c r="Q266" s="206">
        <v>0.105</v>
      </c>
      <c r="R266" s="206">
        <f>Q266*H266</f>
        <v>0.94499999999999995</v>
      </c>
      <c r="S266" s="206">
        <v>0</v>
      </c>
      <c r="T266" s="20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8" t="s">
        <v>135</v>
      </c>
      <c r="AT266" s="208" t="s">
        <v>130</v>
      </c>
      <c r="AU266" s="208" t="s">
        <v>78</v>
      </c>
      <c r="AY266" s="17" t="s">
        <v>128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17" t="s">
        <v>76</v>
      </c>
      <c r="BK266" s="209">
        <f>ROUND(I266*H266,2)</f>
        <v>0</v>
      </c>
      <c r="BL266" s="17" t="s">
        <v>135</v>
      </c>
      <c r="BM266" s="208" t="s">
        <v>398</v>
      </c>
    </row>
    <row r="267" s="2" customFormat="1">
      <c r="A267" s="38"/>
      <c r="B267" s="39"/>
      <c r="C267" s="40"/>
      <c r="D267" s="210" t="s">
        <v>137</v>
      </c>
      <c r="E267" s="40"/>
      <c r="F267" s="211" t="s">
        <v>399</v>
      </c>
      <c r="G267" s="40"/>
      <c r="H267" s="40"/>
      <c r="I267" s="212"/>
      <c r="J267" s="40"/>
      <c r="K267" s="40"/>
      <c r="L267" s="44"/>
      <c r="M267" s="213"/>
      <c r="N267" s="214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137</v>
      </c>
      <c r="AU267" s="17" t="s">
        <v>78</v>
      </c>
    </row>
    <row r="268" s="2" customFormat="1">
      <c r="A268" s="38"/>
      <c r="B268" s="39"/>
      <c r="C268" s="40"/>
      <c r="D268" s="215" t="s">
        <v>139</v>
      </c>
      <c r="E268" s="40"/>
      <c r="F268" s="216" t="s">
        <v>400</v>
      </c>
      <c r="G268" s="40"/>
      <c r="H268" s="40"/>
      <c r="I268" s="212"/>
      <c r="J268" s="40"/>
      <c r="K268" s="40"/>
      <c r="L268" s="44"/>
      <c r="M268" s="213"/>
      <c r="N268" s="214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139</v>
      </c>
      <c r="AU268" s="17" t="s">
        <v>78</v>
      </c>
    </row>
    <row r="269" s="13" customFormat="1">
      <c r="A269" s="13"/>
      <c r="B269" s="217"/>
      <c r="C269" s="218"/>
      <c r="D269" s="210" t="s">
        <v>141</v>
      </c>
      <c r="E269" s="219" t="s">
        <v>19</v>
      </c>
      <c r="F269" s="220" t="s">
        <v>401</v>
      </c>
      <c r="G269" s="218"/>
      <c r="H269" s="221">
        <v>9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7" t="s">
        <v>141</v>
      </c>
      <c r="AU269" s="227" t="s">
        <v>78</v>
      </c>
      <c r="AV269" s="13" t="s">
        <v>78</v>
      </c>
      <c r="AW269" s="13" t="s">
        <v>33</v>
      </c>
      <c r="AX269" s="13" t="s">
        <v>76</v>
      </c>
      <c r="AY269" s="227" t="s">
        <v>128</v>
      </c>
    </row>
    <row r="270" s="2" customFormat="1" ht="16.5" customHeight="1">
      <c r="A270" s="38"/>
      <c r="B270" s="39"/>
      <c r="C270" s="197" t="s">
        <v>180</v>
      </c>
      <c r="D270" s="197" t="s">
        <v>130</v>
      </c>
      <c r="E270" s="198" t="s">
        <v>402</v>
      </c>
      <c r="F270" s="199" t="s">
        <v>403</v>
      </c>
      <c r="G270" s="200" t="s">
        <v>133</v>
      </c>
      <c r="H270" s="201">
        <v>9</v>
      </c>
      <c r="I270" s="202"/>
      <c r="J270" s="203">
        <f>ROUND(I270*H270,2)</f>
        <v>0</v>
      </c>
      <c r="K270" s="199" t="s">
        <v>134</v>
      </c>
      <c r="L270" s="44"/>
      <c r="M270" s="204" t="s">
        <v>19</v>
      </c>
      <c r="N270" s="205" t="s">
        <v>42</v>
      </c>
      <c r="O270" s="84"/>
      <c r="P270" s="206">
        <f>O270*H270</f>
        <v>0</v>
      </c>
      <c r="Q270" s="206">
        <v>0.001</v>
      </c>
      <c r="R270" s="206">
        <f>Q270*H270</f>
        <v>0.0090000000000000011</v>
      </c>
      <c r="S270" s="206">
        <v>0</v>
      </c>
      <c r="T270" s="20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08" t="s">
        <v>135</v>
      </c>
      <c r="AT270" s="208" t="s">
        <v>130</v>
      </c>
      <c r="AU270" s="208" t="s">
        <v>78</v>
      </c>
      <c r="AY270" s="17" t="s">
        <v>128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7" t="s">
        <v>76</v>
      </c>
      <c r="BK270" s="209">
        <f>ROUND(I270*H270,2)</f>
        <v>0</v>
      </c>
      <c r="BL270" s="17" t="s">
        <v>135</v>
      </c>
      <c r="BM270" s="208" t="s">
        <v>404</v>
      </c>
    </row>
    <row r="271" s="2" customFormat="1">
      <c r="A271" s="38"/>
      <c r="B271" s="39"/>
      <c r="C271" s="40"/>
      <c r="D271" s="210" t="s">
        <v>137</v>
      </c>
      <c r="E271" s="40"/>
      <c r="F271" s="211" t="s">
        <v>405</v>
      </c>
      <c r="G271" s="40"/>
      <c r="H271" s="40"/>
      <c r="I271" s="212"/>
      <c r="J271" s="40"/>
      <c r="K271" s="40"/>
      <c r="L271" s="44"/>
      <c r="M271" s="213"/>
      <c r="N271" s="214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137</v>
      </c>
      <c r="AU271" s="17" t="s">
        <v>78</v>
      </c>
    </row>
    <row r="272" s="2" customFormat="1">
      <c r="A272" s="38"/>
      <c r="B272" s="39"/>
      <c r="C272" s="40"/>
      <c r="D272" s="215" t="s">
        <v>139</v>
      </c>
      <c r="E272" s="40"/>
      <c r="F272" s="216" t="s">
        <v>406</v>
      </c>
      <c r="G272" s="40"/>
      <c r="H272" s="40"/>
      <c r="I272" s="212"/>
      <c r="J272" s="40"/>
      <c r="K272" s="40"/>
      <c r="L272" s="44"/>
      <c r="M272" s="213"/>
      <c r="N272" s="214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139</v>
      </c>
      <c r="AU272" s="17" t="s">
        <v>78</v>
      </c>
    </row>
    <row r="273" s="13" customFormat="1">
      <c r="A273" s="13"/>
      <c r="B273" s="217"/>
      <c r="C273" s="218"/>
      <c r="D273" s="210" t="s">
        <v>141</v>
      </c>
      <c r="E273" s="219" t="s">
        <v>19</v>
      </c>
      <c r="F273" s="220" t="s">
        <v>401</v>
      </c>
      <c r="G273" s="218"/>
      <c r="H273" s="221">
        <v>9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7" t="s">
        <v>141</v>
      </c>
      <c r="AU273" s="227" t="s">
        <v>78</v>
      </c>
      <c r="AV273" s="13" t="s">
        <v>78</v>
      </c>
      <c r="AW273" s="13" t="s">
        <v>33</v>
      </c>
      <c r="AX273" s="13" t="s">
        <v>76</v>
      </c>
      <c r="AY273" s="227" t="s">
        <v>128</v>
      </c>
    </row>
    <row r="274" s="2" customFormat="1" ht="21.75" customHeight="1">
      <c r="A274" s="38"/>
      <c r="B274" s="39"/>
      <c r="C274" s="197" t="s">
        <v>407</v>
      </c>
      <c r="D274" s="197" t="s">
        <v>130</v>
      </c>
      <c r="E274" s="198" t="s">
        <v>408</v>
      </c>
      <c r="F274" s="199" t="s">
        <v>409</v>
      </c>
      <c r="G274" s="200" t="s">
        <v>410</v>
      </c>
      <c r="H274" s="201">
        <v>12</v>
      </c>
      <c r="I274" s="202"/>
      <c r="J274" s="203">
        <f>ROUND(I274*H274,2)</f>
        <v>0</v>
      </c>
      <c r="K274" s="199" t="s">
        <v>134</v>
      </c>
      <c r="L274" s="44"/>
      <c r="M274" s="204" t="s">
        <v>19</v>
      </c>
      <c r="N274" s="205" t="s">
        <v>42</v>
      </c>
      <c r="O274" s="84"/>
      <c r="P274" s="206">
        <f>O274*H274</f>
        <v>0</v>
      </c>
      <c r="Q274" s="206">
        <v>2.0000000000000002E-05</v>
      </c>
      <c r="R274" s="206">
        <f>Q274*H274</f>
        <v>0.00024000000000000003</v>
      </c>
      <c r="S274" s="206">
        <v>0</v>
      </c>
      <c r="T274" s="20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08" t="s">
        <v>135</v>
      </c>
      <c r="AT274" s="208" t="s">
        <v>130</v>
      </c>
      <c r="AU274" s="208" t="s">
        <v>78</v>
      </c>
      <c r="AY274" s="17" t="s">
        <v>128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7" t="s">
        <v>76</v>
      </c>
      <c r="BK274" s="209">
        <f>ROUND(I274*H274,2)</f>
        <v>0</v>
      </c>
      <c r="BL274" s="17" t="s">
        <v>135</v>
      </c>
      <c r="BM274" s="208" t="s">
        <v>411</v>
      </c>
    </row>
    <row r="275" s="2" customFormat="1">
      <c r="A275" s="38"/>
      <c r="B275" s="39"/>
      <c r="C275" s="40"/>
      <c r="D275" s="210" t="s">
        <v>137</v>
      </c>
      <c r="E275" s="40"/>
      <c r="F275" s="211" t="s">
        <v>412</v>
      </c>
      <c r="G275" s="40"/>
      <c r="H275" s="40"/>
      <c r="I275" s="212"/>
      <c r="J275" s="40"/>
      <c r="K275" s="40"/>
      <c r="L275" s="44"/>
      <c r="M275" s="213"/>
      <c r="N275" s="214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137</v>
      </c>
      <c r="AU275" s="17" t="s">
        <v>78</v>
      </c>
    </row>
    <row r="276" s="2" customFormat="1">
      <c r="A276" s="38"/>
      <c r="B276" s="39"/>
      <c r="C276" s="40"/>
      <c r="D276" s="215" t="s">
        <v>139</v>
      </c>
      <c r="E276" s="40"/>
      <c r="F276" s="216" t="s">
        <v>413</v>
      </c>
      <c r="G276" s="40"/>
      <c r="H276" s="40"/>
      <c r="I276" s="212"/>
      <c r="J276" s="40"/>
      <c r="K276" s="40"/>
      <c r="L276" s="44"/>
      <c r="M276" s="213"/>
      <c r="N276" s="214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139</v>
      </c>
      <c r="AU276" s="17" t="s">
        <v>78</v>
      </c>
    </row>
    <row r="277" s="13" customFormat="1">
      <c r="A277" s="13"/>
      <c r="B277" s="217"/>
      <c r="C277" s="218"/>
      <c r="D277" s="210" t="s">
        <v>141</v>
      </c>
      <c r="E277" s="219" t="s">
        <v>19</v>
      </c>
      <c r="F277" s="220" t="s">
        <v>414</v>
      </c>
      <c r="G277" s="218"/>
      <c r="H277" s="221">
        <v>12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7" t="s">
        <v>141</v>
      </c>
      <c r="AU277" s="227" t="s">
        <v>78</v>
      </c>
      <c r="AV277" s="13" t="s">
        <v>78</v>
      </c>
      <c r="AW277" s="13" t="s">
        <v>33</v>
      </c>
      <c r="AX277" s="13" t="s">
        <v>76</v>
      </c>
      <c r="AY277" s="227" t="s">
        <v>128</v>
      </c>
    </row>
    <row r="278" s="2" customFormat="1" ht="16.5" customHeight="1">
      <c r="A278" s="38"/>
      <c r="B278" s="39"/>
      <c r="C278" s="197" t="s">
        <v>415</v>
      </c>
      <c r="D278" s="197" t="s">
        <v>130</v>
      </c>
      <c r="E278" s="198" t="s">
        <v>416</v>
      </c>
      <c r="F278" s="199" t="s">
        <v>417</v>
      </c>
      <c r="G278" s="200" t="s">
        <v>145</v>
      </c>
      <c r="H278" s="201">
        <v>7.29</v>
      </c>
      <c r="I278" s="202"/>
      <c r="J278" s="203">
        <f>ROUND(I278*H278,2)</f>
        <v>0</v>
      </c>
      <c r="K278" s="199" t="s">
        <v>134</v>
      </c>
      <c r="L278" s="44"/>
      <c r="M278" s="204" t="s">
        <v>19</v>
      </c>
      <c r="N278" s="205" t="s">
        <v>42</v>
      </c>
      <c r="O278" s="84"/>
      <c r="P278" s="206">
        <f>O278*H278</f>
        <v>0</v>
      </c>
      <c r="Q278" s="206">
        <v>1.8999999999999999</v>
      </c>
      <c r="R278" s="206">
        <f>Q278*H278</f>
        <v>13.850999999999999</v>
      </c>
      <c r="S278" s="206">
        <v>0</v>
      </c>
      <c r="T278" s="20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8" t="s">
        <v>135</v>
      </c>
      <c r="AT278" s="208" t="s">
        <v>130</v>
      </c>
      <c r="AU278" s="208" t="s">
        <v>78</v>
      </c>
      <c r="AY278" s="17" t="s">
        <v>128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7" t="s">
        <v>76</v>
      </c>
      <c r="BK278" s="209">
        <f>ROUND(I278*H278,2)</f>
        <v>0</v>
      </c>
      <c r="BL278" s="17" t="s">
        <v>135</v>
      </c>
      <c r="BM278" s="208" t="s">
        <v>418</v>
      </c>
    </row>
    <row r="279" s="2" customFormat="1">
      <c r="A279" s="38"/>
      <c r="B279" s="39"/>
      <c r="C279" s="40"/>
      <c r="D279" s="210" t="s">
        <v>137</v>
      </c>
      <c r="E279" s="40"/>
      <c r="F279" s="211" t="s">
        <v>419</v>
      </c>
      <c r="G279" s="40"/>
      <c r="H279" s="40"/>
      <c r="I279" s="212"/>
      <c r="J279" s="40"/>
      <c r="K279" s="40"/>
      <c r="L279" s="44"/>
      <c r="M279" s="213"/>
      <c r="N279" s="214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137</v>
      </c>
      <c r="AU279" s="17" t="s">
        <v>78</v>
      </c>
    </row>
    <row r="280" s="2" customFormat="1">
      <c r="A280" s="38"/>
      <c r="B280" s="39"/>
      <c r="C280" s="40"/>
      <c r="D280" s="215" t="s">
        <v>139</v>
      </c>
      <c r="E280" s="40"/>
      <c r="F280" s="216" t="s">
        <v>420</v>
      </c>
      <c r="G280" s="40"/>
      <c r="H280" s="40"/>
      <c r="I280" s="212"/>
      <c r="J280" s="40"/>
      <c r="K280" s="40"/>
      <c r="L280" s="44"/>
      <c r="M280" s="213"/>
      <c r="N280" s="214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139</v>
      </c>
      <c r="AU280" s="17" t="s">
        <v>78</v>
      </c>
    </row>
    <row r="281" s="13" customFormat="1">
      <c r="A281" s="13"/>
      <c r="B281" s="217"/>
      <c r="C281" s="218"/>
      <c r="D281" s="210" t="s">
        <v>141</v>
      </c>
      <c r="E281" s="219" t="s">
        <v>19</v>
      </c>
      <c r="F281" s="220" t="s">
        <v>421</v>
      </c>
      <c r="G281" s="218"/>
      <c r="H281" s="221">
        <v>7.29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7" t="s">
        <v>141</v>
      </c>
      <c r="AU281" s="227" t="s">
        <v>78</v>
      </c>
      <c r="AV281" s="13" t="s">
        <v>78</v>
      </c>
      <c r="AW281" s="13" t="s">
        <v>33</v>
      </c>
      <c r="AX281" s="13" t="s">
        <v>76</v>
      </c>
      <c r="AY281" s="227" t="s">
        <v>128</v>
      </c>
    </row>
    <row r="282" s="2" customFormat="1" ht="16.5" customHeight="1">
      <c r="A282" s="38"/>
      <c r="B282" s="39"/>
      <c r="C282" s="197" t="s">
        <v>422</v>
      </c>
      <c r="D282" s="197" t="s">
        <v>130</v>
      </c>
      <c r="E282" s="198" t="s">
        <v>423</v>
      </c>
      <c r="F282" s="199" t="s">
        <v>424</v>
      </c>
      <c r="G282" s="200" t="s">
        <v>425</v>
      </c>
      <c r="H282" s="201">
        <v>2</v>
      </c>
      <c r="I282" s="202"/>
      <c r="J282" s="203">
        <f>ROUND(I282*H282,2)</f>
        <v>0</v>
      </c>
      <c r="K282" s="199" t="s">
        <v>134</v>
      </c>
      <c r="L282" s="44"/>
      <c r="M282" s="204" t="s">
        <v>19</v>
      </c>
      <c r="N282" s="205" t="s">
        <v>42</v>
      </c>
      <c r="O282" s="84"/>
      <c r="P282" s="206">
        <f>O282*H282</f>
        <v>0</v>
      </c>
      <c r="Q282" s="206">
        <v>0.017770000000000001</v>
      </c>
      <c r="R282" s="206">
        <f>Q282*H282</f>
        <v>0.035540000000000002</v>
      </c>
      <c r="S282" s="206">
        <v>0</v>
      </c>
      <c r="T282" s="20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8" t="s">
        <v>135</v>
      </c>
      <c r="AT282" s="208" t="s">
        <v>130</v>
      </c>
      <c r="AU282" s="208" t="s">
        <v>78</v>
      </c>
      <c r="AY282" s="17" t="s">
        <v>128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7" t="s">
        <v>76</v>
      </c>
      <c r="BK282" s="209">
        <f>ROUND(I282*H282,2)</f>
        <v>0</v>
      </c>
      <c r="BL282" s="17" t="s">
        <v>135</v>
      </c>
      <c r="BM282" s="208" t="s">
        <v>426</v>
      </c>
    </row>
    <row r="283" s="2" customFormat="1">
      <c r="A283" s="38"/>
      <c r="B283" s="39"/>
      <c r="C283" s="40"/>
      <c r="D283" s="210" t="s">
        <v>137</v>
      </c>
      <c r="E283" s="40"/>
      <c r="F283" s="211" t="s">
        <v>427</v>
      </c>
      <c r="G283" s="40"/>
      <c r="H283" s="40"/>
      <c r="I283" s="212"/>
      <c r="J283" s="40"/>
      <c r="K283" s="40"/>
      <c r="L283" s="44"/>
      <c r="M283" s="213"/>
      <c r="N283" s="214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137</v>
      </c>
      <c r="AU283" s="17" t="s">
        <v>78</v>
      </c>
    </row>
    <row r="284" s="2" customFormat="1">
      <c r="A284" s="38"/>
      <c r="B284" s="39"/>
      <c r="C284" s="40"/>
      <c r="D284" s="215" t="s">
        <v>139</v>
      </c>
      <c r="E284" s="40"/>
      <c r="F284" s="216" t="s">
        <v>428</v>
      </c>
      <c r="G284" s="40"/>
      <c r="H284" s="40"/>
      <c r="I284" s="212"/>
      <c r="J284" s="40"/>
      <c r="K284" s="40"/>
      <c r="L284" s="44"/>
      <c r="M284" s="213"/>
      <c r="N284" s="214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139</v>
      </c>
      <c r="AU284" s="17" t="s">
        <v>78</v>
      </c>
    </row>
    <row r="285" s="2" customFormat="1" ht="16.5" customHeight="1">
      <c r="A285" s="38"/>
      <c r="B285" s="39"/>
      <c r="C285" s="240" t="s">
        <v>429</v>
      </c>
      <c r="D285" s="240" t="s">
        <v>182</v>
      </c>
      <c r="E285" s="241" t="s">
        <v>430</v>
      </c>
      <c r="F285" s="242" t="s">
        <v>431</v>
      </c>
      <c r="G285" s="243" t="s">
        <v>425</v>
      </c>
      <c r="H285" s="244">
        <v>1</v>
      </c>
      <c r="I285" s="245"/>
      <c r="J285" s="246">
        <f>ROUND(I285*H285,2)</f>
        <v>0</v>
      </c>
      <c r="K285" s="242" t="s">
        <v>134</v>
      </c>
      <c r="L285" s="247"/>
      <c r="M285" s="248" t="s">
        <v>19</v>
      </c>
      <c r="N285" s="249" t="s">
        <v>42</v>
      </c>
      <c r="O285" s="84"/>
      <c r="P285" s="206">
        <f>O285*H285</f>
        <v>0</v>
      </c>
      <c r="Q285" s="206">
        <v>0.012489999999999999</v>
      </c>
      <c r="R285" s="206">
        <f>Q285*H285</f>
        <v>0.012489999999999999</v>
      </c>
      <c r="S285" s="206">
        <v>0</v>
      </c>
      <c r="T285" s="20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8" t="s">
        <v>186</v>
      </c>
      <c r="AT285" s="208" t="s">
        <v>182</v>
      </c>
      <c r="AU285" s="208" t="s">
        <v>78</v>
      </c>
      <c r="AY285" s="17" t="s">
        <v>128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7" t="s">
        <v>76</v>
      </c>
      <c r="BK285" s="209">
        <f>ROUND(I285*H285,2)</f>
        <v>0</v>
      </c>
      <c r="BL285" s="17" t="s">
        <v>135</v>
      </c>
      <c r="BM285" s="208" t="s">
        <v>432</v>
      </c>
    </row>
    <row r="286" s="2" customFormat="1">
      <c r="A286" s="38"/>
      <c r="B286" s="39"/>
      <c r="C286" s="40"/>
      <c r="D286" s="210" t="s">
        <v>137</v>
      </c>
      <c r="E286" s="40"/>
      <c r="F286" s="211" t="s">
        <v>431</v>
      </c>
      <c r="G286" s="40"/>
      <c r="H286" s="40"/>
      <c r="I286" s="212"/>
      <c r="J286" s="40"/>
      <c r="K286" s="40"/>
      <c r="L286" s="44"/>
      <c r="M286" s="213"/>
      <c r="N286" s="214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137</v>
      </c>
      <c r="AU286" s="17" t="s">
        <v>78</v>
      </c>
    </row>
    <row r="287" s="2" customFormat="1" ht="16.5" customHeight="1">
      <c r="A287" s="38"/>
      <c r="B287" s="39"/>
      <c r="C287" s="240" t="s">
        <v>433</v>
      </c>
      <c r="D287" s="240" t="s">
        <v>182</v>
      </c>
      <c r="E287" s="241" t="s">
        <v>434</v>
      </c>
      <c r="F287" s="242" t="s">
        <v>435</v>
      </c>
      <c r="G287" s="243" t="s">
        <v>425</v>
      </c>
      <c r="H287" s="244">
        <v>1</v>
      </c>
      <c r="I287" s="245"/>
      <c r="J287" s="246">
        <f>ROUND(I287*H287,2)</f>
        <v>0</v>
      </c>
      <c r="K287" s="242" t="s">
        <v>134</v>
      </c>
      <c r="L287" s="247"/>
      <c r="M287" s="248" t="s">
        <v>19</v>
      </c>
      <c r="N287" s="249" t="s">
        <v>42</v>
      </c>
      <c r="O287" s="84"/>
      <c r="P287" s="206">
        <f>O287*H287</f>
        <v>0</v>
      </c>
      <c r="Q287" s="206">
        <v>0.01521</v>
      </c>
      <c r="R287" s="206">
        <f>Q287*H287</f>
        <v>0.01521</v>
      </c>
      <c r="S287" s="206">
        <v>0</v>
      </c>
      <c r="T287" s="20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08" t="s">
        <v>186</v>
      </c>
      <c r="AT287" s="208" t="s">
        <v>182</v>
      </c>
      <c r="AU287" s="208" t="s">
        <v>78</v>
      </c>
      <c r="AY287" s="17" t="s">
        <v>128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17" t="s">
        <v>76</v>
      </c>
      <c r="BK287" s="209">
        <f>ROUND(I287*H287,2)</f>
        <v>0</v>
      </c>
      <c r="BL287" s="17" t="s">
        <v>135</v>
      </c>
      <c r="BM287" s="208" t="s">
        <v>436</v>
      </c>
    </row>
    <row r="288" s="2" customFormat="1">
      <c r="A288" s="38"/>
      <c r="B288" s="39"/>
      <c r="C288" s="40"/>
      <c r="D288" s="210" t="s">
        <v>137</v>
      </c>
      <c r="E288" s="40"/>
      <c r="F288" s="211" t="s">
        <v>435</v>
      </c>
      <c r="G288" s="40"/>
      <c r="H288" s="40"/>
      <c r="I288" s="212"/>
      <c r="J288" s="40"/>
      <c r="K288" s="40"/>
      <c r="L288" s="44"/>
      <c r="M288" s="213"/>
      <c r="N288" s="214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137</v>
      </c>
      <c r="AU288" s="17" t="s">
        <v>78</v>
      </c>
    </row>
    <row r="289" s="2" customFormat="1" ht="16.5" customHeight="1">
      <c r="A289" s="38"/>
      <c r="B289" s="39"/>
      <c r="C289" s="197" t="s">
        <v>437</v>
      </c>
      <c r="D289" s="197" t="s">
        <v>130</v>
      </c>
      <c r="E289" s="198" t="s">
        <v>438</v>
      </c>
      <c r="F289" s="199" t="s">
        <v>439</v>
      </c>
      <c r="G289" s="200" t="s">
        <v>425</v>
      </c>
      <c r="H289" s="201">
        <v>2</v>
      </c>
      <c r="I289" s="202"/>
      <c r="J289" s="203">
        <f>ROUND(I289*H289,2)</f>
        <v>0</v>
      </c>
      <c r="K289" s="199" t="s">
        <v>134</v>
      </c>
      <c r="L289" s="44"/>
      <c r="M289" s="204" t="s">
        <v>19</v>
      </c>
      <c r="N289" s="205" t="s">
        <v>42</v>
      </c>
      <c r="O289" s="84"/>
      <c r="P289" s="206">
        <f>O289*H289</f>
        <v>0</v>
      </c>
      <c r="Q289" s="206">
        <v>0</v>
      </c>
      <c r="R289" s="206">
        <f>Q289*H289</f>
        <v>0</v>
      </c>
      <c r="S289" s="206">
        <v>0</v>
      </c>
      <c r="T289" s="20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08" t="s">
        <v>135</v>
      </c>
      <c r="AT289" s="208" t="s">
        <v>130</v>
      </c>
      <c r="AU289" s="208" t="s">
        <v>78</v>
      </c>
      <c r="AY289" s="17" t="s">
        <v>128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17" t="s">
        <v>76</v>
      </c>
      <c r="BK289" s="209">
        <f>ROUND(I289*H289,2)</f>
        <v>0</v>
      </c>
      <c r="BL289" s="17" t="s">
        <v>135</v>
      </c>
      <c r="BM289" s="208" t="s">
        <v>440</v>
      </c>
    </row>
    <row r="290" s="2" customFormat="1">
      <c r="A290" s="38"/>
      <c r="B290" s="39"/>
      <c r="C290" s="40"/>
      <c r="D290" s="210" t="s">
        <v>137</v>
      </c>
      <c r="E290" s="40"/>
      <c r="F290" s="211" t="s">
        <v>441</v>
      </c>
      <c r="G290" s="40"/>
      <c r="H290" s="40"/>
      <c r="I290" s="212"/>
      <c r="J290" s="40"/>
      <c r="K290" s="40"/>
      <c r="L290" s="44"/>
      <c r="M290" s="213"/>
      <c r="N290" s="214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137</v>
      </c>
      <c r="AU290" s="17" t="s">
        <v>78</v>
      </c>
    </row>
    <row r="291" s="2" customFormat="1">
      <c r="A291" s="38"/>
      <c r="B291" s="39"/>
      <c r="C291" s="40"/>
      <c r="D291" s="215" t="s">
        <v>139</v>
      </c>
      <c r="E291" s="40"/>
      <c r="F291" s="216" t="s">
        <v>442</v>
      </c>
      <c r="G291" s="40"/>
      <c r="H291" s="40"/>
      <c r="I291" s="212"/>
      <c r="J291" s="40"/>
      <c r="K291" s="40"/>
      <c r="L291" s="44"/>
      <c r="M291" s="213"/>
      <c r="N291" s="214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139</v>
      </c>
      <c r="AU291" s="17" t="s">
        <v>78</v>
      </c>
    </row>
    <row r="292" s="13" customFormat="1">
      <c r="A292" s="13"/>
      <c r="B292" s="217"/>
      <c r="C292" s="218"/>
      <c r="D292" s="210" t="s">
        <v>141</v>
      </c>
      <c r="E292" s="219" t="s">
        <v>19</v>
      </c>
      <c r="F292" s="220" t="s">
        <v>78</v>
      </c>
      <c r="G292" s="218"/>
      <c r="H292" s="221">
        <v>2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7" t="s">
        <v>141</v>
      </c>
      <c r="AU292" s="227" t="s">
        <v>78</v>
      </c>
      <c r="AV292" s="13" t="s">
        <v>78</v>
      </c>
      <c r="AW292" s="13" t="s">
        <v>33</v>
      </c>
      <c r="AX292" s="13" t="s">
        <v>76</v>
      </c>
      <c r="AY292" s="227" t="s">
        <v>128</v>
      </c>
    </row>
    <row r="293" s="2" customFormat="1" ht="16.5" customHeight="1">
      <c r="A293" s="38"/>
      <c r="B293" s="39"/>
      <c r="C293" s="240" t="s">
        <v>443</v>
      </c>
      <c r="D293" s="240" t="s">
        <v>182</v>
      </c>
      <c r="E293" s="241" t="s">
        <v>444</v>
      </c>
      <c r="F293" s="242" t="s">
        <v>445</v>
      </c>
      <c r="G293" s="243" t="s">
        <v>425</v>
      </c>
      <c r="H293" s="244">
        <v>2</v>
      </c>
      <c r="I293" s="245"/>
      <c r="J293" s="246">
        <f>ROUND(I293*H293,2)</f>
        <v>0</v>
      </c>
      <c r="K293" s="242" t="s">
        <v>134</v>
      </c>
      <c r="L293" s="247"/>
      <c r="M293" s="248" t="s">
        <v>19</v>
      </c>
      <c r="N293" s="249" t="s">
        <v>42</v>
      </c>
      <c r="O293" s="84"/>
      <c r="P293" s="206">
        <f>O293*H293</f>
        <v>0</v>
      </c>
      <c r="Q293" s="206">
        <v>0.00014999999999999999</v>
      </c>
      <c r="R293" s="206">
        <f>Q293*H293</f>
        <v>0.00029999999999999997</v>
      </c>
      <c r="S293" s="206">
        <v>0</v>
      </c>
      <c r="T293" s="20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08" t="s">
        <v>186</v>
      </c>
      <c r="AT293" s="208" t="s">
        <v>182</v>
      </c>
      <c r="AU293" s="208" t="s">
        <v>78</v>
      </c>
      <c r="AY293" s="17" t="s">
        <v>128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17" t="s">
        <v>76</v>
      </c>
      <c r="BK293" s="209">
        <f>ROUND(I293*H293,2)</f>
        <v>0</v>
      </c>
      <c r="BL293" s="17" t="s">
        <v>135</v>
      </c>
      <c r="BM293" s="208" t="s">
        <v>446</v>
      </c>
    </row>
    <row r="294" s="2" customFormat="1">
      <c r="A294" s="38"/>
      <c r="B294" s="39"/>
      <c r="C294" s="40"/>
      <c r="D294" s="210" t="s">
        <v>137</v>
      </c>
      <c r="E294" s="40"/>
      <c r="F294" s="211" t="s">
        <v>445</v>
      </c>
      <c r="G294" s="40"/>
      <c r="H294" s="40"/>
      <c r="I294" s="212"/>
      <c r="J294" s="40"/>
      <c r="K294" s="40"/>
      <c r="L294" s="44"/>
      <c r="M294" s="213"/>
      <c r="N294" s="214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137</v>
      </c>
      <c r="AU294" s="17" t="s">
        <v>78</v>
      </c>
    </row>
    <row r="295" s="12" customFormat="1" ht="22.8" customHeight="1">
      <c r="A295" s="12"/>
      <c r="B295" s="181"/>
      <c r="C295" s="182"/>
      <c r="D295" s="183" t="s">
        <v>70</v>
      </c>
      <c r="E295" s="195" t="s">
        <v>194</v>
      </c>
      <c r="F295" s="195" t="s">
        <v>447</v>
      </c>
      <c r="G295" s="182"/>
      <c r="H295" s="182"/>
      <c r="I295" s="185"/>
      <c r="J295" s="196">
        <f>BK295</f>
        <v>0</v>
      </c>
      <c r="K295" s="182"/>
      <c r="L295" s="187"/>
      <c r="M295" s="188"/>
      <c r="N295" s="189"/>
      <c r="O295" s="189"/>
      <c r="P295" s="190">
        <f>SUM(P296:P310)</f>
        <v>0</v>
      </c>
      <c r="Q295" s="189"/>
      <c r="R295" s="190">
        <f>SUM(R296:R310)</f>
        <v>6.9498916999999993</v>
      </c>
      <c r="S295" s="189"/>
      <c r="T295" s="191">
        <f>SUM(T296:T310)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92" t="s">
        <v>76</v>
      </c>
      <c r="AT295" s="193" t="s">
        <v>70</v>
      </c>
      <c r="AU295" s="193" t="s">
        <v>76</v>
      </c>
      <c r="AY295" s="192" t="s">
        <v>128</v>
      </c>
      <c r="BK295" s="194">
        <f>SUM(BK296:BK310)</f>
        <v>0</v>
      </c>
    </row>
    <row r="296" s="2" customFormat="1" ht="16.5" customHeight="1">
      <c r="A296" s="38"/>
      <c r="B296" s="39"/>
      <c r="C296" s="197" t="s">
        <v>448</v>
      </c>
      <c r="D296" s="197" t="s">
        <v>130</v>
      </c>
      <c r="E296" s="198" t="s">
        <v>449</v>
      </c>
      <c r="F296" s="199" t="s">
        <v>450</v>
      </c>
      <c r="G296" s="200" t="s">
        <v>410</v>
      </c>
      <c r="H296" s="201">
        <v>32.399999999999999</v>
      </c>
      <c r="I296" s="202"/>
      <c r="J296" s="203">
        <f>ROUND(I296*H296,2)</f>
        <v>0</v>
      </c>
      <c r="K296" s="199" t="s">
        <v>134</v>
      </c>
      <c r="L296" s="44"/>
      <c r="M296" s="204" t="s">
        <v>19</v>
      </c>
      <c r="N296" s="205" t="s">
        <v>42</v>
      </c>
      <c r="O296" s="84"/>
      <c r="P296" s="206">
        <f>O296*H296</f>
        <v>0</v>
      </c>
      <c r="Q296" s="206">
        <v>0.16849</v>
      </c>
      <c r="R296" s="206">
        <f>Q296*H296</f>
        <v>5.4590759999999996</v>
      </c>
      <c r="S296" s="206">
        <v>0</v>
      </c>
      <c r="T296" s="207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08" t="s">
        <v>135</v>
      </c>
      <c r="AT296" s="208" t="s">
        <v>130</v>
      </c>
      <c r="AU296" s="208" t="s">
        <v>78</v>
      </c>
      <c r="AY296" s="17" t="s">
        <v>128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17" t="s">
        <v>76</v>
      </c>
      <c r="BK296" s="209">
        <f>ROUND(I296*H296,2)</f>
        <v>0</v>
      </c>
      <c r="BL296" s="17" t="s">
        <v>135</v>
      </c>
      <c r="BM296" s="208" t="s">
        <v>451</v>
      </c>
    </row>
    <row r="297" s="2" customFormat="1">
      <c r="A297" s="38"/>
      <c r="B297" s="39"/>
      <c r="C297" s="40"/>
      <c r="D297" s="210" t="s">
        <v>137</v>
      </c>
      <c r="E297" s="40"/>
      <c r="F297" s="211" t="s">
        <v>452</v>
      </c>
      <c r="G297" s="40"/>
      <c r="H297" s="40"/>
      <c r="I297" s="212"/>
      <c r="J297" s="40"/>
      <c r="K297" s="40"/>
      <c r="L297" s="44"/>
      <c r="M297" s="213"/>
      <c r="N297" s="214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137</v>
      </c>
      <c r="AU297" s="17" t="s">
        <v>78</v>
      </c>
    </row>
    <row r="298" s="2" customFormat="1">
      <c r="A298" s="38"/>
      <c r="B298" s="39"/>
      <c r="C298" s="40"/>
      <c r="D298" s="215" t="s">
        <v>139</v>
      </c>
      <c r="E298" s="40"/>
      <c r="F298" s="216" t="s">
        <v>453</v>
      </c>
      <c r="G298" s="40"/>
      <c r="H298" s="40"/>
      <c r="I298" s="212"/>
      <c r="J298" s="40"/>
      <c r="K298" s="40"/>
      <c r="L298" s="44"/>
      <c r="M298" s="213"/>
      <c r="N298" s="214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139</v>
      </c>
      <c r="AU298" s="17" t="s">
        <v>78</v>
      </c>
    </row>
    <row r="299" s="13" customFormat="1">
      <c r="A299" s="13"/>
      <c r="B299" s="217"/>
      <c r="C299" s="218"/>
      <c r="D299" s="210" t="s">
        <v>141</v>
      </c>
      <c r="E299" s="219" t="s">
        <v>19</v>
      </c>
      <c r="F299" s="220" t="s">
        <v>454</v>
      </c>
      <c r="G299" s="218"/>
      <c r="H299" s="221">
        <v>32.399999999999999</v>
      </c>
      <c r="I299" s="222"/>
      <c r="J299" s="218"/>
      <c r="K299" s="218"/>
      <c r="L299" s="223"/>
      <c r="M299" s="224"/>
      <c r="N299" s="225"/>
      <c r="O299" s="225"/>
      <c r="P299" s="225"/>
      <c r="Q299" s="225"/>
      <c r="R299" s="225"/>
      <c r="S299" s="225"/>
      <c r="T299" s="22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7" t="s">
        <v>141</v>
      </c>
      <c r="AU299" s="227" t="s">
        <v>78</v>
      </c>
      <c r="AV299" s="13" t="s">
        <v>78</v>
      </c>
      <c r="AW299" s="13" t="s">
        <v>33</v>
      </c>
      <c r="AX299" s="13" t="s">
        <v>76</v>
      </c>
      <c r="AY299" s="227" t="s">
        <v>128</v>
      </c>
    </row>
    <row r="300" s="2" customFormat="1" ht="16.5" customHeight="1">
      <c r="A300" s="38"/>
      <c r="B300" s="39"/>
      <c r="C300" s="240" t="s">
        <v>455</v>
      </c>
      <c r="D300" s="240" t="s">
        <v>182</v>
      </c>
      <c r="E300" s="241" t="s">
        <v>456</v>
      </c>
      <c r="F300" s="242" t="s">
        <v>457</v>
      </c>
      <c r="G300" s="243" t="s">
        <v>410</v>
      </c>
      <c r="H300" s="244">
        <v>33.048000000000002</v>
      </c>
      <c r="I300" s="245"/>
      <c r="J300" s="246">
        <f>ROUND(I300*H300,2)</f>
        <v>0</v>
      </c>
      <c r="K300" s="242" t="s">
        <v>134</v>
      </c>
      <c r="L300" s="247"/>
      <c r="M300" s="248" t="s">
        <v>19</v>
      </c>
      <c r="N300" s="249" t="s">
        <v>42</v>
      </c>
      <c r="O300" s="84"/>
      <c r="P300" s="206">
        <f>O300*H300</f>
        <v>0</v>
      </c>
      <c r="Q300" s="206">
        <v>0.044999999999999998</v>
      </c>
      <c r="R300" s="206">
        <f>Q300*H300</f>
        <v>1.48716</v>
      </c>
      <c r="S300" s="206">
        <v>0</v>
      </c>
      <c r="T300" s="20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08" t="s">
        <v>186</v>
      </c>
      <c r="AT300" s="208" t="s">
        <v>182</v>
      </c>
      <c r="AU300" s="208" t="s">
        <v>78</v>
      </c>
      <c r="AY300" s="17" t="s">
        <v>128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7" t="s">
        <v>76</v>
      </c>
      <c r="BK300" s="209">
        <f>ROUND(I300*H300,2)</f>
        <v>0</v>
      </c>
      <c r="BL300" s="17" t="s">
        <v>135</v>
      </c>
      <c r="BM300" s="208" t="s">
        <v>458</v>
      </c>
    </row>
    <row r="301" s="2" customFormat="1">
      <c r="A301" s="38"/>
      <c r="B301" s="39"/>
      <c r="C301" s="40"/>
      <c r="D301" s="210" t="s">
        <v>137</v>
      </c>
      <c r="E301" s="40"/>
      <c r="F301" s="211" t="s">
        <v>457</v>
      </c>
      <c r="G301" s="40"/>
      <c r="H301" s="40"/>
      <c r="I301" s="212"/>
      <c r="J301" s="40"/>
      <c r="K301" s="40"/>
      <c r="L301" s="44"/>
      <c r="M301" s="213"/>
      <c r="N301" s="214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137</v>
      </c>
      <c r="AU301" s="17" t="s">
        <v>78</v>
      </c>
    </row>
    <row r="302" s="13" customFormat="1">
      <c r="A302" s="13"/>
      <c r="B302" s="217"/>
      <c r="C302" s="218"/>
      <c r="D302" s="210" t="s">
        <v>141</v>
      </c>
      <c r="E302" s="218"/>
      <c r="F302" s="220" t="s">
        <v>459</v>
      </c>
      <c r="G302" s="218"/>
      <c r="H302" s="221">
        <v>33.048000000000002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7" t="s">
        <v>141</v>
      </c>
      <c r="AU302" s="227" t="s">
        <v>78</v>
      </c>
      <c r="AV302" s="13" t="s">
        <v>78</v>
      </c>
      <c r="AW302" s="13" t="s">
        <v>4</v>
      </c>
      <c r="AX302" s="13" t="s">
        <v>76</v>
      </c>
      <c r="AY302" s="227" t="s">
        <v>128</v>
      </c>
    </row>
    <row r="303" s="2" customFormat="1" ht="21.75" customHeight="1">
      <c r="A303" s="38"/>
      <c r="B303" s="39"/>
      <c r="C303" s="197" t="s">
        <v>460</v>
      </c>
      <c r="D303" s="197" t="s">
        <v>130</v>
      </c>
      <c r="E303" s="198" t="s">
        <v>461</v>
      </c>
      <c r="F303" s="199" t="s">
        <v>462</v>
      </c>
      <c r="G303" s="200" t="s">
        <v>133</v>
      </c>
      <c r="H303" s="201">
        <v>10.890000000000001</v>
      </c>
      <c r="I303" s="202"/>
      <c r="J303" s="203">
        <f>ROUND(I303*H303,2)</f>
        <v>0</v>
      </c>
      <c r="K303" s="199" t="s">
        <v>134</v>
      </c>
      <c r="L303" s="44"/>
      <c r="M303" s="204" t="s">
        <v>19</v>
      </c>
      <c r="N303" s="205" t="s">
        <v>42</v>
      </c>
      <c r="O303" s="84"/>
      <c r="P303" s="206">
        <f>O303*H303</f>
        <v>0</v>
      </c>
      <c r="Q303" s="206">
        <v>0.00012999999999999999</v>
      </c>
      <c r="R303" s="206">
        <f>Q303*H303</f>
        <v>0.0014157</v>
      </c>
      <c r="S303" s="206">
        <v>0</v>
      </c>
      <c r="T303" s="20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08" t="s">
        <v>135</v>
      </c>
      <c r="AT303" s="208" t="s">
        <v>130</v>
      </c>
      <c r="AU303" s="208" t="s">
        <v>78</v>
      </c>
      <c r="AY303" s="17" t="s">
        <v>128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17" t="s">
        <v>76</v>
      </c>
      <c r="BK303" s="209">
        <f>ROUND(I303*H303,2)</f>
        <v>0</v>
      </c>
      <c r="BL303" s="17" t="s">
        <v>135</v>
      </c>
      <c r="BM303" s="208" t="s">
        <v>463</v>
      </c>
    </row>
    <row r="304" s="2" customFormat="1">
      <c r="A304" s="38"/>
      <c r="B304" s="39"/>
      <c r="C304" s="40"/>
      <c r="D304" s="210" t="s">
        <v>137</v>
      </c>
      <c r="E304" s="40"/>
      <c r="F304" s="211" t="s">
        <v>464</v>
      </c>
      <c r="G304" s="40"/>
      <c r="H304" s="40"/>
      <c r="I304" s="212"/>
      <c r="J304" s="40"/>
      <c r="K304" s="40"/>
      <c r="L304" s="44"/>
      <c r="M304" s="213"/>
      <c r="N304" s="214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137</v>
      </c>
      <c r="AU304" s="17" t="s">
        <v>78</v>
      </c>
    </row>
    <row r="305" s="2" customFormat="1">
      <c r="A305" s="38"/>
      <c r="B305" s="39"/>
      <c r="C305" s="40"/>
      <c r="D305" s="215" t="s">
        <v>139</v>
      </c>
      <c r="E305" s="40"/>
      <c r="F305" s="216" t="s">
        <v>465</v>
      </c>
      <c r="G305" s="40"/>
      <c r="H305" s="40"/>
      <c r="I305" s="212"/>
      <c r="J305" s="40"/>
      <c r="K305" s="40"/>
      <c r="L305" s="44"/>
      <c r="M305" s="213"/>
      <c r="N305" s="214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139</v>
      </c>
      <c r="AU305" s="17" t="s">
        <v>78</v>
      </c>
    </row>
    <row r="306" s="13" customFormat="1">
      <c r="A306" s="13"/>
      <c r="B306" s="217"/>
      <c r="C306" s="218"/>
      <c r="D306" s="210" t="s">
        <v>141</v>
      </c>
      <c r="E306" s="219" t="s">
        <v>19</v>
      </c>
      <c r="F306" s="220" t="s">
        <v>466</v>
      </c>
      <c r="G306" s="218"/>
      <c r="H306" s="221">
        <v>10.890000000000001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7" t="s">
        <v>141</v>
      </c>
      <c r="AU306" s="227" t="s">
        <v>78</v>
      </c>
      <c r="AV306" s="13" t="s">
        <v>78</v>
      </c>
      <c r="AW306" s="13" t="s">
        <v>33</v>
      </c>
      <c r="AX306" s="13" t="s">
        <v>76</v>
      </c>
      <c r="AY306" s="227" t="s">
        <v>128</v>
      </c>
    </row>
    <row r="307" s="2" customFormat="1" ht="16.5" customHeight="1">
      <c r="A307" s="38"/>
      <c r="B307" s="39"/>
      <c r="C307" s="197" t="s">
        <v>467</v>
      </c>
      <c r="D307" s="197" t="s">
        <v>130</v>
      </c>
      <c r="E307" s="198" t="s">
        <v>468</v>
      </c>
      <c r="F307" s="199" t="s">
        <v>469</v>
      </c>
      <c r="G307" s="200" t="s">
        <v>425</v>
      </c>
      <c r="H307" s="201">
        <v>8</v>
      </c>
      <c r="I307" s="202"/>
      <c r="J307" s="203">
        <f>ROUND(I307*H307,2)</f>
        <v>0</v>
      </c>
      <c r="K307" s="199" t="s">
        <v>134</v>
      </c>
      <c r="L307" s="44"/>
      <c r="M307" s="204" t="s">
        <v>19</v>
      </c>
      <c r="N307" s="205" t="s">
        <v>42</v>
      </c>
      <c r="O307" s="84"/>
      <c r="P307" s="206">
        <f>O307*H307</f>
        <v>0</v>
      </c>
      <c r="Q307" s="206">
        <v>0.00027999999999999998</v>
      </c>
      <c r="R307" s="206">
        <f>Q307*H307</f>
        <v>0.0022399999999999998</v>
      </c>
      <c r="S307" s="206">
        <v>0</v>
      </c>
      <c r="T307" s="20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08" t="s">
        <v>135</v>
      </c>
      <c r="AT307" s="208" t="s">
        <v>130</v>
      </c>
      <c r="AU307" s="208" t="s">
        <v>78</v>
      </c>
      <c r="AY307" s="17" t="s">
        <v>128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17" t="s">
        <v>76</v>
      </c>
      <c r="BK307" s="209">
        <f>ROUND(I307*H307,2)</f>
        <v>0</v>
      </c>
      <c r="BL307" s="17" t="s">
        <v>135</v>
      </c>
      <c r="BM307" s="208" t="s">
        <v>470</v>
      </c>
    </row>
    <row r="308" s="2" customFormat="1">
      <c r="A308" s="38"/>
      <c r="B308" s="39"/>
      <c r="C308" s="40"/>
      <c r="D308" s="210" t="s">
        <v>137</v>
      </c>
      <c r="E308" s="40"/>
      <c r="F308" s="211" t="s">
        <v>471</v>
      </c>
      <c r="G308" s="40"/>
      <c r="H308" s="40"/>
      <c r="I308" s="212"/>
      <c r="J308" s="40"/>
      <c r="K308" s="40"/>
      <c r="L308" s="44"/>
      <c r="M308" s="213"/>
      <c r="N308" s="214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137</v>
      </c>
      <c r="AU308" s="17" t="s">
        <v>78</v>
      </c>
    </row>
    <row r="309" s="2" customFormat="1">
      <c r="A309" s="38"/>
      <c r="B309" s="39"/>
      <c r="C309" s="40"/>
      <c r="D309" s="215" t="s">
        <v>139</v>
      </c>
      <c r="E309" s="40"/>
      <c r="F309" s="216" t="s">
        <v>472</v>
      </c>
      <c r="G309" s="40"/>
      <c r="H309" s="40"/>
      <c r="I309" s="212"/>
      <c r="J309" s="40"/>
      <c r="K309" s="40"/>
      <c r="L309" s="44"/>
      <c r="M309" s="213"/>
      <c r="N309" s="214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139</v>
      </c>
      <c r="AU309" s="17" t="s">
        <v>78</v>
      </c>
    </row>
    <row r="310" s="13" customFormat="1">
      <c r="A310" s="13"/>
      <c r="B310" s="217"/>
      <c r="C310" s="218"/>
      <c r="D310" s="210" t="s">
        <v>141</v>
      </c>
      <c r="E310" s="219" t="s">
        <v>19</v>
      </c>
      <c r="F310" s="220" t="s">
        <v>473</v>
      </c>
      <c r="G310" s="218"/>
      <c r="H310" s="221">
        <v>8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7" t="s">
        <v>141</v>
      </c>
      <c r="AU310" s="227" t="s">
        <v>78</v>
      </c>
      <c r="AV310" s="13" t="s">
        <v>78</v>
      </c>
      <c r="AW310" s="13" t="s">
        <v>33</v>
      </c>
      <c r="AX310" s="13" t="s">
        <v>76</v>
      </c>
      <c r="AY310" s="227" t="s">
        <v>128</v>
      </c>
    </row>
    <row r="311" s="12" customFormat="1" ht="22.8" customHeight="1">
      <c r="A311" s="12"/>
      <c r="B311" s="181"/>
      <c r="C311" s="182"/>
      <c r="D311" s="183" t="s">
        <v>70</v>
      </c>
      <c r="E311" s="195" t="s">
        <v>474</v>
      </c>
      <c r="F311" s="195" t="s">
        <v>475</v>
      </c>
      <c r="G311" s="182"/>
      <c r="H311" s="182"/>
      <c r="I311" s="185"/>
      <c r="J311" s="196">
        <f>BK311</f>
        <v>0</v>
      </c>
      <c r="K311" s="182"/>
      <c r="L311" s="187"/>
      <c r="M311" s="188"/>
      <c r="N311" s="189"/>
      <c r="O311" s="189"/>
      <c r="P311" s="190">
        <f>SUM(P312:P314)</f>
        <v>0</v>
      </c>
      <c r="Q311" s="189"/>
      <c r="R311" s="190">
        <f>SUM(R312:R314)</f>
        <v>0</v>
      </c>
      <c r="S311" s="189"/>
      <c r="T311" s="191">
        <f>SUM(T312:T314)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92" t="s">
        <v>76</v>
      </c>
      <c r="AT311" s="193" t="s">
        <v>70</v>
      </c>
      <c r="AU311" s="193" t="s">
        <v>76</v>
      </c>
      <c r="AY311" s="192" t="s">
        <v>128</v>
      </c>
      <c r="BK311" s="194">
        <f>SUM(BK312:BK314)</f>
        <v>0</v>
      </c>
    </row>
    <row r="312" s="2" customFormat="1" ht="16.5" customHeight="1">
      <c r="A312" s="38"/>
      <c r="B312" s="39"/>
      <c r="C312" s="197" t="s">
        <v>476</v>
      </c>
      <c r="D312" s="197" t="s">
        <v>130</v>
      </c>
      <c r="E312" s="198" t="s">
        <v>477</v>
      </c>
      <c r="F312" s="199" t="s">
        <v>478</v>
      </c>
      <c r="G312" s="200" t="s">
        <v>252</v>
      </c>
      <c r="H312" s="201">
        <v>57.886000000000003</v>
      </c>
      <c r="I312" s="202"/>
      <c r="J312" s="203">
        <f>ROUND(I312*H312,2)</f>
        <v>0</v>
      </c>
      <c r="K312" s="199" t="s">
        <v>134</v>
      </c>
      <c r="L312" s="44"/>
      <c r="M312" s="204" t="s">
        <v>19</v>
      </c>
      <c r="N312" s="205" t="s">
        <v>42</v>
      </c>
      <c r="O312" s="84"/>
      <c r="P312" s="206">
        <f>O312*H312</f>
        <v>0</v>
      </c>
      <c r="Q312" s="206">
        <v>0</v>
      </c>
      <c r="R312" s="206">
        <f>Q312*H312</f>
        <v>0</v>
      </c>
      <c r="S312" s="206">
        <v>0</v>
      </c>
      <c r="T312" s="20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08" t="s">
        <v>135</v>
      </c>
      <c r="AT312" s="208" t="s">
        <v>130</v>
      </c>
      <c r="AU312" s="208" t="s">
        <v>78</v>
      </c>
      <c r="AY312" s="17" t="s">
        <v>128</v>
      </c>
      <c r="BE312" s="209">
        <f>IF(N312="základní",J312,0)</f>
        <v>0</v>
      </c>
      <c r="BF312" s="209">
        <f>IF(N312="snížená",J312,0)</f>
        <v>0</v>
      </c>
      <c r="BG312" s="209">
        <f>IF(N312="zákl. přenesená",J312,0)</f>
        <v>0</v>
      </c>
      <c r="BH312" s="209">
        <f>IF(N312="sníž. přenesená",J312,0)</f>
        <v>0</v>
      </c>
      <c r="BI312" s="209">
        <f>IF(N312="nulová",J312,0)</f>
        <v>0</v>
      </c>
      <c r="BJ312" s="17" t="s">
        <v>76</v>
      </c>
      <c r="BK312" s="209">
        <f>ROUND(I312*H312,2)</f>
        <v>0</v>
      </c>
      <c r="BL312" s="17" t="s">
        <v>135</v>
      </c>
      <c r="BM312" s="208" t="s">
        <v>479</v>
      </c>
    </row>
    <row r="313" s="2" customFormat="1">
      <c r="A313" s="38"/>
      <c r="B313" s="39"/>
      <c r="C313" s="40"/>
      <c r="D313" s="210" t="s">
        <v>137</v>
      </c>
      <c r="E313" s="40"/>
      <c r="F313" s="211" t="s">
        <v>480</v>
      </c>
      <c r="G313" s="40"/>
      <c r="H313" s="40"/>
      <c r="I313" s="212"/>
      <c r="J313" s="40"/>
      <c r="K313" s="40"/>
      <c r="L313" s="44"/>
      <c r="M313" s="213"/>
      <c r="N313" s="214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137</v>
      </c>
      <c r="AU313" s="17" t="s">
        <v>78</v>
      </c>
    </row>
    <row r="314" s="2" customFormat="1">
      <c r="A314" s="38"/>
      <c r="B314" s="39"/>
      <c r="C314" s="40"/>
      <c r="D314" s="215" t="s">
        <v>139</v>
      </c>
      <c r="E314" s="40"/>
      <c r="F314" s="216" t="s">
        <v>481</v>
      </c>
      <c r="G314" s="40"/>
      <c r="H314" s="40"/>
      <c r="I314" s="212"/>
      <c r="J314" s="40"/>
      <c r="K314" s="40"/>
      <c r="L314" s="44"/>
      <c r="M314" s="213"/>
      <c r="N314" s="214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139</v>
      </c>
      <c r="AU314" s="17" t="s">
        <v>78</v>
      </c>
    </row>
    <row r="315" s="12" customFormat="1" ht="25.92" customHeight="1">
      <c r="A315" s="12"/>
      <c r="B315" s="181"/>
      <c r="C315" s="182"/>
      <c r="D315" s="183" t="s">
        <v>70</v>
      </c>
      <c r="E315" s="184" t="s">
        <v>482</v>
      </c>
      <c r="F315" s="184" t="s">
        <v>483</v>
      </c>
      <c r="G315" s="182"/>
      <c r="H315" s="182"/>
      <c r="I315" s="185"/>
      <c r="J315" s="186">
        <f>BK315</f>
        <v>0</v>
      </c>
      <c r="K315" s="182"/>
      <c r="L315" s="187"/>
      <c r="M315" s="188"/>
      <c r="N315" s="189"/>
      <c r="O315" s="189"/>
      <c r="P315" s="190">
        <f>P316+P334+P346+P354+P359+P423+P431+P462+P471+P490+P513</f>
        <v>0</v>
      </c>
      <c r="Q315" s="189"/>
      <c r="R315" s="190">
        <f>R316+R334+R346+R354+R359+R423+R431+R462+R471+R490+R513</f>
        <v>1.4106390499999999</v>
      </c>
      <c r="S315" s="189"/>
      <c r="T315" s="191">
        <f>T316+T334+T346+T354+T359+T423+T431+T462+T471+T490+T513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92" t="s">
        <v>78</v>
      </c>
      <c r="AT315" s="193" t="s">
        <v>70</v>
      </c>
      <c r="AU315" s="193" t="s">
        <v>71</v>
      </c>
      <c r="AY315" s="192" t="s">
        <v>128</v>
      </c>
      <c r="BK315" s="194">
        <f>BK316+BK334+BK346+BK354+BK359+BK423+BK431+BK462+BK471+BK490+BK513</f>
        <v>0</v>
      </c>
    </row>
    <row r="316" s="12" customFormat="1" ht="22.8" customHeight="1">
      <c r="A316" s="12"/>
      <c r="B316" s="181"/>
      <c r="C316" s="182"/>
      <c r="D316" s="183" t="s">
        <v>70</v>
      </c>
      <c r="E316" s="195" t="s">
        <v>484</v>
      </c>
      <c r="F316" s="195" t="s">
        <v>485</v>
      </c>
      <c r="G316" s="182"/>
      <c r="H316" s="182"/>
      <c r="I316" s="185"/>
      <c r="J316" s="196">
        <f>BK316</f>
        <v>0</v>
      </c>
      <c r="K316" s="182"/>
      <c r="L316" s="187"/>
      <c r="M316" s="188"/>
      <c r="N316" s="189"/>
      <c r="O316" s="189"/>
      <c r="P316" s="190">
        <f>SUM(P317:P333)</f>
        <v>0</v>
      </c>
      <c r="Q316" s="189"/>
      <c r="R316" s="190">
        <f>SUM(R317:R333)</f>
        <v>0.069836399999999993</v>
      </c>
      <c r="S316" s="189"/>
      <c r="T316" s="191">
        <f>SUM(T317:T333)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92" t="s">
        <v>78</v>
      </c>
      <c r="AT316" s="193" t="s">
        <v>70</v>
      </c>
      <c r="AU316" s="193" t="s">
        <v>76</v>
      </c>
      <c r="AY316" s="192" t="s">
        <v>128</v>
      </c>
      <c r="BK316" s="194">
        <f>SUM(BK317:BK333)</f>
        <v>0</v>
      </c>
    </row>
    <row r="317" s="2" customFormat="1" ht="16.5" customHeight="1">
      <c r="A317" s="38"/>
      <c r="B317" s="39"/>
      <c r="C317" s="197" t="s">
        <v>486</v>
      </c>
      <c r="D317" s="197" t="s">
        <v>130</v>
      </c>
      <c r="E317" s="198" t="s">
        <v>487</v>
      </c>
      <c r="F317" s="199" t="s">
        <v>488</v>
      </c>
      <c r="G317" s="200" t="s">
        <v>133</v>
      </c>
      <c r="H317" s="201">
        <v>10.890000000000001</v>
      </c>
      <c r="I317" s="202"/>
      <c r="J317" s="203">
        <f>ROUND(I317*H317,2)</f>
        <v>0</v>
      </c>
      <c r="K317" s="199" t="s">
        <v>134</v>
      </c>
      <c r="L317" s="44"/>
      <c r="M317" s="204" t="s">
        <v>19</v>
      </c>
      <c r="N317" s="205" t="s">
        <v>42</v>
      </c>
      <c r="O317" s="84"/>
      <c r="P317" s="206">
        <f>O317*H317</f>
        <v>0</v>
      </c>
      <c r="Q317" s="206">
        <v>0.00040000000000000002</v>
      </c>
      <c r="R317" s="206">
        <f>Q317*H317</f>
        <v>0.0043560000000000005</v>
      </c>
      <c r="S317" s="206">
        <v>0</v>
      </c>
      <c r="T317" s="20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08" t="s">
        <v>242</v>
      </c>
      <c r="AT317" s="208" t="s">
        <v>130</v>
      </c>
      <c r="AU317" s="208" t="s">
        <v>78</v>
      </c>
      <c r="AY317" s="17" t="s">
        <v>128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17" t="s">
        <v>76</v>
      </c>
      <c r="BK317" s="209">
        <f>ROUND(I317*H317,2)</f>
        <v>0</v>
      </c>
      <c r="BL317" s="17" t="s">
        <v>242</v>
      </c>
      <c r="BM317" s="208" t="s">
        <v>489</v>
      </c>
    </row>
    <row r="318" s="2" customFormat="1">
      <c r="A318" s="38"/>
      <c r="B318" s="39"/>
      <c r="C318" s="40"/>
      <c r="D318" s="210" t="s">
        <v>137</v>
      </c>
      <c r="E318" s="40"/>
      <c r="F318" s="211" t="s">
        <v>490</v>
      </c>
      <c r="G318" s="40"/>
      <c r="H318" s="40"/>
      <c r="I318" s="212"/>
      <c r="J318" s="40"/>
      <c r="K318" s="40"/>
      <c r="L318" s="44"/>
      <c r="M318" s="213"/>
      <c r="N318" s="214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137</v>
      </c>
      <c r="AU318" s="17" t="s">
        <v>78</v>
      </c>
    </row>
    <row r="319" s="2" customFormat="1">
      <c r="A319" s="38"/>
      <c r="B319" s="39"/>
      <c r="C319" s="40"/>
      <c r="D319" s="215" t="s">
        <v>139</v>
      </c>
      <c r="E319" s="40"/>
      <c r="F319" s="216" t="s">
        <v>491</v>
      </c>
      <c r="G319" s="40"/>
      <c r="H319" s="40"/>
      <c r="I319" s="212"/>
      <c r="J319" s="40"/>
      <c r="K319" s="40"/>
      <c r="L319" s="44"/>
      <c r="M319" s="213"/>
      <c r="N319" s="214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139</v>
      </c>
      <c r="AU319" s="17" t="s">
        <v>78</v>
      </c>
    </row>
    <row r="320" s="13" customFormat="1">
      <c r="A320" s="13"/>
      <c r="B320" s="217"/>
      <c r="C320" s="218"/>
      <c r="D320" s="210" t="s">
        <v>141</v>
      </c>
      <c r="E320" s="219" t="s">
        <v>19</v>
      </c>
      <c r="F320" s="220" t="s">
        <v>466</v>
      </c>
      <c r="G320" s="218"/>
      <c r="H320" s="221">
        <v>10.890000000000001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7" t="s">
        <v>141</v>
      </c>
      <c r="AU320" s="227" t="s">
        <v>78</v>
      </c>
      <c r="AV320" s="13" t="s">
        <v>78</v>
      </c>
      <c r="AW320" s="13" t="s">
        <v>33</v>
      </c>
      <c r="AX320" s="13" t="s">
        <v>76</v>
      </c>
      <c r="AY320" s="227" t="s">
        <v>128</v>
      </c>
    </row>
    <row r="321" s="2" customFormat="1" ht="24.15" customHeight="1">
      <c r="A321" s="38"/>
      <c r="B321" s="39"/>
      <c r="C321" s="240" t="s">
        <v>492</v>
      </c>
      <c r="D321" s="240" t="s">
        <v>182</v>
      </c>
      <c r="E321" s="241" t="s">
        <v>493</v>
      </c>
      <c r="F321" s="242" t="s">
        <v>494</v>
      </c>
      <c r="G321" s="243" t="s">
        <v>133</v>
      </c>
      <c r="H321" s="244">
        <v>12.692</v>
      </c>
      <c r="I321" s="245"/>
      <c r="J321" s="246">
        <f>ROUND(I321*H321,2)</f>
        <v>0</v>
      </c>
      <c r="K321" s="242" t="s">
        <v>134</v>
      </c>
      <c r="L321" s="247"/>
      <c r="M321" s="248" t="s">
        <v>19</v>
      </c>
      <c r="N321" s="249" t="s">
        <v>42</v>
      </c>
      <c r="O321" s="84"/>
      <c r="P321" s="206">
        <f>O321*H321</f>
        <v>0</v>
      </c>
      <c r="Q321" s="206">
        <v>0.0047999999999999996</v>
      </c>
      <c r="R321" s="206">
        <f>Q321*H321</f>
        <v>0.060921599999999992</v>
      </c>
      <c r="S321" s="206">
        <v>0</v>
      </c>
      <c r="T321" s="20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08" t="s">
        <v>356</v>
      </c>
      <c r="AT321" s="208" t="s">
        <v>182</v>
      </c>
      <c r="AU321" s="208" t="s">
        <v>78</v>
      </c>
      <c r="AY321" s="17" t="s">
        <v>128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17" t="s">
        <v>76</v>
      </c>
      <c r="BK321" s="209">
        <f>ROUND(I321*H321,2)</f>
        <v>0</v>
      </c>
      <c r="BL321" s="17" t="s">
        <v>242</v>
      </c>
      <c r="BM321" s="208" t="s">
        <v>495</v>
      </c>
    </row>
    <row r="322" s="2" customFormat="1">
      <c r="A322" s="38"/>
      <c r="B322" s="39"/>
      <c r="C322" s="40"/>
      <c r="D322" s="210" t="s">
        <v>137</v>
      </c>
      <c r="E322" s="40"/>
      <c r="F322" s="211" t="s">
        <v>494</v>
      </c>
      <c r="G322" s="40"/>
      <c r="H322" s="40"/>
      <c r="I322" s="212"/>
      <c r="J322" s="40"/>
      <c r="K322" s="40"/>
      <c r="L322" s="44"/>
      <c r="M322" s="213"/>
      <c r="N322" s="214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137</v>
      </c>
      <c r="AU322" s="17" t="s">
        <v>78</v>
      </c>
    </row>
    <row r="323" s="13" customFormat="1">
      <c r="A323" s="13"/>
      <c r="B323" s="217"/>
      <c r="C323" s="218"/>
      <c r="D323" s="210" t="s">
        <v>141</v>
      </c>
      <c r="E323" s="218"/>
      <c r="F323" s="220" t="s">
        <v>496</v>
      </c>
      <c r="G323" s="218"/>
      <c r="H323" s="221">
        <v>12.692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7" t="s">
        <v>141</v>
      </c>
      <c r="AU323" s="227" t="s">
        <v>78</v>
      </c>
      <c r="AV323" s="13" t="s">
        <v>78</v>
      </c>
      <c r="AW323" s="13" t="s">
        <v>4</v>
      </c>
      <c r="AX323" s="13" t="s">
        <v>76</v>
      </c>
      <c r="AY323" s="227" t="s">
        <v>128</v>
      </c>
    </row>
    <row r="324" s="2" customFormat="1" ht="16.5" customHeight="1">
      <c r="A324" s="38"/>
      <c r="B324" s="39"/>
      <c r="C324" s="197" t="s">
        <v>497</v>
      </c>
      <c r="D324" s="197" t="s">
        <v>130</v>
      </c>
      <c r="E324" s="198" t="s">
        <v>498</v>
      </c>
      <c r="F324" s="199" t="s">
        <v>499</v>
      </c>
      <c r="G324" s="200" t="s">
        <v>133</v>
      </c>
      <c r="H324" s="201">
        <v>11.220000000000001</v>
      </c>
      <c r="I324" s="202"/>
      <c r="J324" s="203">
        <f>ROUND(I324*H324,2)</f>
        <v>0</v>
      </c>
      <c r="K324" s="199" t="s">
        <v>134</v>
      </c>
      <c r="L324" s="44"/>
      <c r="M324" s="204" t="s">
        <v>19</v>
      </c>
      <c r="N324" s="205" t="s">
        <v>42</v>
      </c>
      <c r="O324" s="84"/>
      <c r="P324" s="206">
        <f>O324*H324</f>
        <v>0</v>
      </c>
      <c r="Q324" s="206">
        <v>4.0000000000000003E-05</v>
      </c>
      <c r="R324" s="206">
        <f>Q324*H324</f>
        <v>0.00044880000000000007</v>
      </c>
      <c r="S324" s="206">
        <v>0</v>
      </c>
      <c r="T324" s="20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08" t="s">
        <v>135</v>
      </c>
      <c r="AT324" s="208" t="s">
        <v>130</v>
      </c>
      <c r="AU324" s="208" t="s">
        <v>78</v>
      </c>
      <c r="AY324" s="17" t="s">
        <v>128</v>
      </c>
      <c r="BE324" s="209">
        <f>IF(N324="základní",J324,0)</f>
        <v>0</v>
      </c>
      <c r="BF324" s="209">
        <f>IF(N324="snížená",J324,0)</f>
        <v>0</v>
      </c>
      <c r="BG324" s="209">
        <f>IF(N324="zákl. přenesená",J324,0)</f>
        <v>0</v>
      </c>
      <c r="BH324" s="209">
        <f>IF(N324="sníž. přenesená",J324,0)</f>
        <v>0</v>
      </c>
      <c r="BI324" s="209">
        <f>IF(N324="nulová",J324,0)</f>
        <v>0</v>
      </c>
      <c r="BJ324" s="17" t="s">
        <v>76</v>
      </c>
      <c r="BK324" s="209">
        <f>ROUND(I324*H324,2)</f>
        <v>0</v>
      </c>
      <c r="BL324" s="17" t="s">
        <v>135</v>
      </c>
      <c r="BM324" s="208" t="s">
        <v>500</v>
      </c>
    </row>
    <row r="325" s="2" customFormat="1">
      <c r="A325" s="38"/>
      <c r="B325" s="39"/>
      <c r="C325" s="40"/>
      <c r="D325" s="210" t="s">
        <v>137</v>
      </c>
      <c r="E325" s="40"/>
      <c r="F325" s="211" t="s">
        <v>501</v>
      </c>
      <c r="G325" s="40"/>
      <c r="H325" s="40"/>
      <c r="I325" s="212"/>
      <c r="J325" s="40"/>
      <c r="K325" s="40"/>
      <c r="L325" s="44"/>
      <c r="M325" s="213"/>
      <c r="N325" s="214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137</v>
      </c>
      <c r="AU325" s="17" t="s">
        <v>78</v>
      </c>
    </row>
    <row r="326" s="2" customFormat="1">
      <c r="A326" s="38"/>
      <c r="B326" s="39"/>
      <c r="C326" s="40"/>
      <c r="D326" s="215" t="s">
        <v>139</v>
      </c>
      <c r="E326" s="40"/>
      <c r="F326" s="216" t="s">
        <v>502</v>
      </c>
      <c r="G326" s="40"/>
      <c r="H326" s="40"/>
      <c r="I326" s="212"/>
      <c r="J326" s="40"/>
      <c r="K326" s="40"/>
      <c r="L326" s="44"/>
      <c r="M326" s="213"/>
      <c r="N326" s="214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139</v>
      </c>
      <c r="AU326" s="17" t="s">
        <v>78</v>
      </c>
    </row>
    <row r="327" s="13" customFormat="1">
      <c r="A327" s="13"/>
      <c r="B327" s="217"/>
      <c r="C327" s="218"/>
      <c r="D327" s="210" t="s">
        <v>141</v>
      </c>
      <c r="E327" s="219" t="s">
        <v>19</v>
      </c>
      <c r="F327" s="220" t="s">
        <v>503</v>
      </c>
      <c r="G327" s="218"/>
      <c r="H327" s="221">
        <v>11.220000000000001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7" t="s">
        <v>141</v>
      </c>
      <c r="AU327" s="227" t="s">
        <v>78</v>
      </c>
      <c r="AV327" s="13" t="s">
        <v>78</v>
      </c>
      <c r="AW327" s="13" t="s">
        <v>33</v>
      </c>
      <c r="AX327" s="13" t="s">
        <v>76</v>
      </c>
      <c r="AY327" s="227" t="s">
        <v>128</v>
      </c>
    </row>
    <row r="328" s="2" customFormat="1" ht="16.5" customHeight="1">
      <c r="A328" s="38"/>
      <c r="B328" s="39"/>
      <c r="C328" s="240" t="s">
        <v>504</v>
      </c>
      <c r="D328" s="240" t="s">
        <v>182</v>
      </c>
      <c r="E328" s="241" t="s">
        <v>505</v>
      </c>
      <c r="F328" s="242" t="s">
        <v>506</v>
      </c>
      <c r="G328" s="243" t="s">
        <v>133</v>
      </c>
      <c r="H328" s="244">
        <v>13.699999999999999</v>
      </c>
      <c r="I328" s="245"/>
      <c r="J328" s="246">
        <f>ROUND(I328*H328,2)</f>
        <v>0</v>
      </c>
      <c r="K328" s="242" t="s">
        <v>134</v>
      </c>
      <c r="L328" s="247"/>
      <c r="M328" s="248" t="s">
        <v>19</v>
      </c>
      <c r="N328" s="249" t="s">
        <v>42</v>
      </c>
      <c r="O328" s="84"/>
      <c r="P328" s="206">
        <f>O328*H328</f>
        <v>0</v>
      </c>
      <c r="Q328" s="206">
        <v>0.00029999999999999997</v>
      </c>
      <c r="R328" s="206">
        <f>Q328*H328</f>
        <v>0.0041099999999999991</v>
      </c>
      <c r="S328" s="206">
        <v>0</v>
      </c>
      <c r="T328" s="20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08" t="s">
        <v>186</v>
      </c>
      <c r="AT328" s="208" t="s">
        <v>182</v>
      </c>
      <c r="AU328" s="208" t="s">
        <v>78</v>
      </c>
      <c r="AY328" s="17" t="s">
        <v>128</v>
      </c>
      <c r="BE328" s="209">
        <f>IF(N328="základní",J328,0)</f>
        <v>0</v>
      </c>
      <c r="BF328" s="209">
        <f>IF(N328="snížená",J328,0)</f>
        <v>0</v>
      </c>
      <c r="BG328" s="209">
        <f>IF(N328="zákl. přenesená",J328,0)</f>
        <v>0</v>
      </c>
      <c r="BH328" s="209">
        <f>IF(N328="sníž. přenesená",J328,0)</f>
        <v>0</v>
      </c>
      <c r="BI328" s="209">
        <f>IF(N328="nulová",J328,0)</f>
        <v>0</v>
      </c>
      <c r="BJ328" s="17" t="s">
        <v>76</v>
      </c>
      <c r="BK328" s="209">
        <f>ROUND(I328*H328,2)</f>
        <v>0</v>
      </c>
      <c r="BL328" s="17" t="s">
        <v>135</v>
      </c>
      <c r="BM328" s="208" t="s">
        <v>507</v>
      </c>
    </row>
    <row r="329" s="2" customFormat="1">
      <c r="A329" s="38"/>
      <c r="B329" s="39"/>
      <c r="C329" s="40"/>
      <c r="D329" s="210" t="s">
        <v>137</v>
      </c>
      <c r="E329" s="40"/>
      <c r="F329" s="211" t="s">
        <v>506</v>
      </c>
      <c r="G329" s="40"/>
      <c r="H329" s="40"/>
      <c r="I329" s="212"/>
      <c r="J329" s="40"/>
      <c r="K329" s="40"/>
      <c r="L329" s="44"/>
      <c r="M329" s="213"/>
      <c r="N329" s="214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137</v>
      </c>
      <c r="AU329" s="17" t="s">
        <v>78</v>
      </c>
    </row>
    <row r="330" s="13" customFormat="1">
      <c r="A330" s="13"/>
      <c r="B330" s="217"/>
      <c r="C330" s="218"/>
      <c r="D330" s="210" t="s">
        <v>141</v>
      </c>
      <c r="E330" s="218"/>
      <c r="F330" s="220" t="s">
        <v>508</v>
      </c>
      <c r="G330" s="218"/>
      <c r="H330" s="221">
        <v>13.699999999999999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7" t="s">
        <v>141</v>
      </c>
      <c r="AU330" s="227" t="s">
        <v>78</v>
      </c>
      <c r="AV330" s="13" t="s">
        <v>78</v>
      </c>
      <c r="AW330" s="13" t="s">
        <v>4</v>
      </c>
      <c r="AX330" s="13" t="s">
        <v>76</v>
      </c>
      <c r="AY330" s="227" t="s">
        <v>128</v>
      </c>
    </row>
    <row r="331" s="2" customFormat="1" ht="16.5" customHeight="1">
      <c r="A331" s="38"/>
      <c r="B331" s="39"/>
      <c r="C331" s="197" t="s">
        <v>509</v>
      </c>
      <c r="D331" s="197" t="s">
        <v>130</v>
      </c>
      <c r="E331" s="198" t="s">
        <v>510</v>
      </c>
      <c r="F331" s="199" t="s">
        <v>511</v>
      </c>
      <c r="G331" s="200" t="s">
        <v>252</v>
      </c>
      <c r="H331" s="201">
        <v>0.065000000000000002</v>
      </c>
      <c r="I331" s="202"/>
      <c r="J331" s="203">
        <f>ROUND(I331*H331,2)</f>
        <v>0</v>
      </c>
      <c r="K331" s="199" t="s">
        <v>134</v>
      </c>
      <c r="L331" s="44"/>
      <c r="M331" s="204" t="s">
        <v>19</v>
      </c>
      <c r="N331" s="205" t="s">
        <v>42</v>
      </c>
      <c r="O331" s="84"/>
      <c r="P331" s="206">
        <f>O331*H331</f>
        <v>0</v>
      </c>
      <c r="Q331" s="206">
        <v>0</v>
      </c>
      <c r="R331" s="206">
        <f>Q331*H331</f>
        <v>0</v>
      </c>
      <c r="S331" s="206">
        <v>0</v>
      </c>
      <c r="T331" s="20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08" t="s">
        <v>242</v>
      </c>
      <c r="AT331" s="208" t="s">
        <v>130</v>
      </c>
      <c r="AU331" s="208" t="s">
        <v>78</v>
      </c>
      <c r="AY331" s="17" t="s">
        <v>128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7" t="s">
        <v>76</v>
      </c>
      <c r="BK331" s="209">
        <f>ROUND(I331*H331,2)</f>
        <v>0</v>
      </c>
      <c r="BL331" s="17" t="s">
        <v>242</v>
      </c>
      <c r="BM331" s="208" t="s">
        <v>512</v>
      </c>
    </row>
    <row r="332" s="2" customFormat="1">
      <c r="A332" s="38"/>
      <c r="B332" s="39"/>
      <c r="C332" s="40"/>
      <c r="D332" s="210" t="s">
        <v>137</v>
      </c>
      <c r="E332" s="40"/>
      <c r="F332" s="211" t="s">
        <v>513</v>
      </c>
      <c r="G332" s="40"/>
      <c r="H332" s="40"/>
      <c r="I332" s="212"/>
      <c r="J332" s="40"/>
      <c r="K332" s="40"/>
      <c r="L332" s="44"/>
      <c r="M332" s="213"/>
      <c r="N332" s="214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137</v>
      </c>
      <c r="AU332" s="17" t="s">
        <v>78</v>
      </c>
    </row>
    <row r="333" s="2" customFormat="1">
      <c r="A333" s="38"/>
      <c r="B333" s="39"/>
      <c r="C333" s="40"/>
      <c r="D333" s="215" t="s">
        <v>139</v>
      </c>
      <c r="E333" s="40"/>
      <c r="F333" s="216" t="s">
        <v>514</v>
      </c>
      <c r="G333" s="40"/>
      <c r="H333" s="40"/>
      <c r="I333" s="212"/>
      <c r="J333" s="40"/>
      <c r="K333" s="40"/>
      <c r="L333" s="44"/>
      <c r="M333" s="213"/>
      <c r="N333" s="214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139</v>
      </c>
      <c r="AU333" s="17" t="s">
        <v>78</v>
      </c>
    </row>
    <row r="334" s="12" customFormat="1" ht="22.8" customHeight="1">
      <c r="A334" s="12"/>
      <c r="B334" s="181"/>
      <c r="C334" s="182"/>
      <c r="D334" s="183" t="s">
        <v>70</v>
      </c>
      <c r="E334" s="195" t="s">
        <v>515</v>
      </c>
      <c r="F334" s="195" t="s">
        <v>516</v>
      </c>
      <c r="G334" s="182"/>
      <c r="H334" s="182"/>
      <c r="I334" s="185"/>
      <c r="J334" s="196">
        <f>BK334</f>
        <v>0</v>
      </c>
      <c r="K334" s="182"/>
      <c r="L334" s="187"/>
      <c r="M334" s="188"/>
      <c r="N334" s="189"/>
      <c r="O334" s="189"/>
      <c r="P334" s="190">
        <f>SUM(P335:P345)</f>
        <v>0</v>
      </c>
      <c r="Q334" s="189"/>
      <c r="R334" s="190">
        <f>SUM(R335:R345)</f>
        <v>0.002748</v>
      </c>
      <c r="S334" s="189"/>
      <c r="T334" s="191">
        <f>SUM(T335:T345)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92" t="s">
        <v>78</v>
      </c>
      <c r="AT334" s="193" t="s">
        <v>70</v>
      </c>
      <c r="AU334" s="193" t="s">
        <v>76</v>
      </c>
      <c r="AY334" s="192" t="s">
        <v>128</v>
      </c>
      <c r="BK334" s="194">
        <f>SUM(BK335:BK345)</f>
        <v>0</v>
      </c>
    </row>
    <row r="335" s="2" customFormat="1" ht="16.5" customHeight="1">
      <c r="A335" s="38"/>
      <c r="B335" s="39"/>
      <c r="C335" s="197" t="s">
        <v>517</v>
      </c>
      <c r="D335" s="197" t="s">
        <v>130</v>
      </c>
      <c r="E335" s="198" t="s">
        <v>518</v>
      </c>
      <c r="F335" s="199" t="s">
        <v>519</v>
      </c>
      <c r="G335" s="200" t="s">
        <v>410</v>
      </c>
      <c r="H335" s="201">
        <v>1.6000000000000001</v>
      </c>
      <c r="I335" s="202"/>
      <c r="J335" s="203">
        <f>ROUND(I335*H335,2)</f>
        <v>0</v>
      </c>
      <c r="K335" s="199" t="s">
        <v>134</v>
      </c>
      <c r="L335" s="44"/>
      <c r="M335" s="204" t="s">
        <v>19</v>
      </c>
      <c r="N335" s="205" t="s">
        <v>42</v>
      </c>
      <c r="O335" s="84"/>
      <c r="P335" s="206">
        <f>O335*H335</f>
        <v>0</v>
      </c>
      <c r="Q335" s="206">
        <v>0.0015299999999999999</v>
      </c>
      <c r="R335" s="206">
        <f>Q335*H335</f>
        <v>0.0024480000000000001</v>
      </c>
      <c r="S335" s="206">
        <v>0</v>
      </c>
      <c r="T335" s="20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08" t="s">
        <v>242</v>
      </c>
      <c r="AT335" s="208" t="s">
        <v>130</v>
      </c>
      <c r="AU335" s="208" t="s">
        <v>78</v>
      </c>
      <c r="AY335" s="17" t="s">
        <v>128</v>
      </c>
      <c r="BE335" s="209">
        <f>IF(N335="základní",J335,0)</f>
        <v>0</v>
      </c>
      <c r="BF335" s="209">
        <f>IF(N335="snížená",J335,0)</f>
        <v>0</v>
      </c>
      <c r="BG335" s="209">
        <f>IF(N335="zákl. přenesená",J335,0)</f>
        <v>0</v>
      </c>
      <c r="BH335" s="209">
        <f>IF(N335="sníž. přenesená",J335,0)</f>
        <v>0</v>
      </c>
      <c r="BI335" s="209">
        <f>IF(N335="nulová",J335,0)</f>
        <v>0</v>
      </c>
      <c r="BJ335" s="17" t="s">
        <v>76</v>
      </c>
      <c r="BK335" s="209">
        <f>ROUND(I335*H335,2)</f>
        <v>0</v>
      </c>
      <c r="BL335" s="17" t="s">
        <v>242</v>
      </c>
      <c r="BM335" s="208" t="s">
        <v>520</v>
      </c>
    </row>
    <row r="336" s="2" customFormat="1">
      <c r="A336" s="38"/>
      <c r="B336" s="39"/>
      <c r="C336" s="40"/>
      <c r="D336" s="210" t="s">
        <v>137</v>
      </c>
      <c r="E336" s="40"/>
      <c r="F336" s="211" t="s">
        <v>521</v>
      </c>
      <c r="G336" s="40"/>
      <c r="H336" s="40"/>
      <c r="I336" s="212"/>
      <c r="J336" s="40"/>
      <c r="K336" s="40"/>
      <c r="L336" s="44"/>
      <c r="M336" s="213"/>
      <c r="N336" s="214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137</v>
      </c>
      <c r="AU336" s="17" t="s">
        <v>78</v>
      </c>
    </row>
    <row r="337" s="2" customFormat="1">
      <c r="A337" s="38"/>
      <c r="B337" s="39"/>
      <c r="C337" s="40"/>
      <c r="D337" s="215" t="s">
        <v>139</v>
      </c>
      <c r="E337" s="40"/>
      <c r="F337" s="216" t="s">
        <v>522</v>
      </c>
      <c r="G337" s="40"/>
      <c r="H337" s="40"/>
      <c r="I337" s="212"/>
      <c r="J337" s="40"/>
      <c r="K337" s="40"/>
      <c r="L337" s="44"/>
      <c r="M337" s="213"/>
      <c r="N337" s="214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139</v>
      </c>
      <c r="AU337" s="17" t="s">
        <v>78</v>
      </c>
    </row>
    <row r="338" s="2" customFormat="1">
      <c r="A338" s="38"/>
      <c r="B338" s="39"/>
      <c r="C338" s="40"/>
      <c r="D338" s="210" t="s">
        <v>149</v>
      </c>
      <c r="E338" s="40"/>
      <c r="F338" s="228" t="s">
        <v>523</v>
      </c>
      <c r="G338" s="40"/>
      <c r="H338" s="40"/>
      <c r="I338" s="212"/>
      <c r="J338" s="40"/>
      <c r="K338" s="40"/>
      <c r="L338" s="44"/>
      <c r="M338" s="213"/>
      <c r="N338" s="214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149</v>
      </c>
      <c r="AU338" s="17" t="s">
        <v>78</v>
      </c>
    </row>
    <row r="339" s="13" customFormat="1">
      <c r="A339" s="13"/>
      <c r="B339" s="217"/>
      <c r="C339" s="218"/>
      <c r="D339" s="210" t="s">
        <v>141</v>
      </c>
      <c r="E339" s="219" t="s">
        <v>19</v>
      </c>
      <c r="F339" s="220" t="s">
        <v>524</v>
      </c>
      <c r="G339" s="218"/>
      <c r="H339" s="221">
        <v>1.6000000000000001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7" t="s">
        <v>141</v>
      </c>
      <c r="AU339" s="227" t="s">
        <v>78</v>
      </c>
      <c r="AV339" s="13" t="s">
        <v>78</v>
      </c>
      <c r="AW339" s="13" t="s">
        <v>33</v>
      </c>
      <c r="AX339" s="13" t="s">
        <v>76</v>
      </c>
      <c r="AY339" s="227" t="s">
        <v>128</v>
      </c>
    </row>
    <row r="340" s="2" customFormat="1" ht="16.5" customHeight="1">
      <c r="A340" s="38"/>
      <c r="B340" s="39"/>
      <c r="C340" s="197" t="s">
        <v>525</v>
      </c>
      <c r="D340" s="197" t="s">
        <v>130</v>
      </c>
      <c r="E340" s="198" t="s">
        <v>526</v>
      </c>
      <c r="F340" s="199" t="s">
        <v>527</v>
      </c>
      <c r="G340" s="200" t="s">
        <v>410</v>
      </c>
      <c r="H340" s="201">
        <v>0.20000000000000001</v>
      </c>
      <c r="I340" s="202"/>
      <c r="J340" s="203">
        <f>ROUND(I340*H340,2)</f>
        <v>0</v>
      </c>
      <c r="K340" s="199" t="s">
        <v>134</v>
      </c>
      <c r="L340" s="44"/>
      <c r="M340" s="204" t="s">
        <v>19</v>
      </c>
      <c r="N340" s="205" t="s">
        <v>42</v>
      </c>
      <c r="O340" s="84"/>
      <c r="P340" s="206">
        <f>O340*H340</f>
        <v>0</v>
      </c>
      <c r="Q340" s="206">
        <v>0.0015</v>
      </c>
      <c r="R340" s="206">
        <f>Q340*H340</f>
        <v>0.00030000000000000003</v>
      </c>
      <c r="S340" s="206">
        <v>0</v>
      </c>
      <c r="T340" s="20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08" t="s">
        <v>242</v>
      </c>
      <c r="AT340" s="208" t="s">
        <v>130</v>
      </c>
      <c r="AU340" s="208" t="s">
        <v>78</v>
      </c>
      <c r="AY340" s="17" t="s">
        <v>128</v>
      </c>
      <c r="BE340" s="209">
        <f>IF(N340="základní",J340,0)</f>
        <v>0</v>
      </c>
      <c r="BF340" s="209">
        <f>IF(N340="snížená",J340,0)</f>
        <v>0</v>
      </c>
      <c r="BG340" s="209">
        <f>IF(N340="zákl. přenesená",J340,0)</f>
        <v>0</v>
      </c>
      <c r="BH340" s="209">
        <f>IF(N340="sníž. přenesená",J340,0)</f>
        <v>0</v>
      </c>
      <c r="BI340" s="209">
        <f>IF(N340="nulová",J340,0)</f>
        <v>0</v>
      </c>
      <c r="BJ340" s="17" t="s">
        <v>76</v>
      </c>
      <c r="BK340" s="209">
        <f>ROUND(I340*H340,2)</f>
        <v>0</v>
      </c>
      <c r="BL340" s="17" t="s">
        <v>242</v>
      </c>
      <c r="BM340" s="208" t="s">
        <v>528</v>
      </c>
    </row>
    <row r="341" s="2" customFormat="1">
      <c r="A341" s="38"/>
      <c r="B341" s="39"/>
      <c r="C341" s="40"/>
      <c r="D341" s="210" t="s">
        <v>137</v>
      </c>
      <c r="E341" s="40"/>
      <c r="F341" s="211" t="s">
        <v>529</v>
      </c>
      <c r="G341" s="40"/>
      <c r="H341" s="40"/>
      <c r="I341" s="212"/>
      <c r="J341" s="40"/>
      <c r="K341" s="40"/>
      <c r="L341" s="44"/>
      <c r="M341" s="213"/>
      <c r="N341" s="214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137</v>
      </c>
      <c r="AU341" s="17" t="s">
        <v>78</v>
      </c>
    </row>
    <row r="342" s="2" customFormat="1">
      <c r="A342" s="38"/>
      <c r="B342" s="39"/>
      <c r="C342" s="40"/>
      <c r="D342" s="215" t="s">
        <v>139</v>
      </c>
      <c r="E342" s="40"/>
      <c r="F342" s="216" t="s">
        <v>530</v>
      </c>
      <c r="G342" s="40"/>
      <c r="H342" s="40"/>
      <c r="I342" s="212"/>
      <c r="J342" s="40"/>
      <c r="K342" s="40"/>
      <c r="L342" s="44"/>
      <c r="M342" s="213"/>
      <c r="N342" s="214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139</v>
      </c>
      <c r="AU342" s="17" t="s">
        <v>78</v>
      </c>
    </row>
    <row r="343" s="2" customFormat="1" ht="16.5" customHeight="1">
      <c r="A343" s="38"/>
      <c r="B343" s="39"/>
      <c r="C343" s="197" t="s">
        <v>531</v>
      </c>
      <c r="D343" s="197" t="s">
        <v>130</v>
      </c>
      <c r="E343" s="198" t="s">
        <v>532</v>
      </c>
      <c r="F343" s="199" t="s">
        <v>533</v>
      </c>
      <c r="G343" s="200" t="s">
        <v>252</v>
      </c>
      <c r="H343" s="201">
        <v>0.0030000000000000001</v>
      </c>
      <c r="I343" s="202"/>
      <c r="J343" s="203">
        <f>ROUND(I343*H343,2)</f>
        <v>0</v>
      </c>
      <c r="K343" s="199" t="s">
        <v>134</v>
      </c>
      <c r="L343" s="44"/>
      <c r="M343" s="204" t="s">
        <v>19</v>
      </c>
      <c r="N343" s="205" t="s">
        <v>42</v>
      </c>
      <c r="O343" s="84"/>
      <c r="P343" s="206">
        <f>O343*H343</f>
        <v>0</v>
      </c>
      <c r="Q343" s="206">
        <v>0</v>
      </c>
      <c r="R343" s="206">
        <f>Q343*H343</f>
        <v>0</v>
      </c>
      <c r="S343" s="206">
        <v>0</v>
      </c>
      <c r="T343" s="20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08" t="s">
        <v>242</v>
      </c>
      <c r="AT343" s="208" t="s">
        <v>130</v>
      </c>
      <c r="AU343" s="208" t="s">
        <v>78</v>
      </c>
      <c r="AY343" s="17" t="s">
        <v>128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17" t="s">
        <v>76</v>
      </c>
      <c r="BK343" s="209">
        <f>ROUND(I343*H343,2)</f>
        <v>0</v>
      </c>
      <c r="BL343" s="17" t="s">
        <v>242</v>
      </c>
      <c r="BM343" s="208" t="s">
        <v>534</v>
      </c>
    </row>
    <row r="344" s="2" customFormat="1">
      <c r="A344" s="38"/>
      <c r="B344" s="39"/>
      <c r="C344" s="40"/>
      <c r="D344" s="210" t="s">
        <v>137</v>
      </c>
      <c r="E344" s="40"/>
      <c r="F344" s="211" t="s">
        <v>535</v>
      </c>
      <c r="G344" s="40"/>
      <c r="H344" s="40"/>
      <c r="I344" s="212"/>
      <c r="J344" s="40"/>
      <c r="K344" s="40"/>
      <c r="L344" s="44"/>
      <c r="M344" s="213"/>
      <c r="N344" s="214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137</v>
      </c>
      <c r="AU344" s="17" t="s">
        <v>78</v>
      </c>
    </row>
    <row r="345" s="2" customFormat="1">
      <c r="A345" s="38"/>
      <c r="B345" s="39"/>
      <c r="C345" s="40"/>
      <c r="D345" s="215" t="s">
        <v>139</v>
      </c>
      <c r="E345" s="40"/>
      <c r="F345" s="216" t="s">
        <v>536</v>
      </c>
      <c r="G345" s="40"/>
      <c r="H345" s="40"/>
      <c r="I345" s="212"/>
      <c r="J345" s="40"/>
      <c r="K345" s="40"/>
      <c r="L345" s="44"/>
      <c r="M345" s="213"/>
      <c r="N345" s="214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139</v>
      </c>
      <c r="AU345" s="17" t="s">
        <v>78</v>
      </c>
    </row>
    <row r="346" s="12" customFormat="1" ht="22.8" customHeight="1">
      <c r="A346" s="12"/>
      <c r="B346" s="181"/>
      <c r="C346" s="182"/>
      <c r="D346" s="183" t="s">
        <v>70</v>
      </c>
      <c r="E346" s="195" t="s">
        <v>537</v>
      </c>
      <c r="F346" s="195" t="s">
        <v>538</v>
      </c>
      <c r="G346" s="182"/>
      <c r="H346" s="182"/>
      <c r="I346" s="185"/>
      <c r="J346" s="196">
        <f>BK346</f>
        <v>0</v>
      </c>
      <c r="K346" s="182"/>
      <c r="L346" s="187"/>
      <c r="M346" s="188"/>
      <c r="N346" s="189"/>
      <c r="O346" s="189"/>
      <c r="P346" s="190">
        <f>SUM(P347:P353)</f>
        <v>0</v>
      </c>
      <c r="Q346" s="189"/>
      <c r="R346" s="190">
        <f>SUM(R347:R353)</f>
        <v>0</v>
      </c>
      <c r="S346" s="189"/>
      <c r="T346" s="191">
        <f>SUM(T347:T353)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92" t="s">
        <v>78</v>
      </c>
      <c r="AT346" s="193" t="s">
        <v>70</v>
      </c>
      <c r="AU346" s="193" t="s">
        <v>76</v>
      </c>
      <c r="AY346" s="192" t="s">
        <v>128</v>
      </c>
      <c r="BK346" s="194">
        <f>SUM(BK347:BK353)</f>
        <v>0</v>
      </c>
    </row>
    <row r="347" s="2" customFormat="1" ht="16.5" customHeight="1">
      <c r="A347" s="38"/>
      <c r="B347" s="39"/>
      <c r="C347" s="197" t="s">
        <v>539</v>
      </c>
      <c r="D347" s="197" t="s">
        <v>130</v>
      </c>
      <c r="E347" s="198" t="s">
        <v>540</v>
      </c>
      <c r="F347" s="199" t="s">
        <v>541</v>
      </c>
      <c r="G347" s="200" t="s">
        <v>425</v>
      </c>
      <c r="H347" s="201">
        <v>1</v>
      </c>
      <c r="I347" s="202"/>
      <c r="J347" s="203">
        <f>ROUND(I347*H347,2)</f>
        <v>0</v>
      </c>
      <c r="K347" s="199" t="s">
        <v>19</v>
      </c>
      <c r="L347" s="44"/>
      <c r="M347" s="204" t="s">
        <v>19</v>
      </c>
      <c r="N347" s="205" t="s">
        <v>42</v>
      </c>
      <c r="O347" s="84"/>
      <c r="P347" s="206">
        <f>O347*H347</f>
        <v>0</v>
      </c>
      <c r="Q347" s="206">
        <v>0</v>
      </c>
      <c r="R347" s="206">
        <f>Q347*H347</f>
        <v>0</v>
      </c>
      <c r="S347" s="206">
        <v>0</v>
      </c>
      <c r="T347" s="20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08" t="s">
        <v>242</v>
      </c>
      <c r="AT347" s="208" t="s">
        <v>130</v>
      </c>
      <c r="AU347" s="208" t="s">
        <v>78</v>
      </c>
      <c r="AY347" s="17" t="s">
        <v>128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17" t="s">
        <v>76</v>
      </c>
      <c r="BK347" s="209">
        <f>ROUND(I347*H347,2)</f>
        <v>0</v>
      </c>
      <c r="BL347" s="17" t="s">
        <v>242</v>
      </c>
      <c r="BM347" s="208" t="s">
        <v>542</v>
      </c>
    </row>
    <row r="348" s="2" customFormat="1">
      <c r="A348" s="38"/>
      <c r="B348" s="39"/>
      <c r="C348" s="40"/>
      <c r="D348" s="210" t="s">
        <v>137</v>
      </c>
      <c r="E348" s="40"/>
      <c r="F348" s="211" t="s">
        <v>543</v>
      </c>
      <c r="G348" s="40"/>
      <c r="H348" s="40"/>
      <c r="I348" s="212"/>
      <c r="J348" s="40"/>
      <c r="K348" s="40"/>
      <c r="L348" s="44"/>
      <c r="M348" s="213"/>
      <c r="N348" s="214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137</v>
      </c>
      <c r="AU348" s="17" t="s">
        <v>78</v>
      </c>
    </row>
    <row r="349" s="2" customFormat="1" ht="16.5" customHeight="1">
      <c r="A349" s="38"/>
      <c r="B349" s="39"/>
      <c r="C349" s="197" t="s">
        <v>544</v>
      </c>
      <c r="D349" s="197" t="s">
        <v>130</v>
      </c>
      <c r="E349" s="198" t="s">
        <v>545</v>
      </c>
      <c r="F349" s="199" t="s">
        <v>546</v>
      </c>
      <c r="G349" s="200" t="s">
        <v>19</v>
      </c>
      <c r="H349" s="201">
        <v>1</v>
      </c>
      <c r="I349" s="202"/>
      <c r="J349" s="203">
        <f>ROUND(I349*H349,2)</f>
        <v>0</v>
      </c>
      <c r="K349" s="199" t="s">
        <v>19</v>
      </c>
      <c r="L349" s="44"/>
      <c r="M349" s="204" t="s">
        <v>19</v>
      </c>
      <c r="N349" s="205" t="s">
        <v>42</v>
      </c>
      <c r="O349" s="84"/>
      <c r="P349" s="206">
        <f>O349*H349</f>
        <v>0</v>
      </c>
      <c r="Q349" s="206">
        <v>0</v>
      </c>
      <c r="R349" s="206">
        <f>Q349*H349</f>
        <v>0</v>
      </c>
      <c r="S349" s="206">
        <v>0</v>
      </c>
      <c r="T349" s="20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08" t="s">
        <v>242</v>
      </c>
      <c r="AT349" s="208" t="s">
        <v>130</v>
      </c>
      <c r="AU349" s="208" t="s">
        <v>78</v>
      </c>
      <c r="AY349" s="17" t="s">
        <v>128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7" t="s">
        <v>76</v>
      </c>
      <c r="BK349" s="209">
        <f>ROUND(I349*H349,2)</f>
        <v>0</v>
      </c>
      <c r="BL349" s="17" t="s">
        <v>242</v>
      </c>
      <c r="BM349" s="208" t="s">
        <v>547</v>
      </c>
    </row>
    <row r="350" s="2" customFormat="1">
      <c r="A350" s="38"/>
      <c r="B350" s="39"/>
      <c r="C350" s="40"/>
      <c r="D350" s="210" t="s">
        <v>137</v>
      </c>
      <c r="E350" s="40"/>
      <c r="F350" s="211" t="s">
        <v>546</v>
      </c>
      <c r="G350" s="40"/>
      <c r="H350" s="40"/>
      <c r="I350" s="212"/>
      <c r="J350" s="40"/>
      <c r="K350" s="40"/>
      <c r="L350" s="44"/>
      <c r="M350" s="213"/>
      <c r="N350" s="214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137</v>
      </c>
      <c r="AU350" s="17" t="s">
        <v>78</v>
      </c>
    </row>
    <row r="351" s="2" customFormat="1" ht="16.5" customHeight="1">
      <c r="A351" s="38"/>
      <c r="B351" s="39"/>
      <c r="C351" s="197" t="s">
        <v>548</v>
      </c>
      <c r="D351" s="197" t="s">
        <v>130</v>
      </c>
      <c r="E351" s="198" t="s">
        <v>549</v>
      </c>
      <c r="F351" s="199" t="s">
        <v>550</v>
      </c>
      <c r="G351" s="200" t="s">
        <v>19</v>
      </c>
      <c r="H351" s="201">
        <v>1</v>
      </c>
      <c r="I351" s="202"/>
      <c r="J351" s="203">
        <f>ROUND(I351*H351,2)</f>
        <v>0</v>
      </c>
      <c r="K351" s="199" t="s">
        <v>19</v>
      </c>
      <c r="L351" s="44"/>
      <c r="M351" s="204" t="s">
        <v>19</v>
      </c>
      <c r="N351" s="205" t="s">
        <v>42</v>
      </c>
      <c r="O351" s="84"/>
      <c r="P351" s="206">
        <f>O351*H351</f>
        <v>0</v>
      </c>
      <c r="Q351" s="206">
        <v>0</v>
      </c>
      <c r="R351" s="206">
        <f>Q351*H351</f>
        <v>0</v>
      </c>
      <c r="S351" s="206">
        <v>0</v>
      </c>
      <c r="T351" s="20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08" t="s">
        <v>242</v>
      </c>
      <c r="AT351" s="208" t="s">
        <v>130</v>
      </c>
      <c r="AU351" s="208" t="s">
        <v>78</v>
      </c>
      <c r="AY351" s="17" t="s">
        <v>128</v>
      </c>
      <c r="BE351" s="209">
        <f>IF(N351="základní",J351,0)</f>
        <v>0</v>
      </c>
      <c r="BF351" s="209">
        <f>IF(N351="snížená",J351,0)</f>
        <v>0</v>
      </c>
      <c r="BG351" s="209">
        <f>IF(N351="zákl. přenesená",J351,0)</f>
        <v>0</v>
      </c>
      <c r="BH351" s="209">
        <f>IF(N351="sníž. přenesená",J351,0)</f>
        <v>0</v>
      </c>
      <c r="BI351" s="209">
        <f>IF(N351="nulová",J351,0)</f>
        <v>0</v>
      </c>
      <c r="BJ351" s="17" t="s">
        <v>76</v>
      </c>
      <c r="BK351" s="209">
        <f>ROUND(I351*H351,2)</f>
        <v>0</v>
      </c>
      <c r="BL351" s="17" t="s">
        <v>242</v>
      </c>
      <c r="BM351" s="208" t="s">
        <v>551</v>
      </c>
    </row>
    <row r="352" s="2" customFormat="1">
      <c r="A352" s="38"/>
      <c r="B352" s="39"/>
      <c r="C352" s="40"/>
      <c r="D352" s="210" t="s">
        <v>137</v>
      </c>
      <c r="E352" s="40"/>
      <c r="F352" s="211" t="s">
        <v>550</v>
      </c>
      <c r="G352" s="40"/>
      <c r="H352" s="40"/>
      <c r="I352" s="212"/>
      <c r="J352" s="40"/>
      <c r="K352" s="40"/>
      <c r="L352" s="44"/>
      <c r="M352" s="213"/>
      <c r="N352" s="214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137</v>
      </c>
      <c r="AU352" s="17" t="s">
        <v>78</v>
      </c>
    </row>
    <row r="353" s="13" customFormat="1">
      <c r="A353" s="13"/>
      <c r="B353" s="217"/>
      <c r="C353" s="218"/>
      <c r="D353" s="210" t="s">
        <v>141</v>
      </c>
      <c r="E353" s="219" t="s">
        <v>19</v>
      </c>
      <c r="F353" s="220" t="s">
        <v>76</v>
      </c>
      <c r="G353" s="218"/>
      <c r="H353" s="221">
        <v>1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7" t="s">
        <v>141</v>
      </c>
      <c r="AU353" s="227" t="s">
        <v>78</v>
      </c>
      <c r="AV353" s="13" t="s">
        <v>78</v>
      </c>
      <c r="AW353" s="13" t="s">
        <v>33</v>
      </c>
      <c r="AX353" s="13" t="s">
        <v>76</v>
      </c>
      <c r="AY353" s="227" t="s">
        <v>128</v>
      </c>
    </row>
    <row r="354" s="12" customFormat="1" ht="22.8" customHeight="1">
      <c r="A354" s="12"/>
      <c r="B354" s="181"/>
      <c r="C354" s="182"/>
      <c r="D354" s="183" t="s">
        <v>70</v>
      </c>
      <c r="E354" s="195" t="s">
        <v>552</v>
      </c>
      <c r="F354" s="195" t="s">
        <v>553</v>
      </c>
      <c r="G354" s="182"/>
      <c r="H354" s="182"/>
      <c r="I354" s="185"/>
      <c r="J354" s="196">
        <f>BK354</f>
        <v>0</v>
      </c>
      <c r="K354" s="182"/>
      <c r="L354" s="187"/>
      <c r="M354" s="188"/>
      <c r="N354" s="189"/>
      <c r="O354" s="189"/>
      <c r="P354" s="190">
        <f>SUM(P355:P358)</f>
        <v>0</v>
      </c>
      <c r="Q354" s="189"/>
      <c r="R354" s="190">
        <f>SUM(R355:R358)</f>
        <v>0</v>
      </c>
      <c r="S354" s="189"/>
      <c r="T354" s="191">
        <f>SUM(T355:T358)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192" t="s">
        <v>78</v>
      </c>
      <c r="AT354" s="193" t="s">
        <v>70</v>
      </c>
      <c r="AU354" s="193" t="s">
        <v>76</v>
      </c>
      <c r="AY354" s="192" t="s">
        <v>128</v>
      </c>
      <c r="BK354" s="194">
        <f>SUM(BK355:BK358)</f>
        <v>0</v>
      </c>
    </row>
    <row r="355" s="2" customFormat="1" ht="24.15" customHeight="1">
      <c r="A355" s="38"/>
      <c r="B355" s="39"/>
      <c r="C355" s="197" t="s">
        <v>554</v>
      </c>
      <c r="D355" s="197" t="s">
        <v>130</v>
      </c>
      <c r="E355" s="198" t="s">
        <v>555</v>
      </c>
      <c r="F355" s="199" t="s">
        <v>556</v>
      </c>
      <c r="G355" s="200" t="s">
        <v>19</v>
      </c>
      <c r="H355" s="201">
        <v>1</v>
      </c>
      <c r="I355" s="202"/>
      <c r="J355" s="203">
        <f>ROUND(I355*H355,2)</f>
        <v>0</v>
      </c>
      <c r="K355" s="199" t="s">
        <v>19</v>
      </c>
      <c r="L355" s="44"/>
      <c r="M355" s="204" t="s">
        <v>19</v>
      </c>
      <c r="N355" s="205" t="s">
        <v>42</v>
      </c>
      <c r="O355" s="84"/>
      <c r="P355" s="206">
        <f>O355*H355</f>
        <v>0</v>
      </c>
      <c r="Q355" s="206">
        <v>0</v>
      </c>
      <c r="R355" s="206">
        <f>Q355*H355</f>
        <v>0</v>
      </c>
      <c r="S355" s="206">
        <v>0</v>
      </c>
      <c r="T355" s="20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08" t="s">
        <v>242</v>
      </c>
      <c r="AT355" s="208" t="s">
        <v>130</v>
      </c>
      <c r="AU355" s="208" t="s">
        <v>78</v>
      </c>
      <c r="AY355" s="17" t="s">
        <v>128</v>
      </c>
      <c r="BE355" s="209">
        <f>IF(N355="základní",J355,0)</f>
        <v>0</v>
      </c>
      <c r="BF355" s="209">
        <f>IF(N355="snížená",J355,0)</f>
        <v>0</v>
      </c>
      <c r="BG355" s="209">
        <f>IF(N355="zákl. přenesená",J355,0)</f>
        <v>0</v>
      </c>
      <c r="BH355" s="209">
        <f>IF(N355="sníž. přenesená",J355,0)</f>
        <v>0</v>
      </c>
      <c r="BI355" s="209">
        <f>IF(N355="nulová",J355,0)</f>
        <v>0</v>
      </c>
      <c r="BJ355" s="17" t="s">
        <v>76</v>
      </c>
      <c r="BK355" s="209">
        <f>ROUND(I355*H355,2)</f>
        <v>0</v>
      </c>
      <c r="BL355" s="17" t="s">
        <v>242</v>
      </c>
      <c r="BM355" s="208" t="s">
        <v>557</v>
      </c>
    </row>
    <row r="356" s="2" customFormat="1">
      <c r="A356" s="38"/>
      <c r="B356" s="39"/>
      <c r="C356" s="40"/>
      <c r="D356" s="210" t="s">
        <v>137</v>
      </c>
      <c r="E356" s="40"/>
      <c r="F356" s="211" t="s">
        <v>558</v>
      </c>
      <c r="G356" s="40"/>
      <c r="H356" s="40"/>
      <c r="I356" s="212"/>
      <c r="J356" s="40"/>
      <c r="K356" s="40"/>
      <c r="L356" s="44"/>
      <c r="M356" s="213"/>
      <c r="N356" s="214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137</v>
      </c>
      <c r="AU356" s="17" t="s">
        <v>78</v>
      </c>
    </row>
    <row r="357" s="2" customFormat="1" ht="16.5" customHeight="1">
      <c r="A357" s="38"/>
      <c r="B357" s="39"/>
      <c r="C357" s="197" t="s">
        <v>202</v>
      </c>
      <c r="D357" s="197" t="s">
        <v>130</v>
      </c>
      <c r="E357" s="198" t="s">
        <v>559</v>
      </c>
      <c r="F357" s="199" t="s">
        <v>560</v>
      </c>
      <c r="G357" s="200" t="s">
        <v>76</v>
      </c>
      <c r="H357" s="201">
        <v>1</v>
      </c>
      <c r="I357" s="202"/>
      <c r="J357" s="203">
        <f>ROUND(I357*H357,2)</f>
        <v>0</v>
      </c>
      <c r="K357" s="199" t="s">
        <v>19</v>
      </c>
      <c r="L357" s="44"/>
      <c r="M357" s="204" t="s">
        <v>19</v>
      </c>
      <c r="N357" s="205" t="s">
        <v>42</v>
      </c>
      <c r="O357" s="84"/>
      <c r="P357" s="206">
        <f>O357*H357</f>
        <v>0</v>
      </c>
      <c r="Q357" s="206">
        <v>0</v>
      </c>
      <c r="R357" s="206">
        <f>Q357*H357</f>
        <v>0</v>
      </c>
      <c r="S357" s="206">
        <v>0</v>
      </c>
      <c r="T357" s="207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08" t="s">
        <v>242</v>
      </c>
      <c r="AT357" s="208" t="s">
        <v>130</v>
      </c>
      <c r="AU357" s="208" t="s">
        <v>78</v>
      </c>
      <c r="AY357" s="17" t="s">
        <v>128</v>
      </c>
      <c r="BE357" s="209">
        <f>IF(N357="základní",J357,0)</f>
        <v>0</v>
      </c>
      <c r="BF357" s="209">
        <f>IF(N357="snížená",J357,0)</f>
        <v>0</v>
      </c>
      <c r="BG357" s="209">
        <f>IF(N357="zákl. přenesená",J357,0)</f>
        <v>0</v>
      </c>
      <c r="BH357" s="209">
        <f>IF(N357="sníž. přenesená",J357,0)</f>
        <v>0</v>
      </c>
      <c r="BI357" s="209">
        <f>IF(N357="nulová",J357,0)</f>
        <v>0</v>
      </c>
      <c r="BJ357" s="17" t="s">
        <v>76</v>
      </c>
      <c r="BK357" s="209">
        <f>ROUND(I357*H357,2)</f>
        <v>0</v>
      </c>
      <c r="BL357" s="17" t="s">
        <v>242</v>
      </c>
      <c r="BM357" s="208" t="s">
        <v>561</v>
      </c>
    </row>
    <row r="358" s="2" customFormat="1">
      <c r="A358" s="38"/>
      <c r="B358" s="39"/>
      <c r="C358" s="40"/>
      <c r="D358" s="210" t="s">
        <v>137</v>
      </c>
      <c r="E358" s="40"/>
      <c r="F358" s="211" t="s">
        <v>562</v>
      </c>
      <c r="G358" s="40"/>
      <c r="H358" s="40"/>
      <c r="I358" s="212"/>
      <c r="J358" s="40"/>
      <c r="K358" s="40"/>
      <c r="L358" s="44"/>
      <c r="M358" s="213"/>
      <c r="N358" s="214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137</v>
      </c>
      <c r="AU358" s="17" t="s">
        <v>78</v>
      </c>
    </row>
    <row r="359" s="12" customFormat="1" ht="22.8" customHeight="1">
      <c r="A359" s="12"/>
      <c r="B359" s="181"/>
      <c r="C359" s="182"/>
      <c r="D359" s="183" t="s">
        <v>70</v>
      </c>
      <c r="E359" s="195" t="s">
        <v>563</v>
      </c>
      <c r="F359" s="195" t="s">
        <v>564</v>
      </c>
      <c r="G359" s="182"/>
      <c r="H359" s="182"/>
      <c r="I359" s="185"/>
      <c r="J359" s="196">
        <f>BK359</f>
        <v>0</v>
      </c>
      <c r="K359" s="182"/>
      <c r="L359" s="187"/>
      <c r="M359" s="188"/>
      <c r="N359" s="189"/>
      <c r="O359" s="189"/>
      <c r="P359" s="190">
        <f>SUM(P360:P422)</f>
        <v>0</v>
      </c>
      <c r="Q359" s="189"/>
      <c r="R359" s="190">
        <f>SUM(R360:R422)</f>
        <v>1.01318489</v>
      </c>
      <c r="S359" s="189"/>
      <c r="T359" s="191">
        <f>SUM(T360:T422)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92" t="s">
        <v>78</v>
      </c>
      <c r="AT359" s="193" t="s">
        <v>70</v>
      </c>
      <c r="AU359" s="193" t="s">
        <v>76</v>
      </c>
      <c r="AY359" s="192" t="s">
        <v>128</v>
      </c>
      <c r="BK359" s="194">
        <f>SUM(BK360:BK422)</f>
        <v>0</v>
      </c>
    </row>
    <row r="360" s="2" customFormat="1" ht="16.5" customHeight="1">
      <c r="A360" s="38"/>
      <c r="B360" s="39"/>
      <c r="C360" s="197" t="s">
        <v>565</v>
      </c>
      <c r="D360" s="197" t="s">
        <v>130</v>
      </c>
      <c r="E360" s="198" t="s">
        <v>566</v>
      </c>
      <c r="F360" s="199" t="s">
        <v>567</v>
      </c>
      <c r="G360" s="200" t="s">
        <v>425</v>
      </c>
      <c r="H360" s="201">
        <v>8</v>
      </c>
      <c r="I360" s="202"/>
      <c r="J360" s="203">
        <f>ROUND(I360*H360,2)</f>
        <v>0</v>
      </c>
      <c r="K360" s="199" t="s">
        <v>134</v>
      </c>
      <c r="L360" s="44"/>
      <c r="M360" s="204" t="s">
        <v>19</v>
      </c>
      <c r="N360" s="205" t="s">
        <v>42</v>
      </c>
      <c r="O360" s="84"/>
      <c r="P360" s="206">
        <f>O360*H360</f>
        <v>0</v>
      </c>
      <c r="Q360" s="206">
        <v>0.0026700000000000001</v>
      </c>
      <c r="R360" s="206">
        <f>Q360*H360</f>
        <v>0.021360000000000001</v>
      </c>
      <c r="S360" s="206">
        <v>0</v>
      </c>
      <c r="T360" s="20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08" t="s">
        <v>242</v>
      </c>
      <c r="AT360" s="208" t="s">
        <v>130</v>
      </c>
      <c r="AU360" s="208" t="s">
        <v>78</v>
      </c>
      <c r="AY360" s="17" t="s">
        <v>128</v>
      </c>
      <c r="BE360" s="209">
        <f>IF(N360="základní",J360,0)</f>
        <v>0</v>
      </c>
      <c r="BF360" s="209">
        <f>IF(N360="snížená",J360,0)</f>
        <v>0</v>
      </c>
      <c r="BG360" s="209">
        <f>IF(N360="zákl. přenesená",J360,0)</f>
        <v>0</v>
      </c>
      <c r="BH360" s="209">
        <f>IF(N360="sníž. přenesená",J360,0)</f>
        <v>0</v>
      </c>
      <c r="BI360" s="209">
        <f>IF(N360="nulová",J360,0)</f>
        <v>0</v>
      </c>
      <c r="BJ360" s="17" t="s">
        <v>76</v>
      </c>
      <c r="BK360" s="209">
        <f>ROUND(I360*H360,2)</f>
        <v>0</v>
      </c>
      <c r="BL360" s="17" t="s">
        <v>242</v>
      </c>
      <c r="BM360" s="208" t="s">
        <v>568</v>
      </c>
    </row>
    <row r="361" s="2" customFormat="1">
      <c r="A361" s="38"/>
      <c r="B361" s="39"/>
      <c r="C361" s="40"/>
      <c r="D361" s="210" t="s">
        <v>137</v>
      </c>
      <c r="E361" s="40"/>
      <c r="F361" s="211" t="s">
        <v>569</v>
      </c>
      <c r="G361" s="40"/>
      <c r="H361" s="40"/>
      <c r="I361" s="212"/>
      <c r="J361" s="40"/>
      <c r="K361" s="40"/>
      <c r="L361" s="44"/>
      <c r="M361" s="213"/>
      <c r="N361" s="214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137</v>
      </c>
      <c r="AU361" s="17" t="s">
        <v>78</v>
      </c>
    </row>
    <row r="362" s="2" customFormat="1">
      <c r="A362" s="38"/>
      <c r="B362" s="39"/>
      <c r="C362" s="40"/>
      <c r="D362" s="215" t="s">
        <v>139</v>
      </c>
      <c r="E362" s="40"/>
      <c r="F362" s="216" t="s">
        <v>570</v>
      </c>
      <c r="G362" s="40"/>
      <c r="H362" s="40"/>
      <c r="I362" s="212"/>
      <c r="J362" s="40"/>
      <c r="K362" s="40"/>
      <c r="L362" s="44"/>
      <c r="M362" s="213"/>
      <c r="N362" s="214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139</v>
      </c>
      <c r="AU362" s="17" t="s">
        <v>78</v>
      </c>
    </row>
    <row r="363" s="13" customFormat="1">
      <c r="A363" s="13"/>
      <c r="B363" s="217"/>
      <c r="C363" s="218"/>
      <c r="D363" s="210" t="s">
        <v>141</v>
      </c>
      <c r="E363" s="219" t="s">
        <v>19</v>
      </c>
      <c r="F363" s="220" t="s">
        <v>571</v>
      </c>
      <c r="G363" s="218"/>
      <c r="H363" s="221">
        <v>8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7" t="s">
        <v>141</v>
      </c>
      <c r="AU363" s="227" t="s">
        <v>78</v>
      </c>
      <c r="AV363" s="13" t="s">
        <v>78</v>
      </c>
      <c r="AW363" s="13" t="s">
        <v>33</v>
      </c>
      <c r="AX363" s="13" t="s">
        <v>76</v>
      </c>
      <c r="AY363" s="227" t="s">
        <v>128</v>
      </c>
    </row>
    <row r="364" s="2" customFormat="1" ht="16.5" customHeight="1">
      <c r="A364" s="38"/>
      <c r="B364" s="39"/>
      <c r="C364" s="240" t="s">
        <v>572</v>
      </c>
      <c r="D364" s="240" t="s">
        <v>182</v>
      </c>
      <c r="E364" s="241" t="s">
        <v>573</v>
      </c>
      <c r="F364" s="242" t="s">
        <v>574</v>
      </c>
      <c r="G364" s="243" t="s">
        <v>410</v>
      </c>
      <c r="H364" s="244">
        <v>3.2000000000000002</v>
      </c>
      <c r="I364" s="245"/>
      <c r="J364" s="246">
        <f>ROUND(I364*H364,2)</f>
        <v>0</v>
      </c>
      <c r="K364" s="242" t="s">
        <v>134</v>
      </c>
      <c r="L364" s="247"/>
      <c r="M364" s="248" t="s">
        <v>19</v>
      </c>
      <c r="N364" s="249" t="s">
        <v>42</v>
      </c>
      <c r="O364" s="84"/>
      <c r="P364" s="206">
        <f>O364*H364</f>
        <v>0</v>
      </c>
      <c r="Q364" s="206">
        <v>0.0012999999999999999</v>
      </c>
      <c r="R364" s="206">
        <f>Q364*H364</f>
        <v>0.0041599999999999996</v>
      </c>
      <c r="S364" s="206">
        <v>0</v>
      </c>
      <c r="T364" s="20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08" t="s">
        <v>356</v>
      </c>
      <c r="AT364" s="208" t="s">
        <v>182</v>
      </c>
      <c r="AU364" s="208" t="s">
        <v>78</v>
      </c>
      <c r="AY364" s="17" t="s">
        <v>128</v>
      </c>
      <c r="BE364" s="209">
        <f>IF(N364="základní",J364,0)</f>
        <v>0</v>
      </c>
      <c r="BF364" s="209">
        <f>IF(N364="snížená",J364,0)</f>
        <v>0</v>
      </c>
      <c r="BG364" s="209">
        <f>IF(N364="zákl. přenesená",J364,0)</f>
        <v>0</v>
      </c>
      <c r="BH364" s="209">
        <f>IF(N364="sníž. přenesená",J364,0)</f>
        <v>0</v>
      </c>
      <c r="BI364" s="209">
        <f>IF(N364="nulová",J364,0)</f>
        <v>0</v>
      </c>
      <c r="BJ364" s="17" t="s">
        <v>76</v>
      </c>
      <c r="BK364" s="209">
        <f>ROUND(I364*H364,2)</f>
        <v>0</v>
      </c>
      <c r="BL364" s="17" t="s">
        <v>242</v>
      </c>
      <c r="BM364" s="208" t="s">
        <v>575</v>
      </c>
    </row>
    <row r="365" s="2" customFormat="1">
      <c r="A365" s="38"/>
      <c r="B365" s="39"/>
      <c r="C365" s="40"/>
      <c r="D365" s="210" t="s">
        <v>137</v>
      </c>
      <c r="E365" s="40"/>
      <c r="F365" s="211" t="s">
        <v>574</v>
      </c>
      <c r="G365" s="40"/>
      <c r="H365" s="40"/>
      <c r="I365" s="212"/>
      <c r="J365" s="40"/>
      <c r="K365" s="40"/>
      <c r="L365" s="44"/>
      <c r="M365" s="213"/>
      <c r="N365" s="214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137</v>
      </c>
      <c r="AU365" s="17" t="s">
        <v>78</v>
      </c>
    </row>
    <row r="366" s="13" customFormat="1">
      <c r="A366" s="13"/>
      <c r="B366" s="217"/>
      <c r="C366" s="218"/>
      <c r="D366" s="210" t="s">
        <v>141</v>
      </c>
      <c r="E366" s="219" t="s">
        <v>19</v>
      </c>
      <c r="F366" s="220" t="s">
        <v>576</v>
      </c>
      <c r="G366" s="218"/>
      <c r="H366" s="221">
        <v>3.2000000000000002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7" t="s">
        <v>141</v>
      </c>
      <c r="AU366" s="227" t="s">
        <v>78</v>
      </c>
      <c r="AV366" s="13" t="s">
        <v>78</v>
      </c>
      <c r="AW366" s="13" t="s">
        <v>33</v>
      </c>
      <c r="AX366" s="13" t="s">
        <v>76</v>
      </c>
      <c r="AY366" s="227" t="s">
        <v>128</v>
      </c>
    </row>
    <row r="367" s="2" customFormat="1" ht="16.5" customHeight="1">
      <c r="A367" s="38"/>
      <c r="B367" s="39"/>
      <c r="C367" s="197" t="s">
        <v>577</v>
      </c>
      <c r="D367" s="197" t="s">
        <v>130</v>
      </c>
      <c r="E367" s="198" t="s">
        <v>578</v>
      </c>
      <c r="F367" s="199" t="s">
        <v>579</v>
      </c>
      <c r="G367" s="200" t="s">
        <v>410</v>
      </c>
      <c r="H367" s="201">
        <v>46.5</v>
      </c>
      <c r="I367" s="202"/>
      <c r="J367" s="203">
        <f>ROUND(I367*H367,2)</f>
        <v>0</v>
      </c>
      <c r="K367" s="199" t="s">
        <v>134</v>
      </c>
      <c r="L367" s="44"/>
      <c r="M367" s="204" t="s">
        <v>19</v>
      </c>
      <c r="N367" s="205" t="s">
        <v>42</v>
      </c>
      <c r="O367" s="84"/>
      <c r="P367" s="206">
        <f>O367*H367</f>
        <v>0</v>
      </c>
      <c r="Q367" s="206">
        <v>0</v>
      </c>
      <c r="R367" s="206">
        <f>Q367*H367</f>
        <v>0</v>
      </c>
      <c r="S367" s="206">
        <v>0</v>
      </c>
      <c r="T367" s="20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08" t="s">
        <v>242</v>
      </c>
      <c r="AT367" s="208" t="s">
        <v>130</v>
      </c>
      <c r="AU367" s="208" t="s">
        <v>78</v>
      </c>
      <c r="AY367" s="17" t="s">
        <v>128</v>
      </c>
      <c r="BE367" s="209">
        <f>IF(N367="základní",J367,0)</f>
        <v>0</v>
      </c>
      <c r="BF367" s="209">
        <f>IF(N367="snížená",J367,0)</f>
        <v>0</v>
      </c>
      <c r="BG367" s="209">
        <f>IF(N367="zákl. přenesená",J367,0)</f>
        <v>0</v>
      </c>
      <c r="BH367" s="209">
        <f>IF(N367="sníž. přenesená",J367,0)</f>
        <v>0</v>
      </c>
      <c r="BI367" s="209">
        <f>IF(N367="nulová",J367,0)</f>
        <v>0</v>
      </c>
      <c r="BJ367" s="17" t="s">
        <v>76</v>
      </c>
      <c r="BK367" s="209">
        <f>ROUND(I367*H367,2)</f>
        <v>0</v>
      </c>
      <c r="BL367" s="17" t="s">
        <v>242</v>
      </c>
      <c r="BM367" s="208" t="s">
        <v>580</v>
      </c>
    </row>
    <row r="368" s="2" customFormat="1">
      <c r="A368" s="38"/>
      <c r="B368" s="39"/>
      <c r="C368" s="40"/>
      <c r="D368" s="210" t="s">
        <v>137</v>
      </c>
      <c r="E368" s="40"/>
      <c r="F368" s="211" t="s">
        <v>581</v>
      </c>
      <c r="G368" s="40"/>
      <c r="H368" s="40"/>
      <c r="I368" s="212"/>
      <c r="J368" s="40"/>
      <c r="K368" s="40"/>
      <c r="L368" s="44"/>
      <c r="M368" s="213"/>
      <c r="N368" s="214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137</v>
      </c>
      <c r="AU368" s="17" t="s">
        <v>78</v>
      </c>
    </row>
    <row r="369" s="2" customFormat="1">
      <c r="A369" s="38"/>
      <c r="B369" s="39"/>
      <c r="C369" s="40"/>
      <c r="D369" s="215" t="s">
        <v>139</v>
      </c>
      <c r="E369" s="40"/>
      <c r="F369" s="216" t="s">
        <v>582</v>
      </c>
      <c r="G369" s="40"/>
      <c r="H369" s="40"/>
      <c r="I369" s="212"/>
      <c r="J369" s="40"/>
      <c r="K369" s="40"/>
      <c r="L369" s="44"/>
      <c r="M369" s="213"/>
      <c r="N369" s="214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139</v>
      </c>
      <c r="AU369" s="17" t="s">
        <v>78</v>
      </c>
    </row>
    <row r="370" s="13" customFormat="1">
      <c r="A370" s="13"/>
      <c r="B370" s="217"/>
      <c r="C370" s="218"/>
      <c r="D370" s="210" t="s">
        <v>141</v>
      </c>
      <c r="E370" s="219" t="s">
        <v>19</v>
      </c>
      <c r="F370" s="220" t="s">
        <v>583</v>
      </c>
      <c r="G370" s="218"/>
      <c r="H370" s="221">
        <v>46.5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7" t="s">
        <v>141</v>
      </c>
      <c r="AU370" s="227" t="s">
        <v>78</v>
      </c>
      <c r="AV370" s="13" t="s">
        <v>78</v>
      </c>
      <c r="AW370" s="13" t="s">
        <v>33</v>
      </c>
      <c r="AX370" s="13" t="s">
        <v>76</v>
      </c>
      <c r="AY370" s="227" t="s">
        <v>128</v>
      </c>
    </row>
    <row r="371" s="2" customFormat="1" ht="16.5" customHeight="1">
      <c r="A371" s="38"/>
      <c r="B371" s="39"/>
      <c r="C371" s="240" t="s">
        <v>584</v>
      </c>
      <c r="D371" s="240" t="s">
        <v>182</v>
      </c>
      <c r="E371" s="241" t="s">
        <v>585</v>
      </c>
      <c r="F371" s="242" t="s">
        <v>586</v>
      </c>
      <c r="G371" s="243" t="s">
        <v>145</v>
      </c>
      <c r="H371" s="244">
        <v>0.48299999999999998</v>
      </c>
      <c r="I371" s="245"/>
      <c r="J371" s="246">
        <f>ROUND(I371*H371,2)</f>
        <v>0</v>
      </c>
      <c r="K371" s="242" t="s">
        <v>134</v>
      </c>
      <c r="L371" s="247"/>
      <c r="M371" s="248" t="s">
        <v>19</v>
      </c>
      <c r="N371" s="249" t="s">
        <v>42</v>
      </c>
      <c r="O371" s="84"/>
      <c r="P371" s="206">
        <f>O371*H371</f>
        <v>0</v>
      </c>
      <c r="Q371" s="206">
        <v>0.55000000000000004</v>
      </c>
      <c r="R371" s="206">
        <f>Q371*H371</f>
        <v>0.26565</v>
      </c>
      <c r="S371" s="206">
        <v>0</v>
      </c>
      <c r="T371" s="20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08" t="s">
        <v>356</v>
      </c>
      <c r="AT371" s="208" t="s">
        <v>182</v>
      </c>
      <c r="AU371" s="208" t="s">
        <v>78</v>
      </c>
      <c r="AY371" s="17" t="s">
        <v>128</v>
      </c>
      <c r="BE371" s="209">
        <f>IF(N371="základní",J371,0)</f>
        <v>0</v>
      </c>
      <c r="BF371" s="209">
        <f>IF(N371="snížená",J371,0)</f>
        <v>0</v>
      </c>
      <c r="BG371" s="209">
        <f>IF(N371="zákl. přenesená",J371,0)</f>
        <v>0</v>
      </c>
      <c r="BH371" s="209">
        <f>IF(N371="sníž. přenesená",J371,0)</f>
        <v>0</v>
      </c>
      <c r="BI371" s="209">
        <f>IF(N371="nulová",J371,0)</f>
        <v>0</v>
      </c>
      <c r="BJ371" s="17" t="s">
        <v>76</v>
      </c>
      <c r="BK371" s="209">
        <f>ROUND(I371*H371,2)</f>
        <v>0</v>
      </c>
      <c r="BL371" s="17" t="s">
        <v>242</v>
      </c>
      <c r="BM371" s="208" t="s">
        <v>587</v>
      </c>
    </row>
    <row r="372" s="2" customFormat="1">
      <c r="A372" s="38"/>
      <c r="B372" s="39"/>
      <c r="C372" s="40"/>
      <c r="D372" s="210" t="s">
        <v>137</v>
      </c>
      <c r="E372" s="40"/>
      <c r="F372" s="211" t="s">
        <v>586</v>
      </c>
      <c r="G372" s="40"/>
      <c r="H372" s="40"/>
      <c r="I372" s="212"/>
      <c r="J372" s="40"/>
      <c r="K372" s="40"/>
      <c r="L372" s="44"/>
      <c r="M372" s="213"/>
      <c r="N372" s="214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137</v>
      </c>
      <c r="AU372" s="17" t="s">
        <v>78</v>
      </c>
    </row>
    <row r="373" s="13" customFormat="1">
      <c r="A373" s="13"/>
      <c r="B373" s="217"/>
      <c r="C373" s="218"/>
      <c r="D373" s="210" t="s">
        <v>141</v>
      </c>
      <c r="E373" s="219" t="s">
        <v>19</v>
      </c>
      <c r="F373" s="220" t="s">
        <v>588</v>
      </c>
      <c r="G373" s="218"/>
      <c r="H373" s="221">
        <v>0.25800000000000001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7" t="s">
        <v>141</v>
      </c>
      <c r="AU373" s="227" t="s">
        <v>78</v>
      </c>
      <c r="AV373" s="13" t="s">
        <v>78</v>
      </c>
      <c r="AW373" s="13" t="s">
        <v>33</v>
      </c>
      <c r="AX373" s="13" t="s">
        <v>71</v>
      </c>
      <c r="AY373" s="227" t="s">
        <v>128</v>
      </c>
    </row>
    <row r="374" s="13" customFormat="1">
      <c r="A374" s="13"/>
      <c r="B374" s="217"/>
      <c r="C374" s="218"/>
      <c r="D374" s="210" t="s">
        <v>141</v>
      </c>
      <c r="E374" s="219" t="s">
        <v>19</v>
      </c>
      <c r="F374" s="220" t="s">
        <v>589</v>
      </c>
      <c r="G374" s="218"/>
      <c r="H374" s="221">
        <v>0.16600000000000001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7" t="s">
        <v>141</v>
      </c>
      <c r="AU374" s="227" t="s">
        <v>78</v>
      </c>
      <c r="AV374" s="13" t="s">
        <v>78</v>
      </c>
      <c r="AW374" s="13" t="s">
        <v>33</v>
      </c>
      <c r="AX374" s="13" t="s">
        <v>71</v>
      </c>
      <c r="AY374" s="227" t="s">
        <v>128</v>
      </c>
    </row>
    <row r="375" s="13" customFormat="1">
      <c r="A375" s="13"/>
      <c r="B375" s="217"/>
      <c r="C375" s="218"/>
      <c r="D375" s="210" t="s">
        <v>141</v>
      </c>
      <c r="E375" s="219" t="s">
        <v>19</v>
      </c>
      <c r="F375" s="220" t="s">
        <v>590</v>
      </c>
      <c r="G375" s="218"/>
      <c r="H375" s="221">
        <v>0.024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7" t="s">
        <v>141</v>
      </c>
      <c r="AU375" s="227" t="s">
        <v>78</v>
      </c>
      <c r="AV375" s="13" t="s">
        <v>78</v>
      </c>
      <c r="AW375" s="13" t="s">
        <v>33</v>
      </c>
      <c r="AX375" s="13" t="s">
        <v>71</v>
      </c>
      <c r="AY375" s="227" t="s">
        <v>128</v>
      </c>
    </row>
    <row r="376" s="13" customFormat="1">
      <c r="A376" s="13"/>
      <c r="B376" s="217"/>
      <c r="C376" s="218"/>
      <c r="D376" s="210" t="s">
        <v>141</v>
      </c>
      <c r="E376" s="219" t="s">
        <v>19</v>
      </c>
      <c r="F376" s="220" t="s">
        <v>591</v>
      </c>
      <c r="G376" s="218"/>
      <c r="H376" s="221">
        <v>0.035000000000000003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27" t="s">
        <v>141</v>
      </c>
      <c r="AU376" s="227" t="s">
        <v>78</v>
      </c>
      <c r="AV376" s="13" t="s">
        <v>78</v>
      </c>
      <c r="AW376" s="13" t="s">
        <v>33</v>
      </c>
      <c r="AX376" s="13" t="s">
        <v>71</v>
      </c>
      <c r="AY376" s="227" t="s">
        <v>128</v>
      </c>
    </row>
    <row r="377" s="14" customFormat="1">
      <c r="A377" s="14"/>
      <c r="B377" s="229"/>
      <c r="C377" s="230"/>
      <c r="D377" s="210" t="s">
        <v>141</v>
      </c>
      <c r="E377" s="231" t="s">
        <v>19</v>
      </c>
      <c r="F377" s="232" t="s">
        <v>161</v>
      </c>
      <c r="G377" s="230"/>
      <c r="H377" s="233">
        <v>0.48299999999999998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39" t="s">
        <v>141</v>
      </c>
      <c r="AU377" s="239" t="s">
        <v>78</v>
      </c>
      <c r="AV377" s="14" t="s">
        <v>135</v>
      </c>
      <c r="AW377" s="14" t="s">
        <v>33</v>
      </c>
      <c r="AX377" s="14" t="s">
        <v>76</v>
      </c>
      <c r="AY377" s="239" t="s">
        <v>128</v>
      </c>
    </row>
    <row r="378" s="2" customFormat="1" ht="16.5" customHeight="1">
      <c r="A378" s="38"/>
      <c r="B378" s="39"/>
      <c r="C378" s="197" t="s">
        <v>592</v>
      </c>
      <c r="D378" s="197" t="s">
        <v>130</v>
      </c>
      <c r="E378" s="198" t="s">
        <v>593</v>
      </c>
      <c r="F378" s="199" t="s">
        <v>594</v>
      </c>
      <c r="G378" s="200" t="s">
        <v>410</v>
      </c>
      <c r="H378" s="201">
        <v>13.199999999999999</v>
      </c>
      <c r="I378" s="202"/>
      <c r="J378" s="203">
        <f>ROUND(I378*H378,2)</f>
        <v>0</v>
      </c>
      <c r="K378" s="199" t="s">
        <v>134</v>
      </c>
      <c r="L378" s="44"/>
      <c r="M378" s="204" t="s">
        <v>19</v>
      </c>
      <c r="N378" s="205" t="s">
        <v>42</v>
      </c>
      <c r="O378" s="84"/>
      <c r="P378" s="206">
        <f>O378*H378</f>
        <v>0</v>
      </c>
      <c r="Q378" s="206">
        <v>0</v>
      </c>
      <c r="R378" s="206">
        <f>Q378*H378</f>
        <v>0</v>
      </c>
      <c r="S378" s="206">
        <v>0</v>
      </c>
      <c r="T378" s="207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08" t="s">
        <v>242</v>
      </c>
      <c r="AT378" s="208" t="s">
        <v>130</v>
      </c>
      <c r="AU378" s="208" t="s">
        <v>78</v>
      </c>
      <c r="AY378" s="17" t="s">
        <v>128</v>
      </c>
      <c r="BE378" s="209">
        <f>IF(N378="základní",J378,0)</f>
        <v>0</v>
      </c>
      <c r="BF378" s="209">
        <f>IF(N378="snížená",J378,0)</f>
        <v>0</v>
      </c>
      <c r="BG378" s="209">
        <f>IF(N378="zákl. přenesená",J378,0)</f>
        <v>0</v>
      </c>
      <c r="BH378" s="209">
        <f>IF(N378="sníž. přenesená",J378,0)</f>
        <v>0</v>
      </c>
      <c r="BI378" s="209">
        <f>IF(N378="nulová",J378,0)</f>
        <v>0</v>
      </c>
      <c r="BJ378" s="17" t="s">
        <v>76</v>
      </c>
      <c r="BK378" s="209">
        <f>ROUND(I378*H378,2)</f>
        <v>0</v>
      </c>
      <c r="BL378" s="17" t="s">
        <v>242</v>
      </c>
      <c r="BM378" s="208" t="s">
        <v>595</v>
      </c>
    </row>
    <row r="379" s="2" customFormat="1">
      <c r="A379" s="38"/>
      <c r="B379" s="39"/>
      <c r="C379" s="40"/>
      <c r="D379" s="210" t="s">
        <v>137</v>
      </c>
      <c r="E379" s="40"/>
      <c r="F379" s="211" t="s">
        <v>596</v>
      </c>
      <c r="G379" s="40"/>
      <c r="H379" s="40"/>
      <c r="I379" s="212"/>
      <c r="J379" s="40"/>
      <c r="K379" s="40"/>
      <c r="L379" s="44"/>
      <c r="M379" s="213"/>
      <c r="N379" s="214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137</v>
      </c>
      <c r="AU379" s="17" t="s">
        <v>78</v>
      </c>
    </row>
    <row r="380" s="2" customFormat="1">
      <c r="A380" s="38"/>
      <c r="B380" s="39"/>
      <c r="C380" s="40"/>
      <c r="D380" s="215" t="s">
        <v>139</v>
      </c>
      <c r="E380" s="40"/>
      <c r="F380" s="216" t="s">
        <v>597</v>
      </c>
      <c r="G380" s="40"/>
      <c r="H380" s="40"/>
      <c r="I380" s="212"/>
      <c r="J380" s="40"/>
      <c r="K380" s="40"/>
      <c r="L380" s="44"/>
      <c r="M380" s="213"/>
      <c r="N380" s="214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139</v>
      </c>
      <c r="AU380" s="17" t="s">
        <v>78</v>
      </c>
    </row>
    <row r="381" s="13" customFormat="1">
      <c r="A381" s="13"/>
      <c r="B381" s="217"/>
      <c r="C381" s="218"/>
      <c r="D381" s="210" t="s">
        <v>141</v>
      </c>
      <c r="E381" s="219" t="s">
        <v>19</v>
      </c>
      <c r="F381" s="220" t="s">
        <v>598</v>
      </c>
      <c r="G381" s="218"/>
      <c r="H381" s="221">
        <v>13.199999999999999</v>
      </c>
      <c r="I381" s="222"/>
      <c r="J381" s="218"/>
      <c r="K381" s="218"/>
      <c r="L381" s="223"/>
      <c r="M381" s="224"/>
      <c r="N381" s="225"/>
      <c r="O381" s="225"/>
      <c r="P381" s="225"/>
      <c r="Q381" s="225"/>
      <c r="R381" s="225"/>
      <c r="S381" s="225"/>
      <c r="T381" s="22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7" t="s">
        <v>141</v>
      </c>
      <c r="AU381" s="227" t="s">
        <v>78</v>
      </c>
      <c r="AV381" s="13" t="s">
        <v>78</v>
      </c>
      <c r="AW381" s="13" t="s">
        <v>33</v>
      </c>
      <c r="AX381" s="13" t="s">
        <v>76</v>
      </c>
      <c r="AY381" s="227" t="s">
        <v>128</v>
      </c>
    </row>
    <row r="382" s="2" customFormat="1" ht="16.5" customHeight="1">
      <c r="A382" s="38"/>
      <c r="B382" s="39"/>
      <c r="C382" s="240" t="s">
        <v>599</v>
      </c>
      <c r="D382" s="240" t="s">
        <v>182</v>
      </c>
      <c r="E382" s="241" t="s">
        <v>600</v>
      </c>
      <c r="F382" s="242" t="s">
        <v>601</v>
      </c>
      <c r="G382" s="243" t="s">
        <v>145</v>
      </c>
      <c r="H382" s="244">
        <v>0.19</v>
      </c>
      <c r="I382" s="245"/>
      <c r="J382" s="246">
        <f>ROUND(I382*H382,2)</f>
        <v>0</v>
      </c>
      <c r="K382" s="242" t="s">
        <v>134</v>
      </c>
      <c r="L382" s="247"/>
      <c r="M382" s="248" t="s">
        <v>19</v>
      </c>
      <c r="N382" s="249" t="s">
        <v>42</v>
      </c>
      <c r="O382" s="84"/>
      <c r="P382" s="206">
        <f>O382*H382</f>
        <v>0</v>
      </c>
      <c r="Q382" s="206">
        <v>0.55000000000000004</v>
      </c>
      <c r="R382" s="206">
        <f>Q382*H382</f>
        <v>0.10450000000000001</v>
      </c>
      <c r="S382" s="206">
        <v>0</v>
      </c>
      <c r="T382" s="207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08" t="s">
        <v>356</v>
      </c>
      <c r="AT382" s="208" t="s">
        <v>182</v>
      </c>
      <c r="AU382" s="208" t="s">
        <v>78</v>
      </c>
      <c r="AY382" s="17" t="s">
        <v>128</v>
      </c>
      <c r="BE382" s="209">
        <f>IF(N382="základní",J382,0)</f>
        <v>0</v>
      </c>
      <c r="BF382" s="209">
        <f>IF(N382="snížená",J382,0)</f>
        <v>0</v>
      </c>
      <c r="BG382" s="209">
        <f>IF(N382="zákl. přenesená",J382,0)</f>
        <v>0</v>
      </c>
      <c r="BH382" s="209">
        <f>IF(N382="sníž. přenesená",J382,0)</f>
        <v>0</v>
      </c>
      <c r="BI382" s="209">
        <f>IF(N382="nulová",J382,0)</f>
        <v>0</v>
      </c>
      <c r="BJ382" s="17" t="s">
        <v>76</v>
      </c>
      <c r="BK382" s="209">
        <f>ROUND(I382*H382,2)</f>
        <v>0</v>
      </c>
      <c r="BL382" s="17" t="s">
        <v>242</v>
      </c>
      <c r="BM382" s="208" t="s">
        <v>602</v>
      </c>
    </row>
    <row r="383" s="2" customFormat="1">
      <c r="A383" s="38"/>
      <c r="B383" s="39"/>
      <c r="C383" s="40"/>
      <c r="D383" s="210" t="s">
        <v>137</v>
      </c>
      <c r="E383" s="40"/>
      <c r="F383" s="211" t="s">
        <v>601</v>
      </c>
      <c r="G383" s="40"/>
      <c r="H383" s="40"/>
      <c r="I383" s="212"/>
      <c r="J383" s="40"/>
      <c r="K383" s="40"/>
      <c r="L383" s="44"/>
      <c r="M383" s="213"/>
      <c r="N383" s="214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137</v>
      </c>
      <c r="AU383" s="17" t="s">
        <v>78</v>
      </c>
    </row>
    <row r="384" s="13" customFormat="1">
      <c r="A384" s="13"/>
      <c r="B384" s="217"/>
      <c r="C384" s="218"/>
      <c r="D384" s="210" t="s">
        <v>141</v>
      </c>
      <c r="E384" s="219" t="s">
        <v>19</v>
      </c>
      <c r="F384" s="220" t="s">
        <v>603</v>
      </c>
      <c r="G384" s="218"/>
      <c r="H384" s="221">
        <v>0.19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27" t="s">
        <v>141</v>
      </c>
      <c r="AU384" s="227" t="s">
        <v>78</v>
      </c>
      <c r="AV384" s="13" t="s">
        <v>78</v>
      </c>
      <c r="AW384" s="13" t="s">
        <v>33</v>
      </c>
      <c r="AX384" s="13" t="s">
        <v>76</v>
      </c>
      <c r="AY384" s="227" t="s">
        <v>128</v>
      </c>
    </row>
    <row r="385" s="2" customFormat="1" ht="21.75" customHeight="1">
      <c r="A385" s="38"/>
      <c r="B385" s="39"/>
      <c r="C385" s="197" t="s">
        <v>604</v>
      </c>
      <c r="D385" s="197" t="s">
        <v>130</v>
      </c>
      <c r="E385" s="198" t="s">
        <v>605</v>
      </c>
      <c r="F385" s="199" t="s">
        <v>606</v>
      </c>
      <c r="G385" s="200" t="s">
        <v>133</v>
      </c>
      <c r="H385" s="201">
        <v>17.48</v>
      </c>
      <c r="I385" s="202"/>
      <c r="J385" s="203">
        <f>ROUND(I385*H385,2)</f>
        <v>0</v>
      </c>
      <c r="K385" s="199" t="s">
        <v>134</v>
      </c>
      <c r="L385" s="44"/>
      <c r="M385" s="204" t="s">
        <v>19</v>
      </c>
      <c r="N385" s="205" t="s">
        <v>42</v>
      </c>
      <c r="O385" s="84"/>
      <c r="P385" s="206">
        <f>O385*H385</f>
        <v>0</v>
      </c>
      <c r="Q385" s="206">
        <v>0</v>
      </c>
      <c r="R385" s="206">
        <f>Q385*H385</f>
        <v>0</v>
      </c>
      <c r="S385" s="206">
        <v>0</v>
      </c>
      <c r="T385" s="207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08" t="s">
        <v>242</v>
      </c>
      <c r="AT385" s="208" t="s">
        <v>130</v>
      </c>
      <c r="AU385" s="208" t="s">
        <v>78</v>
      </c>
      <c r="AY385" s="17" t="s">
        <v>128</v>
      </c>
      <c r="BE385" s="209">
        <f>IF(N385="základní",J385,0)</f>
        <v>0</v>
      </c>
      <c r="BF385" s="209">
        <f>IF(N385="snížená",J385,0)</f>
        <v>0</v>
      </c>
      <c r="BG385" s="209">
        <f>IF(N385="zákl. přenesená",J385,0)</f>
        <v>0</v>
      </c>
      <c r="BH385" s="209">
        <f>IF(N385="sníž. přenesená",J385,0)</f>
        <v>0</v>
      </c>
      <c r="BI385" s="209">
        <f>IF(N385="nulová",J385,0)</f>
        <v>0</v>
      </c>
      <c r="BJ385" s="17" t="s">
        <v>76</v>
      </c>
      <c r="BK385" s="209">
        <f>ROUND(I385*H385,2)</f>
        <v>0</v>
      </c>
      <c r="BL385" s="17" t="s">
        <v>242</v>
      </c>
      <c r="BM385" s="208" t="s">
        <v>607</v>
      </c>
    </row>
    <row r="386" s="2" customFormat="1">
      <c r="A386" s="38"/>
      <c r="B386" s="39"/>
      <c r="C386" s="40"/>
      <c r="D386" s="210" t="s">
        <v>137</v>
      </c>
      <c r="E386" s="40"/>
      <c r="F386" s="211" t="s">
        <v>608</v>
      </c>
      <c r="G386" s="40"/>
      <c r="H386" s="40"/>
      <c r="I386" s="212"/>
      <c r="J386" s="40"/>
      <c r="K386" s="40"/>
      <c r="L386" s="44"/>
      <c r="M386" s="213"/>
      <c r="N386" s="214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137</v>
      </c>
      <c r="AU386" s="17" t="s">
        <v>78</v>
      </c>
    </row>
    <row r="387" s="2" customFormat="1">
      <c r="A387" s="38"/>
      <c r="B387" s="39"/>
      <c r="C387" s="40"/>
      <c r="D387" s="215" t="s">
        <v>139</v>
      </c>
      <c r="E387" s="40"/>
      <c r="F387" s="216" t="s">
        <v>609</v>
      </c>
      <c r="G387" s="40"/>
      <c r="H387" s="40"/>
      <c r="I387" s="212"/>
      <c r="J387" s="40"/>
      <c r="K387" s="40"/>
      <c r="L387" s="44"/>
      <c r="M387" s="213"/>
      <c r="N387" s="214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139</v>
      </c>
      <c r="AU387" s="17" t="s">
        <v>78</v>
      </c>
    </row>
    <row r="388" s="13" customFormat="1">
      <c r="A388" s="13"/>
      <c r="B388" s="217"/>
      <c r="C388" s="218"/>
      <c r="D388" s="210" t="s">
        <v>141</v>
      </c>
      <c r="E388" s="219" t="s">
        <v>19</v>
      </c>
      <c r="F388" s="220" t="s">
        <v>610</v>
      </c>
      <c r="G388" s="218"/>
      <c r="H388" s="221">
        <v>17.48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27" t="s">
        <v>141</v>
      </c>
      <c r="AU388" s="227" t="s">
        <v>78</v>
      </c>
      <c r="AV388" s="13" t="s">
        <v>78</v>
      </c>
      <c r="AW388" s="13" t="s">
        <v>33</v>
      </c>
      <c r="AX388" s="13" t="s">
        <v>76</v>
      </c>
      <c r="AY388" s="227" t="s">
        <v>128</v>
      </c>
    </row>
    <row r="389" s="2" customFormat="1" ht="16.5" customHeight="1">
      <c r="A389" s="38"/>
      <c r="B389" s="39"/>
      <c r="C389" s="240" t="s">
        <v>611</v>
      </c>
      <c r="D389" s="240" t="s">
        <v>182</v>
      </c>
      <c r="E389" s="241" t="s">
        <v>612</v>
      </c>
      <c r="F389" s="242" t="s">
        <v>613</v>
      </c>
      <c r="G389" s="243" t="s">
        <v>145</v>
      </c>
      <c r="H389" s="244">
        <v>0.437</v>
      </c>
      <c r="I389" s="245"/>
      <c r="J389" s="246">
        <f>ROUND(I389*H389,2)</f>
        <v>0</v>
      </c>
      <c r="K389" s="242" t="s">
        <v>134</v>
      </c>
      <c r="L389" s="247"/>
      <c r="M389" s="248" t="s">
        <v>19</v>
      </c>
      <c r="N389" s="249" t="s">
        <v>42</v>
      </c>
      <c r="O389" s="84"/>
      <c r="P389" s="206">
        <f>O389*H389</f>
        <v>0</v>
      </c>
      <c r="Q389" s="206">
        <v>0.55000000000000004</v>
      </c>
      <c r="R389" s="206">
        <f>Q389*H389</f>
        <v>0.24035000000000001</v>
      </c>
      <c r="S389" s="206">
        <v>0</v>
      </c>
      <c r="T389" s="20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08" t="s">
        <v>356</v>
      </c>
      <c r="AT389" s="208" t="s">
        <v>182</v>
      </c>
      <c r="AU389" s="208" t="s">
        <v>78</v>
      </c>
      <c r="AY389" s="17" t="s">
        <v>128</v>
      </c>
      <c r="BE389" s="209">
        <f>IF(N389="základní",J389,0)</f>
        <v>0</v>
      </c>
      <c r="BF389" s="209">
        <f>IF(N389="snížená",J389,0)</f>
        <v>0</v>
      </c>
      <c r="BG389" s="209">
        <f>IF(N389="zákl. přenesená",J389,0)</f>
        <v>0</v>
      </c>
      <c r="BH389" s="209">
        <f>IF(N389="sníž. přenesená",J389,0)</f>
        <v>0</v>
      </c>
      <c r="BI389" s="209">
        <f>IF(N389="nulová",J389,0)</f>
        <v>0</v>
      </c>
      <c r="BJ389" s="17" t="s">
        <v>76</v>
      </c>
      <c r="BK389" s="209">
        <f>ROUND(I389*H389,2)</f>
        <v>0</v>
      </c>
      <c r="BL389" s="17" t="s">
        <v>242</v>
      </c>
      <c r="BM389" s="208" t="s">
        <v>614</v>
      </c>
    </row>
    <row r="390" s="2" customFormat="1">
      <c r="A390" s="38"/>
      <c r="B390" s="39"/>
      <c r="C390" s="40"/>
      <c r="D390" s="210" t="s">
        <v>137</v>
      </c>
      <c r="E390" s="40"/>
      <c r="F390" s="211" t="s">
        <v>613</v>
      </c>
      <c r="G390" s="40"/>
      <c r="H390" s="40"/>
      <c r="I390" s="212"/>
      <c r="J390" s="40"/>
      <c r="K390" s="40"/>
      <c r="L390" s="44"/>
      <c r="M390" s="213"/>
      <c r="N390" s="214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137</v>
      </c>
      <c r="AU390" s="17" t="s">
        <v>78</v>
      </c>
    </row>
    <row r="391" s="13" customFormat="1">
      <c r="A391" s="13"/>
      <c r="B391" s="217"/>
      <c r="C391" s="218"/>
      <c r="D391" s="210" t="s">
        <v>141</v>
      </c>
      <c r="E391" s="218"/>
      <c r="F391" s="220" t="s">
        <v>615</v>
      </c>
      <c r="G391" s="218"/>
      <c r="H391" s="221">
        <v>0.437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27" t="s">
        <v>141</v>
      </c>
      <c r="AU391" s="227" t="s">
        <v>78</v>
      </c>
      <c r="AV391" s="13" t="s">
        <v>78</v>
      </c>
      <c r="AW391" s="13" t="s">
        <v>4</v>
      </c>
      <c r="AX391" s="13" t="s">
        <v>76</v>
      </c>
      <c r="AY391" s="227" t="s">
        <v>128</v>
      </c>
    </row>
    <row r="392" s="2" customFormat="1" ht="16.5" customHeight="1">
      <c r="A392" s="38"/>
      <c r="B392" s="39"/>
      <c r="C392" s="197" t="s">
        <v>616</v>
      </c>
      <c r="D392" s="197" t="s">
        <v>130</v>
      </c>
      <c r="E392" s="198" t="s">
        <v>617</v>
      </c>
      <c r="F392" s="199" t="s">
        <v>618</v>
      </c>
      <c r="G392" s="200" t="s">
        <v>133</v>
      </c>
      <c r="H392" s="201">
        <v>8.8130000000000006</v>
      </c>
      <c r="I392" s="202"/>
      <c r="J392" s="203">
        <f>ROUND(I392*H392,2)</f>
        <v>0</v>
      </c>
      <c r="K392" s="199" t="s">
        <v>134</v>
      </c>
      <c r="L392" s="44"/>
      <c r="M392" s="204" t="s">
        <v>19</v>
      </c>
      <c r="N392" s="205" t="s">
        <v>42</v>
      </c>
      <c r="O392" s="84"/>
      <c r="P392" s="206">
        <f>O392*H392</f>
        <v>0</v>
      </c>
      <c r="Q392" s="206">
        <v>0</v>
      </c>
      <c r="R392" s="206">
        <f>Q392*H392</f>
        <v>0</v>
      </c>
      <c r="S392" s="206">
        <v>0</v>
      </c>
      <c r="T392" s="20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08" t="s">
        <v>242</v>
      </c>
      <c r="AT392" s="208" t="s">
        <v>130</v>
      </c>
      <c r="AU392" s="208" t="s">
        <v>78</v>
      </c>
      <c r="AY392" s="17" t="s">
        <v>128</v>
      </c>
      <c r="BE392" s="209">
        <f>IF(N392="základní",J392,0)</f>
        <v>0</v>
      </c>
      <c r="BF392" s="209">
        <f>IF(N392="snížená",J392,0)</f>
        <v>0</v>
      </c>
      <c r="BG392" s="209">
        <f>IF(N392="zákl. přenesená",J392,0)</f>
        <v>0</v>
      </c>
      <c r="BH392" s="209">
        <f>IF(N392="sníž. přenesená",J392,0)</f>
        <v>0</v>
      </c>
      <c r="BI392" s="209">
        <f>IF(N392="nulová",J392,0)</f>
        <v>0</v>
      </c>
      <c r="BJ392" s="17" t="s">
        <v>76</v>
      </c>
      <c r="BK392" s="209">
        <f>ROUND(I392*H392,2)</f>
        <v>0</v>
      </c>
      <c r="BL392" s="17" t="s">
        <v>242</v>
      </c>
      <c r="BM392" s="208" t="s">
        <v>619</v>
      </c>
    </row>
    <row r="393" s="2" customFormat="1">
      <c r="A393" s="38"/>
      <c r="B393" s="39"/>
      <c r="C393" s="40"/>
      <c r="D393" s="210" t="s">
        <v>137</v>
      </c>
      <c r="E393" s="40"/>
      <c r="F393" s="211" t="s">
        <v>620</v>
      </c>
      <c r="G393" s="40"/>
      <c r="H393" s="40"/>
      <c r="I393" s="212"/>
      <c r="J393" s="40"/>
      <c r="K393" s="40"/>
      <c r="L393" s="44"/>
      <c r="M393" s="213"/>
      <c r="N393" s="214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137</v>
      </c>
      <c r="AU393" s="17" t="s">
        <v>78</v>
      </c>
    </row>
    <row r="394" s="2" customFormat="1">
      <c r="A394" s="38"/>
      <c r="B394" s="39"/>
      <c r="C394" s="40"/>
      <c r="D394" s="215" t="s">
        <v>139</v>
      </c>
      <c r="E394" s="40"/>
      <c r="F394" s="216" t="s">
        <v>621</v>
      </c>
      <c r="G394" s="40"/>
      <c r="H394" s="40"/>
      <c r="I394" s="212"/>
      <c r="J394" s="40"/>
      <c r="K394" s="40"/>
      <c r="L394" s="44"/>
      <c r="M394" s="213"/>
      <c r="N394" s="214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139</v>
      </c>
      <c r="AU394" s="17" t="s">
        <v>78</v>
      </c>
    </row>
    <row r="395" s="2" customFormat="1" ht="16.5" customHeight="1">
      <c r="A395" s="38"/>
      <c r="B395" s="39"/>
      <c r="C395" s="240" t="s">
        <v>622</v>
      </c>
      <c r="D395" s="240" t="s">
        <v>182</v>
      </c>
      <c r="E395" s="241" t="s">
        <v>623</v>
      </c>
      <c r="F395" s="242" t="s">
        <v>624</v>
      </c>
      <c r="G395" s="243" t="s">
        <v>133</v>
      </c>
      <c r="H395" s="244">
        <v>9.6940000000000008</v>
      </c>
      <c r="I395" s="245"/>
      <c r="J395" s="246">
        <f>ROUND(I395*H395,2)</f>
        <v>0</v>
      </c>
      <c r="K395" s="242" t="s">
        <v>134</v>
      </c>
      <c r="L395" s="247"/>
      <c r="M395" s="248" t="s">
        <v>19</v>
      </c>
      <c r="N395" s="249" t="s">
        <v>42</v>
      </c>
      <c r="O395" s="84"/>
      <c r="P395" s="206">
        <f>O395*H395</f>
        <v>0</v>
      </c>
      <c r="Q395" s="206">
        <v>0.0093100000000000006</v>
      </c>
      <c r="R395" s="206">
        <f>Q395*H395</f>
        <v>0.090251140000000007</v>
      </c>
      <c r="S395" s="206">
        <v>0</v>
      </c>
      <c r="T395" s="20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08" t="s">
        <v>356</v>
      </c>
      <c r="AT395" s="208" t="s">
        <v>182</v>
      </c>
      <c r="AU395" s="208" t="s">
        <v>78</v>
      </c>
      <c r="AY395" s="17" t="s">
        <v>128</v>
      </c>
      <c r="BE395" s="209">
        <f>IF(N395="základní",J395,0)</f>
        <v>0</v>
      </c>
      <c r="BF395" s="209">
        <f>IF(N395="snížená",J395,0)</f>
        <v>0</v>
      </c>
      <c r="BG395" s="209">
        <f>IF(N395="zákl. přenesená",J395,0)</f>
        <v>0</v>
      </c>
      <c r="BH395" s="209">
        <f>IF(N395="sníž. přenesená",J395,0)</f>
        <v>0</v>
      </c>
      <c r="BI395" s="209">
        <f>IF(N395="nulová",J395,0)</f>
        <v>0</v>
      </c>
      <c r="BJ395" s="17" t="s">
        <v>76</v>
      </c>
      <c r="BK395" s="209">
        <f>ROUND(I395*H395,2)</f>
        <v>0</v>
      </c>
      <c r="BL395" s="17" t="s">
        <v>242</v>
      </c>
      <c r="BM395" s="208" t="s">
        <v>625</v>
      </c>
    </row>
    <row r="396" s="2" customFormat="1">
      <c r="A396" s="38"/>
      <c r="B396" s="39"/>
      <c r="C396" s="40"/>
      <c r="D396" s="210" t="s">
        <v>137</v>
      </c>
      <c r="E396" s="40"/>
      <c r="F396" s="211" t="s">
        <v>624</v>
      </c>
      <c r="G396" s="40"/>
      <c r="H396" s="40"/>
      <c r="I396" s="212"/>
      <c r="J396" s="40"/>
      <c r="K396" s="40"/>
      <c r="L396" s="44"/>
      <c r="M396" s="213"/>
      <c r="N396" s="214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137</v>
      </c>
      <c r="AU396" s="17" t="s">
        <v>78</v>
      </c>
    </row>
    <row r="397" s="13" customFormat="1">
      <c r="A397" s="13"/>
      <c r="B397" s="217"/>
      <c r="C397" s="218"/>
      <c r="D397" s="210" t="s">
        <v>141</v>
      </c>
      <c r="E397" s="219" t="s">
        <v>19</v>
      </c>
      <c r="F397" s="220" t="s">
        <v>626</v>
      </c>
      <c r="G397" s="218"/>
      <c r="H397" s="221">
        <v>8.8130000000000006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27" t="s">
        <v>141</v>
      </c>
      <c r="AU397" s="227" t="s">
        <v>78</v>
      </c>
      <c r="AV397" s="13" t="s">
        <v>78</v>
      </c>
      <c r="AW397" s="13" t="s">
        <v>33</v>
      </c>
      <c r="AX397" s="13" t="s">
        <v>76</v>
      </c>
      <c r="AY397" s="227" t="s">
        <v>128</v>
      </c>
    </row>
    <row r="398" s="13" customFormat="1">
      <c r="A398" s="13"/>
      <c r="B398" s="217"/>
      <c r="C398" s="218"/>
      <c r="D398" s="210" t="s">
        <v>141</v>
      </c>
      <c r="E398" s="218"/>
      <c r="F398" s="220" t="s">
        <v>627</v>
      </c>
      <c r="G398" s="218"/>
      <c r="H398" s="221">
        <v>9.6940000000000008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27" t="s">
        <v>141</v>
      </c>
      <c r="AU398" s="227" t="s">
        <v>78</v>
      </c>
      <c r="AV398" s="13" t="s">
        <v>78</v>
      </c>
      <c r="AW398" s="13" t="s">
        <v>4</v>
      </c>
      <c r="AX398" s="13" t="s">
        <v>76</v>
      </c>
      <c r="AY398" s="227" t="s">
        <v>128</v>
      </c>
    </row>
    <row r="399" s="2" customFormat="1" ht="16.5" customHeight="1">
      <c r="A399" s="38"/>
      <c r="B399" s="39"/>
      <c r="C399" s="197" t="s">
        <v>142</v>
      </c>
      <c r="D399" s="197" t="s">
        <v>130</v>
      </c>
      <c r="E399" s="198" t="s">
        <v>628</v>
      </c>
      <c r="F399" s="199" t="s">
        <v>629</v>
      </c>
      <c r="G399" s="200" t="s">
        <v>410</v>
      </c>
      <c r="H399" s="201">
        <v>3.7999999999999998</v>
      </c>
      <c r="I399" s="202"/>
      <c r="J399" s="203">
        <f>ROUND(I399*H399,2)</f>
        <v>0</v>
      </c>
      <c r="K399" s="199" t="s">
        <v>134</v>
      </c>
      <c r="L399" s="44"/>
      <c r="M399" s="204" t="s">
        <v>19</v>
      </c>
      <c r="N399" s="205" t="s">
        <v>42</v>
      </c>
      <c r="O399" s="84"/>
      <c r="P399" s="206">
        <f>O399*H399</f>
        <v>0</v>
      </c>
      <c r="Q399" s="206">
        <v>1.0000000000000001E-05</v>
      </c>
      <c r="R399" s="206">
        <f>Q399*H399</f>
        <v>3.8000000000000002E-05</v>
      </c>
      <c r="S399" s="206">
        <v>0</v>
      </c>
      <c r="T399" s="207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08" t="s">
        <v>242</v>
      </c>
      <c r="AT399" s="208" t="s">
        <v>130</v>
      </c>
      <c r="AU399" s="208" t="s">
        <v>78</v>
      </c>
      <c r="AY399" s="17" t="s">
        <v>128</v>
      </c>
      <c r="BE399" s="209">
        <f>IF(N399="základní",J399,0)</f>
        <v>0</v>
      </c>
      <c r="BF399" s="209">
        <f>IF(N399="snížená",J399,0)</f>
        <v>0</v>
      </c>
      <c r="BG399" s="209">
        <f>IF(N399="zákl. přenesená",J399,0)</f>
        <v>0</v>
      </c>
      <c r="BH399" s="209">
        <f>IF(N399="sníž. přenesená",J399,0)</f>
        <v>0</v>
      </c>
      <c r="BI399" s="209">
        <f>IF(N399="nulová",J399,0)</f>
        <v>0</v>
      </c>
      <c r="BJ399" s="17" t="s">
        <v>76</v>
      </c>
      <c r="BK399" s="209">
        <f>ROUND(I399*H399,2)</f>
        <v>0</v>
      </c>
      <c r="BL399" s="17" t="s">
        <v>242</v>
      </c>
      <c r="BM399" s="208" t="s">
        <v>630</v>
      </c>
    </row>
    <row r="400" s="2" customFormat="1">
      <c r="A400" s="38"/>
      <c r="B400" s="39"/>
      <c r="C400" s="40"/>
      <c r="D400" s="210" t="s">
        <v>137</v>
      </c>
      <c r="E400" s="40"/>
      <c r="F400" s="211" t="s">
        <v>631</v>
      </c>
      <c r="G400" s="40"/>
      <c r="H400" s="40"/>
      <c r="I400" s="212"/>
      <c r="J400" s="40"/>
      <c r="K400" s="40"/>
      <c r="L400" s="44"/>
      <c r="M400" s="213"/>
      <c r="N400" s="214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137</v>
      </c>
      <c r="AU400" s="17" t="s">
        <v>78</v>
      </c>
    </row>
    <row r="401" s="2" customFormat="1">
      <c r="A401" s="38"/>
      <c r="B401" s="39"/>
      <c r="C401" s="40"/>
      <c r="D401" s="215" t="s">
        <v>139</v>
      </c>
      <c r="E401" s="40"/>
      <c r="F401" s="216" t="s">
        <v>632</v>
      </c>
      <c r="G401" s="40"/>
      <c r="H401" s="40"/>
      <c r="I401" s="212"/>
      <c r="J401" s="40"/>
      <c r="K401" s="40"/>
      <c r="L401" s="44"/>
      <c r="M401" s="213"/>
      <c r="N401" s="214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139</v>
      </c>
      <c r="AU401" s="17" t="s">
        <v>78</v>
      </c>
    </row>
    <row r="402" s="13" customFormat="1">
      <c r="A402" s="13"/>
      <c r="B402" s="217"/>
      <c r="C402" s="218"/>
      <c r="D402" s="210" t="s">
        <v>141</v>
      </c>
      <c r="E402" s="219" t="s">
        <v>19</v>
      </c>
      <c r="F402" s="220" t="s">
        <v>633</v>
      </c>
      <c r="G402" s="218"/>
      <c r="H402" s="221">
        <v>3.7999999999999998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7" t="s">
        <v>141</v>
      </c>
      <c r="AU402" s="227" t="s">
        <v>78</v>
      </c>
      <c r="AV402" s="13" t="s">
        <v>78</v>
      </c>
      <c r="AW402" s="13" t="s">
        <v>33</v>
      </c>
      <c r="AX402" s="13" t="s">
        <v>76</v>
      </c>
      <c r="AY402" s="227" t="s">
        <v>128</v>
      </c>
    </row>
    <row r="403" s="2" customFormat="1" ht="16.5" customHeight="1">
      <c r="A403" s="38"/>
      <c r="B403" s="39"/>
      <c r="C403" s="240" t="s">
        <v>634</v>
      </c>
      <c r="D403" s="240" t="s">
        <v>182</v>
      </c>
      <c r="E403" s="241" t="s">
        <v>635</v>
      </c>
      <c r="F403" s="242" t="s">
        <v>636</v>
      </c>
      <c r="G403" s="243" t="s">
        <v>145</v>
      </c>
      <c r="H403" s="244">
        <v>0.19</v>
      </c>
      <c r="I403" s="245"/>
      <c r="J403" s="246">
        <f>ROUND(I403*H403,2)</f>
        <v>0</v>
      </c>
      <c r="K403" s="242" t="s">
        <v>134</v>
      </c>
      <c r="L403" s="247"/>
      <c r="M403" s="248" t="s">
        <v>19</v>
      </c>
      <c r="N403" s="249" t="s">
        <v>42</v>
      </c>
      <c r="O403" s="84"/>
      <c r="P403" s="206">
        <f>O403*H403</f>
        <v>0</v>
      </c>
      <c r="Q403" s="206">
        <v>0.55000000000000004</v>
      </c>
      <c r="R403" s="206">
        <f>Q403*H403</f>
        <v>0.10450000000000001</v>
      </c>
      <c r="S403" s="206">
        <v>0</v>
      </c>
      <c r="T403" s="207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08" t="s">
        <v>356</v>
      </c>
      <c r="AT403" s="208" t="s">
        <v>182</v>
      </c>
      <c r="AU403" s="208" t="s">
        <v>78</v>
      </c>
      <c r="AY403" s="17" t="s">
        <v>128</v>
      </c>
      <c r="BE403" s="209">
        <f>IF(N403="základní",J403,0)</f>
        <v>0</v>
      </c>
      <c r="BF403" s="209">
        <f>IF(N403="snížená",J403,0)</f>
        <v>0</v>
      </c>
      <c r="BG403" s="209">
        <f>IF(N403="zákl. přenesená",J403,0)</f>
        <v>0</v>
      </c>
      <c r="BH403" s="209">
        <f>IF(N403="sníž. přenesená",J403,0)</f>
        <v>0</v>
      </c>
      <c r="BI403" s="209">
        <f>IF(N403="nulová",J403,0)</f>
        <v>0</v>
      </c>
      <c r="BJ403" s="17" t="s">
        <v>76</v>
      </c>
      <c r="BK403" s="209">
        <f>ROUND(I403*H403,2)</f>
        <v>0</v>
      </c>
      <c r="BL403" s="17" t="s">
        <v>242</v>
      </c>
      <c r="BM403" s="208" t="s">
        <v>637</v>
      </c>
    </row>
    <row r="404" s="2" customFormat="1">
      <c r="A404" s="38"/>
      <c r="B404" s="39"/>
      <c r="C404" s="40"/>
      <c r="D404" s="210" t="s">
        <v>137</v>
      </c>
      <c r="E404" s="40"/>
      <c r="F404" s="211" t="s">
        <v>636</v>
      </c>
      <c r="G404" s="40"/>
      <c r="H404" s="40"/>
      <c r="I404" s="212"/>
      <c r="J404" s="40"/>
      <c r="K404" s="40"/>
      <c r="L404" s="44"/>
      <c r="M404" s="213"/>
      <c r="N404" s="214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137</v>
      </c>
      <c r="AU404" s="17" t="s">
        <v>78</v>
      </c>
    </row>
    <row r="405" s="13" customFormat="1">
      <c r="A405" s="13"/>
      <c r="B405" s="217"/>
      <c r="C405" s="218"/>
      <c r="D405" s="210" t="s">
        <v>141</v>
      </c>
      <c r="E405" s="218"/>
      <c r="F405" s="220" t="s">
        <v>638</v>
      </c>
      <c r="G405" s="218"/>
      <c r="H405" s="221">
        <v>0.19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27" t="s">
        <v>141</v>
      </c>
      <c r="AU405" s="227" t="s">
        <v>78</v>
      </c>
      <c r="AV405" s="13" t="s">
        <v>78</v>
      </c>
      <c r="AW405" s="13" t="s">
        <v>4</v>
      </c>
      <c r="AX405" s="13" t="s">
        <v>76</v>
      </c>
      <c r="AY405" s="227" t="s">
        <v>128</v>
      </c>
    </row>
    <row r="406" s="2" customFormat="1" ht="16.5" customHeight="1">
      <c r="A406" s="38"/>
      <c r="B406" s="39"/>
      <c r="C406" s="197" t="s">
        <v>639</v>
      </c>
      <c r="D406" s="197" t="s">
        <v>130</v>
      </c>
      <c r="E406" s="198" t="s">
        <v>640</v>
      </c>
      <c r="F406" s="199" t="s">
        <v>641</v>
      </c>
      <c r="G406" s="200" t="s">
        <v>410</v>
      </c>
      <c r="H406" s="201">
        <v>12.4</v>
      </c>
      <c r="I406" s="202"/>
      <c r="J406" s="203">
        <f>ROUND(I406*H406,2)</f>
        <v>0</v>
      </c>
      <c r="K406" s="199" t="s">
        <v>134</v>
      </c>
      <c r="L406" s="44"/>
      <c r="M406" s="204" t="s">
        <v>19</v>
      </c>
      <c r="N406" s="205" t="s">
        <v>42</v>
      </c>
      <c r="O406" s="84"/>
      <c r="P406" s="206">
        <f>O406*H406</f>
        <v>0</v>
      </c>
      <c r="Q406" s="206">
        <v>1.0000000000000001E-05</v>
      </c>
      <c r="R406" s="206">
        <f>Q406*H406</f>
        <v>0.00012400000000000001</v>
      </c>
      <c r="S406" s="206">
        <v>0</v>
      </c>
      <c r="T406" s="207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08" t="s">
        <v>242</v>
      </c>
      <c r="AT406" s="208" t="s">
        <v>130</v>
      </c>
      <c r="AU406" s="208" t="s">
        <v>78</v>
      </c>
      <c r="AY406" s="17" t="s">
        <v>128</v>
      </c>
      <c r="BE406" s="209">
        <f>IF(N406="základní",J406,0)</f>
        <v>0</v>
      </c>
      <c r="BF406" s="209">
        <f>IF(N406="snížená",J406,0)</f>
        <v>0</v>
      </c>
      <c r="BG406" s="209">
        <f>IF(N406="zákl. přenesená",J406,0)</f>
        <v>0</v>
      </c>
      <c r="BH406" s="209">
        <f>IF(N406="sníž. přenesená",J406,0)</f>
        <v>0</v>
      </c>
      <c r="BI406" s="209">
        <f>IF(N406="nulová",J406,0)</f>
        <v>0</v>
      </c>
      <c r="BJ406" s="17" t="s">
        <v>76</v>
      </c>
      <c r="BK406" s="209">
        <f>ROUND(I406*H406,2)</f>
        <v>0</v>
      </c>
      <c r="BL406" s="17" t="s">
        <v>242</v>
      </c>
      <c r="BM406" s="208" t="s">
        <v>642</v>
      </c>
    </row>
    <row r="407" s="2" customFormat="1">
      <c r="A407" s="38"/>
      <c r="B407" s="39"/>
      <c r="C407" s="40"/>
      <c r="D407" s="210" t="s">
        <v>137</v>
      </c>
      <c r="E407" s="40"/>
      <c r="F407" s="211" t="s">
        <v>643</v>
      </c>
      <c r="G407" s="40"/>
      <c r="H407" s="40"/>
      <c r="I407" s="212"/>
      <c r="J407" s="40"/>
      <c r="K407" s="40"/>
      <c r="L407" s="44"/>
      <c r="M407" s="213"/>
      <c r="N407" s="214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137</v>
      </c>
      <c r="AU407" s="17" t="s">
        <v>78</v>
      </c>
    </row>
    <row r="408" s="2" customFormat="1">
      <c r="A408" s="38"/>
      <c r="B408" s="39"/>
      <c r="C408" s="40"/>
      <c r="D408" s="215" t="s">
        <v>139</v>
      </c>
      <c r="E408" s="40"/>
      <c r="F408" s="216" t="s">
        <v>644</v>
      </c>
      <c r="G408" s="40"/>
      <c r="H408" s="40"/>
      <c r="I408" s="212"/>
      <c r="J408" s="40"/>
      <c r="K408" s="40"/>
      <c r="L408" s="44"/>
      <c r="M408" s="213"/>
      <c r="N408" s="214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139</v>
      </c>
      <c r="AU408" s="17" t="s">
        <v>78</v>
      </c>
    </row>
    <row r="409" s="13" customFormat="1">
      <c r="A409" s="13"/>
      <c r="B409" s="217"/>
      <c r="C409" s="218"/>
      <c r="D409" s="210" t="s">
        <v>141</v>
      </c>
      <c r="E409" s="219" t="s">
        <v>19</v>
      </c>
      <c r="F409" s="220" t="s">
        <v>645</v>
      </c>
      <c r="G409" s="218"/>
      <c r="H409" s="221">
        <v>12.4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7" t="s">
        <v>141</v>
      </c>
      <c r="AU409" s="227" t="s">
        <v>78</v>
      </c>
      <c r="AV409" s="13" t="s">
        <v>78</v>
      </c>
      <c r="AW409" s="13" t="s">
        <v>33</v>
      </c>
      <c r="AX409" s="13" t="s">
        <v>76</v>
      </c>
      <c r="AY409" s="227" t="s">
        <v>128</v>
      </c>
    </row>
    <row r="410" s="2" customFormat="1" ht="16.5" customHeight="1">
      <c r="A410" s="38"/>
      <c r="B410" s="39"/>
      <c r="C410" s="240" t="s">
        <v>646</v>
      </c>
      <c r="D410" s="240" t="s">
        <v>182</v>
      </c>
      <c r="E410" s="241" t="s">
        <v>635</v>
      </c>
      <c r="F410" s="242" t="s">
        <v>636</v>
      </c>
      <c r="G410" s="243" t="s">
        <v>145</v>
      </c>
      <c r="H410" s="244">
        <v>0.248</v>
      </c>
      <c r="I410" s="245"/>
      <c r="J410" s="246">
        <f>ROUND(I410*H410,2)</f>
        <v>0</v>
      </c>
      <c r="K410" s="242" t="s">
        <v>134</v>
      </c>
      <c r="L410" s="247"/>
      <c r="M410" s="248" t="s">
        <v>19</v>
      </c>
      <c r="N410" s="249" t="s">
        <v>42</v>
      </c>
      <c r="O410" s="84"/>
      <c r="P410" s="206">
        <f>O410*H410</f>
        <v>0</v>
      </c>
      <c r="Q410" s="206">
        <v>0.55000000000000004</v>
      </c>
      <c r="R410" s="206">
        <f>Q410*H410</f>
        <v>0.13640000000000002</v>
      </c>
      <c r="S410" s="206">
        <v>0</v>
      </c>
      <c r="T410" s="20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08" t="s">
        <v>356</v>
      </c>
      <c r="AT410" s="208" t="s">
        <v>182</v>
      </c>
      <c r="AU410" s="208" t="s">
        <v>78</v>
      </c>
      <c r="AY410" s="17" t="s">
        <v>128</v>
      </c>
      <c r="BE410" s="209">
        <f>IF(N410="základní",J410,0)</f>
        <v>0</v>
      </c>
      <c r="BF410" s="209">
        <f>IF(N410="snížená",J410,0)</f>
        <v>0</v>
      </c>
      <c r="BG410" s="209">
        <f>IF(N410="zákl. přenesená",J410,0)</f>
        <v>0</v>
      </c>
      <c r="BH410" s="209">
        <f>IF(N410="sníž. přenesená",J410,0)</f>
        <v>0</v>
      </c>
      <c r="BI410" s="209">
        <f>IF(N410="nulová",J410,0)</f>
        <v>0</v>
      </c>
      <c r="BJ410" s="17" t="s">
        <v>76</v>
      </c>
      <c r="BK410" s="209">
        <f>ROUND(I410*H410,2)</f>
        <v>0</v>
      </c>
      <c r="BL410" s="17" t="s">
        <v>242</v>
      </c>
      <c r="BM410" s="208" t="s">
        <v>647</v>
      </c>
    </row>
    <row r="411" s="2" customFormat="1">
      <c r="A411" s="38"/>
      <c r="B411" s="39"/>
      <c r="C411" s="40"/>
      <c r="D411" s="210" t="s">
        <v>137</v>
      </c>
      <c r="E411" s="40"/>
      <c r="F411" s="211" t="s">
        <v>636</v>
      </c>
      <c r="G411" s="40"/>
      <c r="H411" s="40"/>
      <c r="I411" s="212"/>
      <c r="J411" s="40"/>
      <c r="K411" s="40"/>
      <c r="L411" s="44"/>
      <c r="M411" s="213"/>
      <c r="N411" s="214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137</v>
      </c>
      <c r="AU411" s="17" t="s">
        <v>78</v>
      </c>
    </row>
    <row r="412" s="13" customFormat="1">
      <c r="A412" s="13"/>
      <c r="B412" s="217"/>
      <c r="C412" s="218"/>
      <c r="D412" s="210" t="s">
        <v>141</v>
      </c>
      <c r="E412" s="218"/>
      <c r="F412" s="220" t="s">
        <v>648</v>
      </c>
      <c r="G412" s="218"/>
      <c r="H412" s="221">
        <v>0.248</v>
      </c>
      <c r="I412" s="222"/>
      <c r="J412" s="218"/>
      <c r="K412" s="218"/>
      <c r="L412" s="223"/>
      <c r="M412" s="224"/>
      <c r="N412" s="225"/>
      <c r="O412" s="225"/>
      <c r="P412" s="225"/>
      <c r="Q412" s="225"/>
      <c r="R412" s="225"/>
      <c r="S412" s="225"/>
      <c r="T412" s="22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27" t="s">
        <v>141</v>
      </c>
      <c r="AU412" s="227" t="s">
        <v>78</v>
      </c>
      <c r="AV412" s="13" t="s">
        <v>78</v>
      </c>
      <c r="AW412" s="13" t="s">
        <v>4</v>
      </c>
      <c r="AX412" s="13" t="s">
        <v>76</v>
      </c>
      <c r="AY412" s="227" t="s">
        <v>128</v>
      </c>
    </row>
    <row r="413" s="2" customFormat="1" ht="16.5" customHeight="1">
      <c r="A413" s="38"/>
      <c r="B413" s="39"/>
      <c r="C413" s="197" t="s">
        <v>649</v>
      </c>
      <c r="D413" s="197" t="s">
        <v>130</v>
      </c>
      <c r="E413" s="198" t="s">
        <v>650</v>
      </c>
      <c r="F413" s="199" t="s">
        <v>651</v>
      </c>
      <c r="G413" s="200" t="s">
        <v>133</v>
      </c>
      <c r="H413" s="201">
        <v>4.5599999999999996</v>
      </c>
      <c r="I413" s="202"/>
      <c r="J413" s="203">
        <f>ROUND(I413*H413,2)</f>
        <v>0</v>
      </c>
      <c r="K413" s="199" t="s">
        <v>134</v>
      </c>
      <c r="L413" s="44"/>
      <c r="M413" s="204" t="s">
        <v>19</v>
      </c>
      <c r="N413" s="205" t="s">
        <v>42</v>
      </c>
      <c r="O413" s="84"/>
      <c r="P413" s="206">
        <f>O413*H413</f>
        <v>0</v>
      </c>
      <c r="Q413" s="206">
        <v>0</v>
      </c>
      <c r="R413" s="206">
        <f>Q413*H413</f>
        <v>0</v>
      </c>
      <c r="S413" s="206">
        <v>0</v>
      </c>
      <c r="T413" s="207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08" t="s">
        <v>242</v>
      </c>
      <c r="AT413" s="208" t="s">
        <v>130</v>
      </c>
      <c r="AU413" s="208" t="s">
        <v>78</v>
      </c>
      <c r="AY413" s="17" t="s">
        <v>128</v>
      </c>
      <c r="BE413" s="209">
        <f>IF(N413="základní",J413,0)</f>
        <v>0</v>
      </c>
      <c r="BF413" s="209">
        <f>IF(N413="snížená",J413,0)</f>
        <v>0</v>
      </c>
      <c r="BG413" s="209">
        <f>IF(N413="zákl. přenesená",J413,0)</f>
        <v>0</v>
      </c>
      <c r="BH413" s="209">
        <f>IF(N413="sníž. přenesená",J413,0)</f>
        <v>0</v>
      </c>
      <c r="BI413" s="209">
        <f>IF(N413="nulová",J413,0)</f>
        <v>0</v>
      </c>
      <c r="BJ413" s="17" t="s">
        <v>76</v>
      </c>
      <c r="BK413" s="209">
        <f>ROUND(I413*H413,2)</f>
        <v>0</v>
      </c>
      <c r="BL413" s="17" t="s">
        <v>242</v>
      </c>
      <c r="BM413" s="208" t="s">
        <v>652</v>
      </c>
    </row>
    <row r="414" s="2" customFormat="1">
      <c r="A414" s="38"/>
      <c r="B414" s="39"/>
      <c r="C414" s="40"/>
      <c r="D414" s="210" t="s">
        <v>137</v>
      </c>
      <c r="E414" s="40"/>
      <c r="F414" s="211" t="s">
        <v>653</v>
      </c>
      <c r="G414" s="40"/>
      <c r="H414" s="40"/>
      <c r="I414" s="212"/>
      <c r="J414" s="40"/>
      <c r="K414" s="40"/>
      <c r="L414" s="44"/>
      <c r="M414" s="213"/>
      <c r="N414" s="214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137</v>
      </c>
      <c r="AU414" s="17" t="s">
        <v>78</v>
      </c>
    </row>
    <row r="415" s="2" customFormat="1">
      <c r="A415" s="38"/>
      <c r="B415" s="39"/>
      <c r="C415" s="40"/>
      <c r="D415" s="215" t="s">
        <v>139</v>
      </c>
      <c r="E415" s="40"/>
      <c r="F415" s="216" t="s">
        <v>654</v>
      </c>
      <c r="G415" s="40"/>
      <c r="H415" s="40"/>
      <c r="I415" s="212"/>
      <c r="J415" s="40"/>
      <c r="K415" s="40"/>
      <c r="L415" s="44"/>
      <c r="M415" s="213"/>
      <c r="N415" s="214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139</v>
      </c>
      <c r="AU415" s="17" t="s">
        <v>78</v>
      </c>
    </row>
    <row r="416" s="13" customFormat="1">
      <c r="A416" s="13"/>
      <c r="B416" s="217"/>
      <c r="C416" s="218"/>
      <c r="D416" s="210" t="s">
        <v>141</v>
      </c>
      <c r="E416" s="219" t="s">
        <v>19</v>
      </c>
      <c r="F416" s="220" t="s">
        <v>655</v>
      </c>
      <c r="G416" s="218"/>
      <c r="H416" s="221">
        <v>4.5599999999999996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27" t="s">
        <v>141</v>
      </c>
      <c r="AU416" s="227" t="s">
        <v>78</v>
      </c>
      <c r="AV416" s="13" t="s">
        <v>78</v>
      </c>
      <c r="AW416" s="13" t="s">
        <v>33</v>
      </c>
      <c r="AX416" s="13" t="s">
        <v>76</v>
      </c>
      <c r="AY416" s="227" t="s">
        <v>128</v>
      </c>
    </row>
    <row r="417" s="2" customFormat="1" ht="16.5" customHeight="1">
      <c r="A417" s="38"/>
      <c r="B417" s="39"/>
      <c r="C417" s="240" t="s">
        <v>656</v>
      </c>
      <c r="D417" s="240" t="s">
        <v>182</v>
      </c>
      <c r="E417" s="241" t="s">
        <v>623</v>
      </c>
      <c r="F417" s="242" t="s">
        <v>624</v>
      </c>
      <c r="G417" s="243" t="s">
        <v>133</v>
      </c>
      <c r="H417" s="244">
        <v>4.9249999999999998</v>
      </c>
      <c r="I417" s="245"/>
      <c r="J417" s="246">
        <f>ROUND(I417*H417,2)</f>
        <v>0</v>
      </c>
      <c r="K417" s="242" t="s">
        <v>134</v>
      </c>
      <c r="L417" s="247"/>
      <c r="M417" s="248" t="s">
        <v>19</v>
      </c>
      <c r="N417" s="249" t="s">
        <v>42</v>
      </c>
      <c r="O417" s="84"/>
      <c r="P417" s="206">
        <f>O417*H417</f>
        <v>0</v>
      </c>
      <c r="Q417" s="206">
        <v>0.0093100000000000006</v>
      </c>
      <c r="R417" s="206">
        <f>Q417*H417</f>
        <v>0.045851750000000004</v>
      </c>
      <c r="S417" s="206">
        <v>0</v>
      </c>
      <c r="T417" s="207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08" t="s">
        <v>356</v>
      </c>
      <c r="AT417" s="208" t="s">
        <v>182</v>
      </c>
      <c r="AU417" s="208" t="s">
        <v>78</v>
      </c>
      <c r="AY417" s="17" t="s">
        <v>128</v>
      </c>
      <c r="BE417" s="209">
        <f>IF(N417="základní",J417,0)</f>
        <v>0</v>
      </c>
      <c r="BF417" s="209">
        <f>IF(N417="snížená",J417,0)</f>
        <v>0</v>
      </c>
      <c r="BG417" s="209">
        <f>IF(N417="zákl. přenesená",J417,0)</f>
        <v>0</v>
      </c>
      <c r="BH417" s="209">
        <f>IF(N417="sníž. přenesená",J417,0)</f>
        <v>0</v>
      </c>
      <c r="BI417" s="209">
        <f>IF(N417="nulová",J417,0)</f>
        <v>0</v>
      </c>
      <c r="BJ417" s="17" t="s">
        <v>76</v>
      </c>
      <c r="BK417" s="209">
        <f>ROUND(I417*H417,2)</f>
        <v>0</v>
      </c>
      <c r="BL417" s="17" t="s">
        <v>242</v>
      </c>
      <c r="BM417" s="208" t="s">
        <v>657</v>
      </c>
    </row>
    <row r="418" s="2" customFormat="1">
      <c r="A418" s="38"/>
      <c r="B418" s="39"/>
      <c r="C418" s="40"/>
      <c r="D418" s="210" t="s">
        <v>137</v>
      </c>
      <c r="E418" s="40"/>
      <c r="F418" s="211" t="s">
        <v>624</v>
      </c>
      <c r="G418" s="40"/>
      <c r="H418" s="40"/>
      <c r="I418" s="212"/>
      <c r="J418" s="40"/>
      <c r="K418" s="40"/>
      <c r="L418" s="44"/>
      <c r="M418" s="213"/>
      <c r="N418" s="214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137</v>
      </c>
      <c r="AU418" s="17" t="s">
        <v>78</v>
      </c>
    </row>
    <row r="419" s="13" customFormat="1">
      <c r="A419" s="13"/>
      <c r="B419" s="217"/>
      <c r="C419" s="218"/>
      <c r="D419" s="210" t="s">
        <v>141</v>
      </c>
      <c r="E419" s="218"/>
      <c r="F419" s="220" t="s">
        <v>658</v>
      </c>
      <c r="G419" s="218"/>
      <c r="H419" s="221">
        <v>4.9249999999999998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27" t="s">
        <v>141</v>
      </c>
      <c r="AU419" s="227" t="s">
        <v>78</v>
      </c>
      <c r="AV419" s="13" t="s">
        <v>78</v>
      </c>
      <c r="AW419" s="13" t="s">
        <v>4</v>
      </c>
      <c r="AX419" s="13" t="s">
        <v>76</v>
      </c>
      <c r="AY419" s="227" t="s">
        <v>128</v>
      </c>
    </row>
    <row r="420" s="2" customFormat="1" ht="16.5" customHeight="1">
      <c r="A420" s="38"/>
      <c r="B420" s="39"/>
      <c r="C420" s="197" t="s">
        <v>659</v>
      </c>
      <c r="D420" s="197" t="s">
        <v>130</v>
      </c>
      <c r="E420" s="198" t="s">
        <v>660</v>
      </c>
      <c r="F420" s="199" t="s">
        <v>661</v>
      </c>
      <c r="G420" s="200" t="s">
        <v>252</v>
      </c>
      <c r="H420" s="201">
        <v>1.0129999999999999</v>
      </c>
      <c r="I420" s="202"/>
      <c r="J420" s="203">
        <f>ROUND(I420*H420,2)</f>
        <v>0</v>
      </c>
      <c r="K420" s="199" t="s">
        <v>134</v>
      </c>
      <c r="L420" s="44"/>
      <c r="M420" s="204" t="s">
        <v>19</v>
      </c>
      <c r="N420" s="205" t="s">
        <v>42</v>
      </c>
      <c r="O420" s="84"/>
      <c r="P420" s="206">
        <f>O420*H420</f>
        <v>0</v>
      </c>
      <c r="Q420" s="206">
        <v>0</v>
      </c>
      <c r="R420" s="206">
        <f>Q420*H420</f>
        <v>0</v>
      </c>
      <c r="S420" s="206">
        <v>0</v>
      </c>
      <c r="T420" s="207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08" t="s">
        <v>242</v>
      </c>
      <c r="AT420" s="208" t="s">
        <v>130</v>
      </c>
      <c r="AU420" s="208" t="s">
        <v>78</v>
      </c>
      <c r="AY420" s="17" t="s">
        <v>128</v>
      </c>
      <c r="BE420" s="209">
        <f>IF(N420="základní",J420,0)</f>
        <v>0</v>
      </c>
      <c r="BF420" s="209">
        <f>IF(N420="snížená",J420,0)</f>
        <v>0</v>
      </c>
      <c r="BG420" s="209">
        <f>IF(N420="zákl. přenesená",J420,0)</f>
        <v>0</v>
      </c>
      <c r="BH420" s="209">
        <f>IF(N420="sníž. přenesená",J420,0)</f>
        <v>0</v>
      </c>
      <c r="BI420" s="209">
        <f>IF(N420="nulová",J420,0)</f>
        <v>0</v>
      </c>
      <c r="BJ420" s="17" t="s">
        <v>76</v>
      </c>
      <c r="BK420" s="209">
        <f>ROUND(I420*H420,2)</f>
        <v>0</v>
      </c>
      <c r="BL420" s="17" t="s">
        <v>242</v>
      </c>
      <c r="BM420" s="208" t="s">
        <v>662</v>
      </c>
    </row>
    <row r="421" s="2" customFormat="1">
      <c r="A421" s="38"/>
      <c r="B421" s="39"/>
      <c r="C421" s="40"/>
      <c r="D421" s="210" t="s">
        <v>137</v>
      </c>
      <c r="E421" s="40"/>
      <c r="F421" s="211" t="s">
        <v>663</v>
      </c>
      <c r="G421" s="40"/>
      <c r="H421" s="40"/>
      <c r="I421" s="212"/>
      <c r="J421" s="40"/>
      <c r="K421" s="40"/>
      <c r="L421" s="44"/>
      <c r="M421" s="213"/>
      <c r="N421" s="214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137</v>
      </c>
      <c r="AU421" s="17" t="s">
        <v>78</v>
      </c>
    </row>
    <row r="422" s="2" customFormat="1">
      <c r="A422" s="38"/>
      <c r="B422" s="39"/>
      <c r="C422" s="40"/>
      <c r="D422" s="215" t="s">
        <v>139</v>
      </c>
      <c r="E422" s="40"/>
      <c r="F422" s="216" t="s">
        <v>664</v>
      </c>
      <c r="G422" s="40"/>
      <c r="H422" s="40"/>
      <c r="I422" s="212"/>
      <c r="J422" s="40"/>
      <c r="K422" s="40"/>
      <c r="L422" s="44"/>
      <c r="M422" s="213"/>
      <c r="N422" s="214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139</v>
      </c>
      <c r="AU422" s="17" t="s">
        <v>78</v>
      </c>
    </row>
    <row r="423" s="12" customFormat="1" ht="22.8" customHeight="1">
      <c r="A423" s="12"/>
      <c r="B423" s="181"/>
      <c r="C423" s="182"/>
      <c r="D423" s="183" t="s">
        <v>70</v>
      </c>
      <c r="E423" s="195" t="s">
        <v>665</v>
      </c>
      <c r="F423" s="195" t="s">
        <v>666</v>
      </c>
      <c r="G423" s="182"/>
      <c r="H423" s="182"/>
      <c r="I423" s="185"/>
      <c r="J423" s="196">
        <f>BK423</f>
        <v>0</v>
      </c>
      <c r="K423" s="182"/>
      <c r="L423" s="187"/>
      <c r="M423" s="188"/>
      <c r="N423" s="189"/>
      <c r="O423" s="189"/>
      <c r="P423" s="190">
        <f>SUM(P424:P430)</f>
        <v>0</v>
      </c>
      <c r="Q423" s="189"/>
      <c r="R423" s="190">
        <f>SUM(R424:R430)</f>
        <v>0.12465</v>
      </c>
      <c r="S423" s="189"/>
      <c r="T423" s="191">
        <f>SUM(T424:T430)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92" t="s">
        <v>78</v>
      </c>
      <c r="AT423" s="193" t="s">
        <v>70</v>
      </c>
      <c r="AU423" s="193" t="s">
        <v>76</v>
      </c>
      <c r="AY423" s="192" t="s">
        <v>128</v>
      </c>
      <c r="BK423" s="194">
        <f>SUM(BK424:BK430)</f>
        <v>0</v>
      </c>
    </row>
    <row r="424" s="2" customFormat="1" ht="16.5" customHeight="1">
      <c r="A424" s="38"/>
      <c r="B424" s="39"/>
      <c r="C424" s="197" t="s">
        <v>667</v>
      </c>
      <c r="D424" s="197" t="s">
        <v>130</v>
      </c>
      <c r="E424" s="198" t="s">
        <v>668</v>
      </c>
      <c r="F424" s="199" t="s">
        <v>669</v>
      </c>
      <c r="G424" s="200" t="s">
        <v>133</v>
      </c>
      <c r="H424" s="201">
        <v>9</v>
      </c>
      <c r="I424" s="202"/>
      <c r="J424" s="203">
        <f>ROUND(I424*H424,2)</f>
        <v>0</v>
      </c>
      <c r="K424" s="199" t="s">
        <v>134</v>
      </c>
      <c r="L424" s="44"/>
      <c r="M424" s="204" t="s">
        <v>19</v>
      </c>
      <c r="N424" s="205" t="s">
        <v>42</v>
      </c>
      <c r="O424" s="84"/>
      <c r="P424" s="206">
        <f>O424*H424</f>
        <v>0</v>
      </c>
      <c r="Q424" s="206">
        <v>0.01385</v>
      </c>
      <c r="R424" s="206">
        <f>Q424*H424</f>
        <v>0.12465</v>
      </c>
      <c r="S424" s="206">
        <v>0</v>
      </c>
      <c r="T424" s="207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08" t="s">
        <v>242</v>
      </c>
      <c r="AT424" s="208" t="s">
        <v>130</v>
      </c>
      <c r="AU424" s="208" t="s">
        <v>78</v>
      </c>
      <c r="AY424" s="17" t="s">
        <v>128</v>
      </c>
      <c r="BE424" s="209">
        <f>IF(N424="základní",J424,0)</f>
        <v>0</v>
      </c>
      <c r="BF424" s="209">
        <f>IF(N424="snížená",J424,0)</f>
        <v>0</v>
      </c>
      <c r="BG424" s="209">
        <f>IF(N424="zákl. přenesená",J424,0)</f>
        <v>0</v>
      </c>
      <c r="BH424" s="209">
        <f>IF(N424="sníž. přenesená",J424,0)</f>
        <v>0</v>
      </c>
      <c r="BI424" s="209">
        <f>IF(N424="nulová",J424,0)</f>
        <v>0</v>
      </c>
      <c r="BJ424" s="17" t="s">
        <v>76</v>
      </c>
      <c r="BK424" s="209">
        <f>ROUND(I424*H424,2)</f>
        <v>0</v>
      </c>
      <c r="BL424" s="17" t="s">
        <v>242</v>
      </c>
      <c r="BM424" s="208" t="s">
        <v>670</v>
      </c>
    </row>
    <row r="425" s="2" customFormat="1">
      <c r="A425" s="38"/>
      <c r="B425" s="39"/>
      <c r="C425" s="40"/>
      <c r="D425" s="210" t="s">
        <v>137</v>
      </c>
      <c r="E425" s="40"/>
      <c r="F425" s="211" t="s">
        <v>671</v>
      </c>
      <c r="G425" s="40"/>
      <c r="H425" s="40"/>
      <c r="I425" s="212"/>
      <c r="J425" s="40"/>
      <c r="K425" s="40"/>
      <c r="L425" s="44"/>
      <c r="M425" s="213"/>
      <c r="N425" s="214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137</v>
      </c>
      <c r="AU425" s="17" t="s">
        <v>78</v>
      </c>
    </row>
    <row r="426" s="2" customFormat="1">
      <c r="A426" s="38"/>
      <c r="B426" s="39"/>
      <c r="C426" s="40"/>
      <c r="D426" s="215" t="s">
        <v>139</v>
      </c>
      <c r="E426" s="40"/>
      <c r="F426" s="216" t="s">
        <v>672</v>
      </c>
      <c r="G426" s="40"/>
      <c r="H426" s="40"/>
      <c r="I426" s="212"/>
      <c r="J426" s="40"/>
      <c r="K426" s="40"/>
      <c r="L426" s="44"/>
      <c r="M426" s="213"/>
      <c r="N426" s="214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139</v>
      </c>
      <c r="AU426" s="17" t="s">
        <v>78</v>
      </c>
    </row>
    <row r="427" s="13" customFormat="1">
      <c r="A427" s="13"/>
      <c r="B427" s="217"/>
      <c r="C427" s="218"/>
      <c r="D427" s="210" t="s">
        <v>141</v>
      </c>
      <c r="E427" s="219" t="s">
        <v>19</v>
      </c>
      <c r="F427" s="220" t="s">
        <v>401</v>
      </c>
      <c r="G427" s="218"/>
      <c r="H427" s="221">
        <v>9</v>
      </c>
      <c r="I427" s="222"/>
      <c r="J427" s="218"/>
      <c r="K427" s="218"/>
      <c r="L427" s="223"/>
      <c r="M427" s="224"/>
      <c r="N427" s="225"/>
      <c r="O427" s="225"/>
      <c r="P427" s="225"/>
      <c r="Q427" s="225"/>
      <c r="R427" s="225"/>
      <c r="S427" s="225"/>
      <c r="T427" s="22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27" t="s">
        <v>141</v>
      </c>
      <c r="AU427" s="227" t="s">
        <v>78</v>
      </c>
      <c r="AV427" s="13" t="s">
        <v>78</v>
      </c>
      <c r="AW427" s="13" t="s">
        <v>33</v>
      </c>
      <c r="AX427" s="13" t="s">
        <v>76</v>
      </c>
      <c r="AY427" s="227" t="s">
        <v>128</v>
      </c>
    </row>
    <row r="428" s="2" customFormat="1" ht="16.5" customHeight="1">
      <c r="A428" s="38"/>
      <c r="B428" s="39"/>
      <c r="C428" s="197" t="s">
        <v>673</v>
      </c>
      <c r="D428" s="197" t="s">
        <v>130</v>
      </c>
      <c r="E428" s="198" t="s">
        <v>674</v>
      </c>
      <c r="F428" s="199" t="s">
        <v>675</v>
      </c>
      <c r="G428" s="200" t="s">
        <v>252</v>
      </c>
      <c r="H428" s="201">
        <v>0.125</v>
      </c>
      <c r="I428" s="202"/>
      <c r="J428" s="203">
        <f>ROUND(I428*H428,2)</f>
        <v>0</v>
      </c>
      <c r="K428" s="199" t="s">
        <v>134</v>
      </c>
      <c r="L428" s="44"/>
      <c r="M428" s="204" t="s">
        <v>19</v>
      </c>
      <c r="N428" s="205" t="s">
        <v>42</v>
      </c>
      <c r="O428" s="84"/>
      <c r="P428" s="206">
        <f>O428*H428</f>
        <v>0</v>
      </c>
      <c r="Q428" s="206">
        <v>0</v>
      </c>
      <c r="R428" s="206">
        <f>Q428*H428</f>
        <v>0</v>
      </c>
      <c r="S428" s="206">
        <v>0</v>
      </c>
      <c r="T428" s="207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08" t="s">
        <v>242</v>
      </c>
      <c r="AT428" s="208" t="s">
        <v>130</v>
      </c>
      <c r="AU428" s="208" t="s">
        <v>78</v>
      </c>
      <c r="AY428" s="17" t="s">
        <v>128</v>
      </c>
      <c r="BE428" s="209">
        <f>IF(N428="základní",J428,0)</f>
        <v>0</v>
      </c>
      <c r="BF428" s="209">
        <f>IF(N428="snížená",J428,0)</f>
        <v>0</v>
      </c>
      <c r="BG428" s="209">
        <f>IF(N428="zákl. přenesená",J428,0)</f>
        <v>0</v>
      </c>
      <c r="BH428" s="209">
        <f>IF(N428="sníž. přenesená",J428,0)</f>
        <v>0</v>
      </c>
      <c r="BI428" s="209">
        <f>IF(N428="nulová",J428,0)</f>
        <v>0</v>
      </c>
      <c r="BJ428" s="17" t="s">
        <v>76</v>
      </c>
      <c r="BK428" s="209">
        <f>ROUND(I428*H428,2)</f>
        <v>0</v>
      </c>
      <c r="BL428" s="17" t="s">
        <v>242</v>
      </c>
      <c r="BM428" s="208" t="s">
        <v>676</v>
      </c>
    </row>
    <row r="429" s="2" customFormat="1">
      <c r="A429" s="38"/>
      <c r="B429" s="39"/>
      <c r="C429" s="40"/>
      <c r="D429" s="210" t="s">
        <v>137</v>
      </c>
      <c r="E429" s="40"/>
      <c r="F429" s="211" t="s">
        <v>677</v>
      </c>
      <c r="G429" s="40"/>
      <c r="H429" s="40"/>
      <c r="I429" s="212"/>
      <c r="J429" s="40"/>
      <c r="K429" s="40"/>
      <c r="L429" s="44"/>
      <c r="M429" s="213"/>
      <c r="N429" s="214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137</v>
      </c>
      <c r="AU429" s="17" t="s">
        <v>78</v>
      </c>
    </row>
    <row r="430" s="2" customFormat="1">
      <c r="A430" s="38"/>
      <c r="B430" s="39"/>
      <c r="C430" s="40"/>
      <c r="D430" s="215" t="s">
        <v>139</v>
      </c>
      <c r="E430" s="40"/>
      <c r="F430" s="216" t="s">
        <v>678</v>
      </c>
      <c r="G430" s="40"/>
      <c r="H430" s="40"/>
      <c r="I430" s="212"/>
      <c r="J430" s="40"/>
      <c r="K430" s="40"/>
      <c r="L430" s="44"/>
      <c r="M430" s="213"/>
      <c r="N430" s="214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139</v>
      </c>
      <c r="AU430" s="17" t="s">
        <v>78</v>
      </c>
    </row>
    <row r="431" s="12" customFormat="1" ht="22.8" customHeight="1">
      <c r="A431" s="12"/>
      <c r="B431" s="181"/>
      <c r="C431" s="182"/>
      <c r="D431" s="183" t="s">
        <v>70</v>
      </c>
      <c r="E431" s="195" t="s">
        <v>679</v>
      </c>
      <c r="F431" s="195" t="s">
        <v>680</v>
      </c>
      <c r="G431" s="182"/>
      <c r="H431" s="182"/>
      <c r="I431" s="185"/>
      <c r="J431" s="196">
        <f>BK431</f>
        <v>0</v>
      </c>
      <c r="K431" s="182"/>
      <c r="L431" s="187"/>
      <c r="M431" s="188"/>
      <c r="N431" s="189"/>
      <c r="O431" s="189"/>
      <c r="P431" s="190">
        <f>SUM(P432:P461)</f>
        <v>0</v>
      </c>
      <c r="Q431" s="189"/>
      <c r="R431" s="190">
        <f>SUM(R432:R461)</f>
        <v>0.14118540000000002</v>
      </c>
      <c r="S431" s="189"/>
      <c r="T431" s="191">
        <f>SUM(T432:T461)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192" t="s">
        <v>78</v>
      </c>
      <c r="AT431" s="193" t="s">
        <v>70</v>
      </c>
      <c r="AU431" s="193" t="s">
        <v>76</v>
      </c>
      <c r="AY431" s="192" t="s">
        <v>128</v>
      </c>
      <c r="BK431" s="194">
        <f>SUM(BK432:BK461)</f>
        <v>0</v>
      </c>
    </row>
    <row r="432" s="2" customFormat="1" ht="16.5" customHeight="1">
      <c r="A432" s="38"/>
      <c r="B432" s="39"/>
      <c r="C432" s="197" t="s">
        <v>681</v>
      </c>
      <c r="D432" s="197" t="s">
        <v>130</v>
      </c>
      <c r="E432" s="198" t="s">
        <v>682</v>
      </c>
      <c r="F432" s="199" t="s">
        <v>683</v>
      </c>
      <c r="G432" s="200" t="s">
        <v>133</v>
      </c>
      <c r="H432" s="201">
        <v>17.48</v>
      </c>
      <c r="I432" s="202"/>
      <c r="J432" s="203">
        <f>ROUND(I432*H432,2)</f>
        <v>0</v>
      </c>
      <c r="K432" s="199" t="s">
        <v>134</v>
      </c>
      <c r="L432" s="44"/>
      <c r="M432" s="204" t="s">
        <v>19</v>
      </c>
      <c r="N432" s="205" t="s">
        <v>42</v>
      </c>
      <c r="O432" s="84"/>
      <c r="P432" s="206">
        <f>O432*H432</f>
        <v>0</v>
      </c>
      <c r="Q432" s="206">
        <v>0.0058300000000000001</v>
      </c>
      <c r="R432" s="206">
        <f>Q432*H432</f>
        <v>0.10190840000000001</v>
      </c>
      <c r="S432" s="206">
        <v>0</v>
      </c>
      <c r="T432" s="207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08" t="s">
        <v>242</v>
      </c>
      <c r="AT432" s="208" t="s">
        <v>130</v>
      </c>
      <c r="AU432" s="208" t="s">
        <v>78</v>
      </c>
      <c r="AY432" s="17" t="s">
        <v>128</v>
      </c>
      <c r="BE432" s="209">
        <f>IF(N432="základní",J432,0)</f>
        <v>0</v>
      </c>
      <c r="BF432" s="209">
        <f>IF(N432="snížená",J432,0)</f>
        <v>0</v>
      </c>
      <c r="BG432" s="209">
        <f>IF(N432="zákl. přenesená",J432,0)</f>
        <v>0</v>
      </c>
      <c r="BH432" s="209">
        <f>IF(N432="sníž. přenesená",J432,0)</f>
        <v>0</v>
      </c>
      <c r="BI432" s="209">
        <f>IF(N432="nulová",J432,0)</f>
        <v>0</v>
      </c>
      <c r="BJ432" s="17" t="s">
        <v>76</v>
      </c>
      <c r="BK432" s="209">
        <f>ROUND(I432*H432,2)</f>
        <v>0</v>
      </c>
      <c r="BL432" s="17" t="s">
        <v>242</v>
      </c>
      <c r="BM432" s="208" t="s">
        <v>684</v>
      </c>
    </row>
    <row r="433" s="2" customFormat="1">
      <c r="A433" s="38"/>
      <c r="B433" s="39"/>
      <c r="C433" s="40"/>
      <c r="D433" s="210" t="s">
        <v>137</v>
      </c>
      <c r="E433" s="40"/>
      <c r="F433" s="211" t="s">
        <v>685</v>
      </c>
      <c r="G433" s="40"/>
      <c r="H433" s="40"/>
      <c r="I433" s="212"/>
      <c r="J433" s="40"/>
      <c r="K433" s="40"/>
      <c r="L433" s="44"/>
      <c r="M433" s="213"/>
      <c r="N433" s="214"/>
      <c r="O433" s="84"/>
      <c r="P433" s="84"/>
      <c r="Q433" s="84"/>
      <c r="R433" s="84"/>
      <c r="S433" s="84"/>
      <c r="T433" s="85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137</v>
      </c>
      <c r="AU433" s="17" t="s">
        <v>78</v>
      </c>
    </row>
    <row r="434" s="2" customFormat="1">
      <c r="A434" s="38"/>
      <c r="B434" s="39"/>
      <c r="C434" s="40"/>
      <c r="D434" s="215" t="s">
        <v>139</v>
      </c>
      <c r="E434" s="40"/>
      <c r="F434" s="216" t="s">
        <v>686</v>
      </c>
      <c r="G434" s="40"/>
      <c r="H434" s="40"/>
      <c r="I434" s="212"/>
      <c r="J434" s="40"/>
      <c r="K434" s="40"/>
      <c r="L434" s="44"/>
      <c r="M434" s="213"/>
      <c r="N434" s="214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139</v>
      </c>
      <c r="AU434" s="17" t="s">
        <v>78</v>
      </c>
    </row>
    <row r="435" s="13" customFormat="1">
      <c r="A435" s="13"/>
      <c r="B435" s="217"/>
      <c r="C435" s="218"/>
      <c r="D435" s="210" t="s">
        <v>141</v>
      </c>
      <c r="E435" s="219" t="s">
        <v>19</v>
      </c>
      <c r="F435" s="220" t="s">
        <v>610</v>
      </c>
      <c r="G435" s="218"/>
      <c r="H435" s="221">
        <v>17.48</v>
      </c>
      <c r="I435" s="222"/>
      <c r="J435" s="218"/>
      <c r="K435" s="218"/>
      <c r="L435" s="223"/>
      <c r="M435" s="224"/>
      <c r="N435" s="225"/>
      <c r="O435" s="225"/>
      <c r="P435" s="225"/>
      <c r="Q435" s="225"/>
      <c r="R435" s="225"/>
      <c r="S435" s="225"/>
      <c r="T435" s="22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27" t="s">
        <v>141</v>
      </c>
      <c r="AU435" s="227" t="s">
        <v>78</v>
      </c>
      <c r="AV435" s="13" t="s">
        <v>78</v>
      </c>
      <c r="AW435" s="13" t="s">
        <v>33</v>
      </c>
      <c r="AX435" s="13" t="s">
        <v>76</v>
      </c>
      <c r="AY435" s="227" t="s">
        <v>128</v>
      </c>
    </row>
    <row r="436" s="2" customFormat="1" ht="16.5" customHeight="1">
      <c r="A436" s="38"/>
      <c r="B436" s="39"/>
      <c r="C436" s="197" t="s">
        <v>687</v>
      </c>
      <c r="D436" s="197" t="s">
        <v>130</v>
      </c>
      <c r="E436" s="198" t="s">
        <v>688</v>
      </c>
      <c r="F436" s="199" t="s">
        <v>689</v>
      </c>
      <c r="G436" s="200" t="s">
        <v>410</v>
      </c>
      <c r="H436" s="201">
        <v>7.5999999999999996</v>
      </c>
      <c r="I436" s="202"/>
      <c r="J436" s="203">
        <f>ROUND(I436*H436,2)</f>
        <v>0</v>
      </c>
      <c r="K436" s="199" t="s">
        <v>134</v>
      </c>
      <c r="L436" s="44"/>
      <c r="M436" s="204" t="s">
        <v>19</v>
      </c>
      <c r="N436" s="205" t="s">
        <v>42</v>
      </c>
      <c r="O436" s="84"/>
      <c r="P436" s="206">
        <f>O436*H436</f>
        <v>0</v>
      </c>
      <c r="Q436" s="206">
        <v>0</v>
      </c>
      <c r="R436" s="206">
        <f>Q436*H436</f>
        <v>0</v>
      </c>
      <c r="S436" s="206">
        <v>0</v>
      </c>
      <c r="T436" s="207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08" t="s">
        <v>242</v>
      </c>
      <c r="AT436" s="208" t="s">
        <v>130</v>
      </c>
      <c r="AU436" s="208" t="s">
        <v>78</v>
      </c>
      <c r="AY436" s="17" t="s">
        <v>128</v>
      </c>
      <c r="BE436" s="209">
        <f>IF(N436="základní",J436,0)</f>
        <v>0</v>
      </c>
      <c r="BF436" s="209">
        <f>IF(N436="snížená",J436,0)</f>
        <v>0</v>
      </c>
      <c r="BG436" s="209">
        <f>IF(N436="zákl. přenesená",J436,0)</f>
        <v>0</v>
      </c>
      <c r="BH436" s="209">
        <f>IF(N436="sníž. přenesená",J436,0)</f>
        <v>0</v>
      </c>
      <c r="BI436" s="209">
        <f>IF(N436="nulová",J436,0)</f>
        <v>0</v>
      </c>
      <c r="BJ436" s="17" t="s">
        <v>76</v>
      </c>
      <c r="BK436" s="209">
        <f>ROUND(I436*H436,2)</f>
        <v>0</v>
      </c>
      <c r="BL436" s="17" t="s">
        <v>242</v>
      </c>
      <c r="BM436" s="208" t="s">
        <v>690</v>
      </c>
    </row>
    <row r="437" s="2" customFormat="1">
      <c r="A437" s="38"/>
      <c r="B437" s="39"/>
      <c r="C437" s="40"/>
      <c r="D437" s="210" t="s">
        <v>137</v>
      </c>
      <c r="E437" s="40"/>
      <c r="F437" s="211" t="s">
        <v>691</v>
      </c>
      <c r="G437" s="40"/>
      <c r="H437" s="40"/>
      <c r="I437" s="212"/>
      <c r="J437" s="40"/>
      <c r="K437" s="40"/>
      <c r="L437" s="44"/>
      <c r="M437" s="213"/>
      <c r="N437" s="214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137</v>
      </c>
      <c r="AU437" s="17" t="s">
        <v>78</v>
      </c>
    </row>
    <row r="438" s="2" customFormat="1">
      <c r="A438" s="38"/>
      <c r="B438" s="39"/>
      <c r="C438" s="40"/>
      <c r="D438" s="215" t="s">
        <v>139</v>
      </c>
      <c r="E438" s="40"/>
      <c r="F438" s="216" t="s">
        <v>692</v>
      </c>
      <c r="G438" s="40"/>
      <c r="H438" s="40"/>
      <c r="I438" s="212"/>
      <c r="J438" s="40"/>
      <c r="K438" s="40"/>
      <c r="L438" s="44"/>
      <c r="M438" s="213"/>
      <c r="N438" s="214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139</v>
      </c>
      <c r="AU438" s="17" t="s">
        <v>78</v>
      </c>
    </row>
    <row r="439" s="13" customFormat="1">
      <c r="A439" s="13"/>
      <c r="B439" s="217"/>
      <c r="C439" s="218"/>
      <c r="D439" s="210" t="s">
        <v>141</v>
      </c>
      <c r="E439" s="219" t="s">
        <v>19</v>
      </c>
      <c r="F439" s="220" t="s">
        <v>693</v>
      </c>
      <c r="G439" s="218"/>
      <c r="H439" s="221">
        <v>7.5999999999999996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27" t="s">
        <v>141</v>
      </c>
      <c r="AU439" s="227" t="s">
        <v>78</v>
      </c>
      <c r="AV439" s="13" t="s">
        <v>78</v>
      </c>
      <c r="AW439" s="13" t="s">
        <v>33</v>
      </c>
      <c r="AX439" s="13" t="s">
        <v>76</v>
      </c>
      <c r="AY439" s="227" t="s">
        <v>128</v>
      </c>
    </row>
    <row r="440" s="2" customFormat="1" ht="16.5" customHeight="1">
      <c r="A440" s="38"/>
      <c r="B440" s="39"/>
      <c r="C440" s="240" t="s">
        <v>694</v>
      </c>
      <c r="D440" s="240" t="s">
        <v>182</v>
      </c>
      <c r="E440" s="241" t="s">
        <v>695</v>
      </c>
      <c r="F440" s="242" t="s">
        <v>696</v>
      </c>
      <c r="G440" s="243" t="s">
        <v>252</v>
      </c>
      <c r="H440" s="244">
        <v>0.0080000000000000002</v>
      </c>
      <c r="I440" s="245"/>
      <c r="J440" s="246">
        <f>ROUND(I440*H440,2)</f>
        <v>0</v>
      </c>
      <c r="K440" s="242" t="s">
        <v>134</v>
      </c>
      <c r="L440" s="247"/>
      <c r="M440" s="248" t="s">
        <v>19</v>
      </c>
      <c r="N440" s="249" t="s">
        <v>42</v>
      </c>
      <c r="O440" s="84"/>
      <c r="P440" s="206">
        <f>O440*H440</f>
        <v>0</v>
      </c>
      <c r="Q440" s="206">
        <v>1</v>
      </c>
      <c r="R440" s="206">
        <f>Q440*H440</f>
        <v>0.0080000000000000002</v>
      </c>
      <c r="S440" s="206">
        <v>0</v>
      </c>
      <c r="T440" s="207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08" t="s">
        <v>356</v>
      </c>
      <c r="AT440" s="208" t="s">
        <v>182</v>
      </c>
      <c r="AU440" s="208" t="s">
        <v>78</v>
      </c>
      <c r="AY440" s="17" t="s">
        <v>128</v>
      </c>
      <c r="BE440" s="209">
        <f>IF(N440="základní",J440,0)</f>
        <v>0</v>
      </c>
      <c r="BF440" s="209">
        <f>IF(N440="snížená",J440,0)</f>
        <v>0</v>
      </c>
      <c r="BG440" s="209">
        <f>IF(N440="zákl. přenesená",J440,0)</f>
        <v>0</v>
      </c>
      <c r="BH440" s="209">
        <f>IF(N440="sníž. přenesená",J440,0)</f>
        <v>0</v>
      </c>
      <c r="BI440" s="209">
        <f>IF(N440="nulová",J440,0)</f>
        <v>0</v>
      </c>
      <c r="BJ440" s="17" t="s">
        <v>76</v>
      </c>
      <c r="BK440" s="209">
        <f>ROUND(I440*H440,2)</f>
        <v>0</v>
      </c>
      <c r="BL440" s="17" t="s">
        <v>242</v>
      </c>
      <c r="BM440" s="208" t="s">
        <v>697</v>
      </c>
    </row>
    <row r="441" s="2" customFormat="1">
      <c r="A441" s="38"/>
      <c r="B441" s="39"/>
      <c r="C441" s="40"/>
      <c r="D441" s="210" t="s">
        <v>137</v>
      </c>
      <c r="E441" s="40"/>
      <c r="F441" s="211" t="s">
        <v>696</v>
      </c>
      <c r="G441" s="40"/>
      <c r="H441" s="40"/>
      <c r="I441" s="212"/>
      <c r="J441" s="40"/>
      <c r="K441" s="40"/>
      <c r="L441" s="44"/>
      <c r="M441" s="213"/>
      <c r="N441" s="214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137</v>
      </c>
      <c r="AU441" s="17" t="s">
        <v>78</v>
      </c>
    </row>
    <row r="442" s="13" customFormat="1">
      <c r="A442" s="13"/>
      <c r="B442" s="217"/>
      <c r="C442" s="218"/>
      <c r="D442" s="210" t="s">
        <v>141</v>
      </c>
      <c r="E442" s="218"/>
      <c r="F442" s="220" t="s">
        <v>698</v>
      </c>
      <c r="G442" s="218"/>
      <c r="H442" s="221">
        <v>0.0080000000000000002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27" t="s">
        <v>141</v>
      </c>
      <c r="AU442" s="227" t="s">
        <v>78</v>
      </c>
      <c r="AV442" s="13" t="s">
        <v>78</v>
      </c>
      <c r="AW442" s="13" t="s">
        <v>4</v>
      </c>
      <c r="AX442" s="13" t="s">
        <v>76</v>
      </c>
      <c r="AY442" s="227" t="s">
        <v>128</v>
      </c>
    </row>
    <row r="443" s="2" customFormat="1" ht="16.5" customHeight="1">
      <c r="A443" s="38"/>
      <c r="B443" s="39"/>
      <c r="C443" s="197" t="s">
        <v>699</v>
      </c>
      <c r="D443" s="197" t="s">
        <v>130</v>
      </c>
      <c r="E443" s="198" t="s">
        <v>700</v>
      </c>
      <c r="F443" s="199" t="s">
        <v>701</v>
      </c>
      <c r="G443" s="200" t="s">
        <v>410</v>
      </c>
      <c r="H443" s="201">
        <v>9.1999999999999993</v>
      </c>
      <c r="I443" s="202"/>
      <c r="J443" s="203">
        <f>ROUND(I443*H443,2)</f>
        <v>0</v>
      </c>
      <c r="K443" s="199" t="s">
        <v>134</v>
      </c>
      <c r="L443" s="44"/>
      <c r="M443" s="204" t="s">
        <v>19</v>
      </c>
      <c r="N443" s="205" t="s">
        <v>42</v>
      </c>
      <c r="O443" s="84"/>
      <c r="P443" s="206">
        <f>O443*H443</f>
        <v>0</v>
      </c>
      <c r="Q443" s="206">
        <v>0.0012700000000000001</v>
      </c>
      <c r="R443" s="206">
        <f>Q443*H443</f>
        <v>0.011684</v>
      </c>
      <c r="S443" s="206">
        <v>0</v>
      </c>
      <c r="T443" s="207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08" t="s">
        <v>242</v>
      </c>
      <c r="AT443" s="208" t="s">
        <v>130</v>
      </c>
      <c r="AU443" s="208" t="s">
        <v>78</v>
      </c>
      <c r="AY443" s="17" t="s">
        <v>128</v>
      </c>
      <c r="BE443" s="209">
        <f>IF(N443="základní",J443,0)</f>
        <v>0</v>
      </c>
      <c r="BF443" s="209">
        <f>IF(N443="snížená",J443,0)</f>
        <v>0</v>
      </c>
      <c r="BG443" s="209">
        <f>IF(N443="zákl. přenesená",J443,0)</f>
        <v>0</v>
      </c>
      <c r="BH443" s="209">
        <f>IF(N443="sníž. přenesená",J443,0)</f>
        <v>0</v>
      </c>
      <c r="BI443" s="209">
        <f>IF(N443="nulová",J443,0)</f>
        <v>0</v>
      </c>
      <c r="BJ443" s="17" t="s">
        <v>76</v>
      </c>
      <c r="BK443" s="209">
        <f>ROUND(I443*H443,2)</f>
        <v>0</v>
      </c>
      <c r="BL443" s="17" t="s">
        <v>242</v>
      </c>
      <c r="BM443" s="208" t="s">
        <v>702</v>
      </c>
    </row>
    <row r="444" s="2" customFormat="1">
      <c r="A444" s="38"/>
      <c r="B444" s="39"/>
      <c r="C444" s="40"/>
      <c r="D444" s="210" t="s">
        <v>137</v>
      </c>
      <c r="E444" s="40"/>
      <c r="F444" s="211" t="s">
        <v>703</v>
      </c>
      <c r="G444" s="40"/>
      <c r="H444" s="40"/>
      <c r="I444" s="212"/>
      <c r="J444" s="40"/>
      <c r="K444" s="40"/>
      <c r="L444" s="44"/>
      <c r="M444" s="213"/>
      <c r="N444" s="214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137</v>
      </c>
      <c r="AU444" s="17" t="s">
        <v>78</v>
      </c>
    </row>
    <row r="445" s="2" customFormat="1">
      <c r="A445" s="38"/>
      <c r="B445" s="39"/>
      <c r="C445" s="40"/>
      <c r="D445" s="215" t="s">
        <v>139</v>
      </c>
      <c r="E445" s="40"/>
      <c r="F445" s="216" t="s">
        <v>704</v>
      </c>
      <c r="G445" s="40"/>
      <c r="H445" s="40"/>
      <c r="I445" s="212"/>
      <c r="J445" s="40"/>
      <c r="K445" s="40"/>
      <c r="L445" s="44"/>
      <c r="M445" s="213"/>
      <c r="N445" s="214"/>
      <c r="O445" s="84"/>
      <c r="P445" s="84"/>
      <c r="Q445" s="84"/>
      <c r="R445" s="84"/>
      <c r="S445" s="84"/>
      <c r="T445" s="85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139</v>
      </c>
      <c r="AU445" s="17" t="s">
        <v>78</v>
      </c>
    </row>
    <row r="446" s="13" customFormat="1">
      <c r="A446" s="13"/>
      <c r="B446" s="217"/>
      <c r="C446" s="218"/>
      <c r="D446" s="210" t="s">
        <v>141</v>
      </c>
      <c r="E446" s="219" t="s">
        <v>19</v>
      </c>
      <c r="F446" s="220" t="s">
        <v>705</v>
      </c>
      <c r="G446" s="218"/>
      <c r="H446" s="221">
        <v>9.1999999999999993</v>
      </c>
      <c r="I446" s="222"/>
      <c r="J446" s="218"/>
      <c r="K446" s="218"/>
      <c r="L446" s="223"/>
      <c r="M446" s="224"/>
      <c r="N446" s="225"/>
      <c r="O446" s="225"/>
      <c r="P446" s="225"/>
      <c r="Q446" s="225"/>
      <c r="R446" s="225"/>
      <c r="S446" s="225"/>
      <c r="T446" s="22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27" t="s">
        <v>141</v>
      </c>
      <c r="AU446" s="227" t="s">
        <v>78</v>
      </c>
      <c r="AV446" s="13" t="s">
        <v>78</v>
      </c>
      <c r="AW446" s="13" t="s">
        <v>33</v>
      </c>
      <c r="AX446" s="13" t="s">
        <v>76</v>
      </c>
      <c r="AY446" s="227" t="s">
        <v>128</v>
      </c>
    </row>
    <row r="447" s="2" customFormat="1" ht="16.5" customHeight="1">
      <c r="A447" s="38"/>
      <c r="B447" s="39"/>
      <c r="C447" s="197" t="s">
        <v>706</v>
      </c>
      <c r="D447" s="197" t="s">
        <v>130</v>
      </c>
      <c r="E447" s="198" t="s">
        <v>707</v>
      </c>
      <c r="F447" s="199" t="s">
        <v>708</v>
      </c>
      <c r="G447" s="200" t="s">
        <v>410</v>
      </c>
      <c r="H447" s="201">
        <v>3.7999999999999998</v>
      </c>
      <c r="I447" s="202"/>
      <c r="J447" s="203">
        <f>ROUND(I447*H447,2)</f>
        <v>0</v>
      </c>
      <c r="K447" s="199" t="s">
        <v>134</v>
      </c>
      <c r="L447" s="44"/>
      <c r="M447" s="204" t="s">
        <v>19</v>
      </c>
      <c r="N447" s="205" t="s">
        <v>42</v>
      </c>
      <c r="O447" s="84"/>
      <c r="P447" s="206">
        <f>O447*H447</f>
        <v>0</v>
      </c>
      <c r="Q447" s="206">
        <v>0.0025999999999999999</v>
      </c>
      <c r="R447" s="206">
        <f>Q447*H447</f>
        <v>0.0098799999999999999</v>
      </c>
      <c r="S447" s="206">
        <v>0</v>
      </c>
      <c r="T447" s="207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08" t="s">
        <v>242</v>
      </c>
      <c r="AT447" s="208" t="s">
        <v>130</v>
      </c>
      <c r="AU447" s="208" t="s">
        <v>78</v>
      </c>
      <c r="AY447" s="17" t="s">
        <v>128</v>
      </c>
      <c r="BE447" s="209">
        <f>IF(N447="základní",J447,0)</f>
        <v>0</v>
      </c>
      <c r="BF447" s="209">
        <f>IF(N447="snížená",J447,0)</f>
        <v>0</v>
      </c>
      <c r="BG447" s="209">
        <f>IF(N447="zákl. přenesená",J447,0)</f>
        <v>0</v>
      </c>
      <c r="BH447" s="209">
        <f>IF(N447="sníž. přenesená",J447,0)</f>
        <v>0</v>
      </c>
      <c r="BI447" s="209">
        <f>IF(N447="nulová",J447,0)</f>
        <v>0</v>
      </c>
      <c r="BJ447" s="17" t="s">
        <v>76</v>
      </c>
      <c r="BK447" s="209">
        <f>ROUND(I447*H447,2)</f>
        <v>0</v>
      </c>
      <c r="BL447" s="17" t="s">
        <v>242</v>
      </c>
      <c r="BM447" s="208" t="s">
        <v>709</v>
      </c>
    </row>
    <row r="448" s="2" customFormat="1">
      <c r="A448" s="38"/>
      <c r="B448" s="39"/>
      <c r="C448" s="40"/>
      <c r="D448" s="210" t="s">
        <v>137</v>
      </c>
      <c r="E448" s="40"/>
      <c r="F448" s="211" t="s">
        <v>710</v>
      </c>
      <c r="G448" s="40"/>
      <c r="H448" s="40"/>
      <c r="I448" s="212"/>
      <c r="J448" s="40"/>
      <c r="K448" s="40"/>
      <c r="L448" s="44"/>
      <c r="M448" s="213"/>
      <c r="N448" s="214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137</v>
      </c>
      <c r="AU448" s="17" t="s">
        <v>78</v>
      </c>
    </row>
    <row r="449" s="2" customFormat="1">
      <c r="A449" s="38"/>
      <c r="B449" s="39"/>
      <c r="C449" s="40"/>
      <c r="D449" s="215" t="s">
        <v>139</v>
      </c>
      <c r="E449" s="40"/>
      <c r="F449" s="216" t="s">
        <v>711</v>
      </c>
      <c r="G449" s="40"/>
      <c r="H449" s="40"/>
      <c r="I449" s="212"/>
      <c r="J449" s="40"/>
      <c r="K449" s="40"/>
      <c r="L449" s="44"/>
      <c r="M449" s="213"/>
      <c r="N449" s="214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139</v>
      </c>
      <c r="AU449" s="17" t="s">
        <v>78</v>
      </c>
    </row>
    <row r="450" s="13" customFormat="1">
      <c r="A450" s="13"/>
      <c r="B450" s="217"/>
      <c r="C450" s="218"/>
      <c r="D450" s="210" t="s">
        <v>141</v>
      </c>
      <c r="E450" s="219" t="s">
        <v>19</v>
      </c>
      <c r="F450" s="220" t="s">
        <v>633</v>
      </c>
      <c r="G450" s="218"/>
      <c r="H450" s="221">
        <v>3.7999999999999998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27" t="s">
        <v>141</v>
      </c>
      <c r="AU450" s="227" t="s">
        <v>78</v>
      </c>
      <c r="AV450" s="13" t="s">
        <v>78</v>
      </c>
      <c r="AW450" s="13" t="s">
        <v>33</v>
      </c>
      <c r="AX450" s="13" t="s">
        <v>76</v>
      </c>
      <c r="AY450" s="227" t="s">
        <v>128</v>
      </c>
    </row>
    <row r="451" s="2" customFormat="1" ht="16.5" customHeight="1">
      <c r="A451" s="38"/>
      <c r="B451" s="39"/>
      <c r="C451" s="197" t="s">
        <v>712</v>
      </c>
      <c r="D451" s="197" t="s">
        <v>130</v>
      </c>
      <c r="E451" s="198" t="s">
        <v>713</v>
      </c>
      <c r="F451" s="199" t="s">
        <v>714</v>
      </c>
      <c r="G451" s="200" t="s">
        <v>425</v>
      </c>
      <c r="H451" s="201">
        <v>1</v>
      </c>
      <c r="I451" s="202"/>
      <c r="J451" s="203">
        <f>ROUND(I451*H451,2)</f>
        <v>0</v>
      </c>
      <c r="K451" s="199" t="s">
        <v>134</v>
      </c>
      <c r="L451" s="44"/>
      <c r="M451" s="204" t="s">
        <v>19</v>
      </c>
      <c r="N451" s="205" t="s">
        <v>42</v>
      </c>
      <c r="O451" s="84"/>
      <c r="P451" s="206">
        <f>O451*H451</f>
        <v>0</v>
      </c>
      <c r="Q451" s="206">
        <v>0.0027200000000000002</v>
      </c>
      <c r="R451" s="206">
        <f>Q451*H451</f>
        <v>0.0027200000000000002</v>
      </c>
      <c r="S451" s="206">
        <v>0</v>
      </c>
      <c r="T451" s="207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08" t="s">
        <v>242</v>
      </c>
      <c r="AT451" s="208" t="s">
        <v>130</v>
      </c>
      <c r="AU451" s="208" t="s">
        <v>78</v>
      </c>
      <c r="AY451" s="17" t="s">
        <v>128</v>
      </c>
      <c r="BE451" s="209">
        <f>IF(N451="základní",J451,0)</f>
        <v>0</v>
      </c>
      <c r="BF451" s="209">
        <f>IF(N451="snížená",J451,0)</f>
        <v>0</v>
      </c>
      <c r="BG451" s="209">
        <f>IF(N451="zákl. přenesená",J451,0)</f>
        <v>0</v>
      </c>
      <c r="BH451" s="209">
        <f>IF(N451="sníž. přenesená",J451,0)</f>
        <v>0</v>
      </c>
      <c r="BI451" s="209">
        <f>IF(N451="nulová",J451,0)</f>
        <v>0</v>
      </c>
      <c r="BJ451" s="17" t="s">
        <v>76</v>
      </c>
      <c r="BK451" s="209">
        <f>ROUND(I451*H451,2)</f>
        <v>0</v>
      </c>
      <c r="BL451" s="17" t="s">
        <v>242</v>
      </c>
      <c r="BM451" s="208" t="s">
        <v>715</v>
      </c>
    </row>
    <row r="452" s="2" customFormat="1">
      <c r="A452" s="38"/>
      <c r="B452" s="39"/>
      <c r="C452" s="40"/>
      <c r="D452" s="210" t="s">
        <v>137</v>
      </c>
      <c r="E452" s="40"/>
      <c r="F452" s="211" t="s">
        <v>716</v>
      </c>
      <c r="G452" s="40"/>
      <c r="H452" s="40"/>
      <c r="I452" s="212"/>
      <c r="J452" s="40"/>
      <c r="K452" s="40"/>
      <c r="L452" s="44"/>
      <c r="M452" s="213"/>
      <c r="N452" s="214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137</v>
      </c>
      <c r="AU452" s="17" t="s">
        <v>78</v>
      </c>
    </row>
    <row r="453" s="2" customFormat="1">
      <c r="A453" s="38"/>
      <c r="B453" s="39"/>
      <c r="C453" s="40"/>
      <c r="D453" s="215" t="s">
        <v>139</v>
      </c>
      <c r="E453" s="40"/>
      <c r="F453" s="216" t="s">
        <v>717</v>
      </c>
      <c r="G453" s="40"/>
      <c r="H453" s="40"/>
      <c r="I453" s="212"/>
      <c r="J453" s="40"/>
      <c r="K453" s="40"/>
      <c r="L453" s="44"/>
      <c r="M453" s="213"/>
      <c r="N453" s="214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139</v>
      </c>
      <c r="AU453" s="17" t="s">
        <v>78</v>
      </c>
    </row>
    <row r="454" s="13" customFormat="1">
      <c r="A454" s="13"/>
      <c r="B454" s="217"/>
      <c r="C454" s="218"/>
      <c r="D454" s="210" t="s">
        <v>141</v>
      </c>
      <c r="E454" s="219" t="s">
        <v>19</v>
      </c>
      <c r="F454" s="220" t="s">
        <v>76</v>
      </c>
      <c r="G454" s="218"/>
      <c r="H454" s="221">
        <v>1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27" t="s">
        <v>141</v>
      </c>
      <c r="AU454" s="227" t="s">
        <v>78</v>
      </c>
      <c r="AV454" s="13" t="s">
        <v>78</v>
      </c>
      <c r="AW454" s="13" t="s">
        <v>33</v>
      </c>
      <c r="AX454" s="13" t="s">
        <v>76</v>
      </c>
      <c r="AY454" s="227" t="s">
        <v>128</v>
      </c>
    </row>
    <row r="455" s="2" customFormat="1" ht="16.5" customHeight="1">
      <c r="A455" s="38"/>
      <c r="B455" s="39"/>
      <c r="C455" s="197" t="s">
        <v>718</v>
      </c>
      <c r="D455" s="197" t="s">
        <v>130</v>
      </c>
      <c r="E455" s="198" t="s">
        <v>719</v>
      </c>
      <c r="F455" s="199" t="s">
        <v>720</v>
      </c>
      <c r="G455" s="200" t="s">
        <v>410</v>
      </c>
      <c r="H455" s="201">
        <v>2.7000000000000002</v>
      </c>
      <c r="I455" s="202"/>
      <c r="J455" s="203">
        <f>ROUND(I455*H455,2)</f>
        <v>0</v>
      </c>
      <c r="K455" s="199" t="s">
        <v>134</v>
      </c>
      <c r="L455" s="44"/>
      <c r="M455" s="204" t="s">
        <v>19</v>
      </c>
      <c r="N455" s="205" t="s">
        <v>42</v>
      </c>
      <c r="O455" s="84"/>
      <c r="P455" s="206">
        <f>O455*H455</f>
        <v>0</v>
      </c>
      <c r="Q455" s="206">
        <v>0.0025899999999999999</v>
      </c>
      <c r="R455" s="206">
        <f>Q455*H455</f>
        <v>0.0069930000000000001</v>
      </c>
      <c r="S455" s="206">
        <v>0</v>
      </c>
      <c r="T455" s="207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08" t="s">
        <v>242</v>
      </c>
      <c r="AT455" s="208" t="s">
        <v>130</v>
      </c>
      <c r="AU455" s="208" t="s">
        <v>78</v>
      </c>
      <c r="AY455" s="17" t="s">
        <v>128</v>
      </c>
      <c r="BE455" s="209">
        <f>IF(N455="základní",J455,0)</f>
        <v>0</v>
      </c>
      <c r="BF455" s="209">
        <f>IF(N455="snížená",J455,0)</f>
        <v>0</v>
      </c>
      <c r="BG455" s="209">
        <f>IF(N455="zákl. přenesená",J455,0)</f>
        <v>0</v>
      </c>
      <c r="BH455" s="209">
        <f>IF(N455="sníž. přenesená",J455,0)</f>
        <v>0</v>
      </c>
      <c r="BI455" s="209">
        <f>IF(N455="nulová",J455,0)</f>
        <v>0</v>
      </c>
      <c r="BJ455" s="17" t="s">
        <v>76</v>
      </c>
      <c r="BK455" s="209">
        <f>ROUND(I455*H455,2)</f>
        <v>0</v>
      </c>
      <c r="BL455" s="17" t="s">
        <v>242</v>
      </c>
      <c r="BM455" s="208" t="s">
        <v>721</v>
      </c>
    </row>
    <row r="456" s="2" customFormat="1">
      <c r="A456" s="38"/>
      <c r="B456" s="39"/>
      <c r="C456" s="40"/>
      <c r="D456" s="210" t="s">
        <v>137</v>
      </c>
      <c r="E456" s="40"/>
      <c r="F456" s="211" t="s">
        <v>722</v>
      </c>
      <c r="G456" s="40"/>
      <c r="H456" s="40"/>
      <c r="I456" s="212"/>
      <c r="J456" s="40"/>
      <c r="K456" s="40"/>
      <c r="L456" s="44"/>
      <c r="M456" s="213"/>
      <c r="N456" s="214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137</v>
      </c>
      <c r="AU456" s="17" t="s">
        <v>78</v>
      </c>
    </row>
    <row r="457" s="2" customFormat="1">
      <c r="A457" s="38"/>
      <c r="B457" s="39"/>
      <c r="C457" s="40"/>
      <c r="D457" s="215" t="s">
        <v>139</v>
      </c>
      <c r="E457" s="40"/>
      <c r="F457" s="216" t="s">
        <v>723</v>
      </c>
      <c r="G457" s="40"/>
      <c r="H457" s="40"/>
      <c r="I457" s="212"/>
      <c r="J457" s="40"/>
      <c r="K457" s="40"/>
      <c r="L457" s="44"/>
      <c r="M457" s="213"/>
      <c r="N457" s="214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139</v>
      </c>
      <c r="AU457" s="17" t="s">
        <v>78</v>
      </c>
    </row>
    <row r="458" s="13" customFormat="1">
      <c r="A458" s="13"/>
      <c r="B458" s="217"/>
      <c r="C458" s="218"/>
      <c r="D458" s="210" t="s">
        <v>141</v>
      </c>
      <c r="E458" s="219" t="s">
        <v>19</v>
      </c>
      <c r="F458" s="220" t="s">
        <v>724</v>
      </c>
      <c r="G458" s="218"/>
      <c r="H458" s="221">
        <v>2.7000000000000002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27" t="s">
        <v>141</v>
      </c>
      <c r="AU458" s="227" t="s">
        <v>78</v>
      </c>
      <c r="AV458" s="13" t="s">
        <v>78</v>
      </c>
      <c r="AW458" s="13" t="s">
        <v>33</v>
      </c>
      <c r="AX458" s="13" t="s">
        <v>76</v>
      </c>
      <c r="AY458" s="227" t="s">
        <v>128</v>
      </c>
    </row>
    <row r="459" s="2" customFormat="1" ht="16.5" customHeight="1">
      <c r="A459" s="38"/>
      <c r="B459" s="39"/>
      <c r="C459" s="197" t="s">
        <v>725</v>
      </c>
      <c r="D459" s="197" t="s">
        <v>130</v>
      </c>
      <c r="E459" s="198" t="s">
        <v>726</v>
      </c>
      <c r="F459" s="199" t="s">
        <v>727</v>
      </c>
      <c r="G459" s="200" t="s">
        <v>252</v>
      </c>
      <c r="H459" s="201">
        <v>0.14099999999999999</v>
      </c>
      <c r="I459" s="202"/>
      <c r="J459" s="203">
        <f>ROUND(I459*H459,2)</f>
        <v>0</v>
      </c>
      <c r="K459" s="199" t="s">
        <v>134</v>
      </c>
      <c r="L459" s="44"/>
      <c r="M459" s="204" t="s">
        <v>19</v>
      </c>
      <c r="N459" s="205" t="s">
        <v>42</v>
      </c>
      <c r="O459" s="84"/>
      <c r="P459" s="206">
        <f>O459*H459</f>
        <v>0</v>
      </c>
      <c r="Q459" s="206">
        <v>0</v>
      </c>
      <c r="R459" s="206">
        <f>Q459*H459</f>
        <v>0</v>
      </c>
      <c r="S459" s="206">
        <v>0</v>
      </c>
      <c r="T459" s="207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08" t="s">
        <v>242</v>
      </c>
      <c r="AT459" s="208" t="s">
        <v>130</v>
      </c>
      <c r="AU459" s="208" t="s">
        <v>78</v>
      </c>
      <c r="AY459" s="17" t="s">
        <v>128</v>
      </c>
      <c r="BE459" s="209">
        <f>IF(N459="základní",J459,0)</f>
        <v>0</v>
      </c>
      <c r="BF459" s="209">
        <f>IF(N459="snížená",J459,0)</f>
        <v>0</v>
      </c>
      <c r="BG459" s="209">
        <f>IF(N459="zákl. přenesená",J459,0)</f>
        <v>0</v>
      </c>
      <c r="BH459" s="209">
        <f>IF(N459="sníž. přenesená",J459,0)</f>
        <v>0</v>
      </c>
      <c r="BI459" s="209">
        <f>IF(N459="nulová",J459,0)</f>
        <v>0</v>
      </c>
      <c r="BJ459" s="17" t="s">
        <v>76</v>
      </c>
      <c r="BK459" s="209">
        <f>ROUND(I459*H459,2)</f>
        <v>0</v>
      </c>
      <c r="BL459" s="17" t="s">
        <v>242</v>
      </c>
      <c r="BM459" s="208" t="s">
        <v>728</v>
      </c>
    </row>
    <row r="460" s="2" customFormat="1">
      <c r="A460" s="38"/>
      <c r="B460" s="39"/>
      <c r="C460" s="40"/>
      <c r="D460" s="210" t="s">
        <v>137</v>
      </c>
      <c r="E460" s="40"/>
      <c r="F460" s="211" t="s">
        <v>729</v>
      </c>
      <c r="G460" s="40"/>
      <c r="H460" s="40"/>
      <c r="I460" s="212"/>
      <c r="J460" s="40"/>
      <c r="K460" s="40"/>
      <c r="L460" s="44"/>
      <c r="M460" s="213"/>
      <c r="N460" s="214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137</v>
      </c>
      <c r="AU460" s="17" t="s">
        <v>78</v>
      </c>
    </row>
    <row r="461" s="2" customFormat="1">
      <c r="A461" s="38"/>
      <c r="B461" s="39"/>
      <c r="C461" s="40"/>
      <c r="D461" s="215" t="s">
        <v>139</v>
      </c>
      <c r="E461" s="40"/>
      <c r="F461" s="216" t="s">
        <v>730</v>
      </c>
      <c r="G461" s="40"/>
      <c r="H461" s="40"/>
      <c r="I461" s="212"/>
      <c r="J461" s="40"/>
      <c r="K461" s="40"/>
      <c r="L461" s="44"/>
      <c r="M461" s="213"/>
      <c r="N461" s="214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139</v>
      </c>
      <c r="AU461" s="17" t="s">
        <v>78</v>
      </c>
    </row>
    <row r="462" s="12" customFormat="1" ht="22.8" customHeight="1">
      <c r="A462" s="12"/>
      <c r="B462" s="181"/>
      <c r="C462" s="182"/>
      <c r="D462" s="183" t="s">
        <v>70</v>
      </c>
      <c r="E462" s="195" t="s">
        <v>731</v>
      </c>
      <c r="F462" s="195" t="s">
        <v>732</v>
      </c>
      <c r="G462" s="182"/>
      <c r="H462" s="182"/>
      <c r="I462" s="185"/>
      <c r="J462" s="196">
        <f>BK462</f>
        <v>0</v>
      </c>
      <c r="K462" s="182"/>
      <c r="L462" s="187"/>
      <c r="M462" s="188"/>
      <c r="N462" s="189"/>
      <c r="O462" s="189"/>
      <c r="P462" s="190">
        <f>SUM(P463:P470)</f>
        <v>0</v>
      </c>
      <c r="Q462" s="189"/>
      <c r="R462" s="190">
        <f>SUM(R463:R470)</f>
        <v>0.00083599999999999994</v>
      </c>
      <c r="S462" s="189"/>
      <c r="T462" s="191">
        <f>SUM(T463:T470)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192" t="s">
        <v>78</v>
      </c>
      <c r="AT462" s="193" t="s">
        <v>70</v>
      </c>
      <c r="AU462" s="193" t="s">
        <v>76</v>
      </c>
      <c r="AY462" s="192" t="s">
        <v>128</v>
      </c>
      <c r="BK462" s="194">
        <f>SUM(BK463:BK470)</f>
        <v>0</v>
      </c>
    </row>
    <row r="463" s="2" customFormat="1" ht="16.5" customHeight="1">
      <c r="A463" s="38"/>
      <c r="B463" s="39"/>
      <c r="C463" s="197" t="s">
        <v>733</v>
      </c>
      <c r="D463" s="197" t="s">
        <v>130</v>
      </c>
      <c r="E463" s="198" t="s">
        <v>734</v>
      </c>
      <c r="F463" s="199" t="s">
        <v>735</v>
      </c>
      <c r="G463" s="200" t="s">
        <v>410</v>
      </c>
      <c r="H463" s="201">
        <v>7.5999999999999996</v>
      </c>
      <c r="I463" s="202"/>
      <c r="J463" s="203">
        <f>ROUND(I463*H463,2)</f>
        <v>0</v>
      </c>
      <c r="K463" s="199" t="s">
        <v>134</v>
      </c>
      <c r="L463" s="44"/>
      <c r="M463" s="204" t="s">
        <v>19</v>
      </c>
      <c r="N463" s="205" t="s">
        <v>42</v>
      </c>
      <c r="O463" s="84"/>
      <c r="P463" s="206">
        <f>O463*H463</f>
        <v>0</v>
      </c>
      <c r="Q463" s="206">
        <v>0.00011</v>
      </c>
      <c r="R463" s="206">
        <f>Q463*H463</f>
        <v>0.00083599999999999994</v>
      </c>
      <c r="S463" s="206">
        <v>0</v>
      </c>
      <c r="T463" s="207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08" t="s">
        <v>242</v>
      </c>
      <c r="AT463" s="208" t="s">
        <v>130</v>
      </c>
      <c r="AU463" s="208" t="s">
        <v>78</v>
      </c>
      <c r="AY463" s="17" t="s">
        <v>128</v>
      </c>
      <c r="BE463" s="209">
        <f>IF(N463="základní",J463,0)</f>
        <v>0</v>
      </c>
      <c r="BF463" s="209">
        <f>IF(N463="snížená",J463,0)</f>
        <v>0</v>
      </c>
      <c r="BG463" s="209">
        <f>IF(N463="zákl. přenesená",J463,0)</f>
        <v>0</v>
      </c>
      <c r="BH463" s="209">
        <f>IF(N463="sníž. přenesená",J463,0)</f>
        <v>0</v>
      </c>
      <c r="BI463" s="209">
        <f>IF(N463="nulová",J463,0)</f>
        <v>0</v>
      </c>
      <c r="BJ463" s="17" t="s">
        <v>76</v>
      </c>
      <c r="BK463" s="209">
        <f>ROUND(I463*H463,2)</f>
        <v>0</v>
      </c>
      <c r="BL463" s="17" t="s">
        <v>242</v>
      </c>
      <c r="BM463" s="208" t="s">
        <v>736</v>
      </c>
    </row>
    <row r="464" s="2" customFormat="1">
      <c r="A464" s="38"/>
      <c r="B464" s="39"/>
      <c r="C464" s="40"/>
      <c r="D464" s="210" t="s">
        <v>137</v>
      </c>
      <c r="E464" s="40"/>
      <c r="F464" s="211" t="s">
        <v>737</v>
      </c>
      <c r="G464" s="40"/>
      <c r="H464" s="40"/>
      <c r="I464" s="212"/>
      <c r="J464" s="40"/>
      <c r="K464" s="40"/>
      <c r="L464" s="44"/>
      <c r="M464" s="213"/>
      <c r="N464" s="214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137</v>
      </c>
      <c r="AU464" s="17" t="s">
        <v>78</v>
      </c>
    </row>
    <row r="465" s="2" customFormat="1">
      <c r="A465" s="38"/>
      <c r="B465" s="39"/>
      <c r="C465" s="40"/>
      <c r="D465" s="215" t="s">
        <v>139</v>
      </c>
      <c r="E465" s="40"/>
      <c r="F465" s="216" t="s">
        <v>738</v>
      </c>
      <c r="G465" s="40"/>
      <c r="H465" s="40"/>
      <c r="I465" s="212"/>
      <c r="J465" s="40"/>
      <c r="K465" s="40"/>
      <c r="L465" s="44"/>
      <c r="M465" s="213"/>
      <c r="N465" s="214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139</v>
      </c>
      <c r="AU465" s="17" t="s">
        <v>78</v>
      </c>
    </row>
    <row r="466" s="2" customFormat="1">
      <c r="A466" s="38"/>
      <c r="B466" s="39"/>
      <c r="C466" s="40"/>
      <c r="D466" s="210" t="s">
        <v>149</v>
      </c>
      <c r="E466" s="40"/>
      <c r="F466" s="228" t="s">
        <v>739</v>
      </c>
      <c r="G466" s="40"/>
      <c r="H466" s="40"/>
      <c r="I466" s="212"/>
      <c r="J466" s="40"/>
      <c r="K466" s="40"/>
      <c r="L466" s="44"/>
      <c r="M466" s="213"/>
      <c r="N466" s="214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149</v>
      </c>
      <c r="AU466" s="17" t="s">
        <v>78</v>
      </c>
    </row>
    <row r="467" s="13" customFormat="1">
      <c r="A467" s="13"/>
      <c r="B467" s="217"/>
      <c r="C467" s="218"/>
      <c r="D467" s="210" t="s">
        <v>141</v>
      </c>
      <c r="E467" s="219" t="s">
        <v>19</v>
      </c>
      <c r="F467" s="220" t="s">
        <v>693</v>
      </c>
      <c r="G467" s="218"/>
      <c r="H467" s="221">
        <v>7.5999999999999996</v>
      </c>
      <c r="I467" s="222"/>
      <c r="J467" s="218"/>
      <c r="K467" s="218"/>
      <c r="L467" s="223"/>
      <c r="M467" s="224"/>
      <c r="N467" s="225"/>
      <c r="O467" s="225"/>
      <c r="P467" s="225"/>
      <c r="Q467" s="225"/>
      <c r="R467" s="225"/>
      <c r="S467" s="225"/>
      <c r="T467" s="22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7" t="s">
        <v>141</v>
      </c>
      <c r="AU467" s="227" t="s">
        <v>78</v>
      </c>
      <c r="AV467" s="13" t="s">
        <v>78</v>
      </c>
      <c r="AW467" s="13" t="s">
        <v>33</v>
      </c>
      <c r="AX467" s="13" t="s">
        <v>76</v>
      </c>
      <c r="AY467" s="227" t="s">
        <v>128</v>
      </c>
    </row>
    <row r="468" s="2" customFormat="1" ht="16.5" customHeight="1">
      <c r="A468" s="38"/>
      <c r="B468" s="39"/>
      <c r="C468" s="197" t="s">
        <v>740</v>
      </c>
      <c r="D468" s="197" t="s">
        <v>130</v>
      </c>
      <c r="E468" s="198" t="s">
        <v>741</v>
      </c>
      <c r="F468" s="199" t="s">
        <v>742</v>
      </c>
      <c r="G468" s="200" t="s">
        <v>252</v>
      </c>
      <c r="H468" s="201">
        <v>0.001</v>
      </c>
      <c r="I468" s="202"/>
      <c r="J468" s="203">
        <f>ROUND(I468*H468,2)</f>
        <v>0</v>
      </c>
      <c r="K468" s="199" t="s">
        <v>134</v>
      </c>
      <c r="L468" s="44"/>
      <c r="M468" s="204" t="s">
        <v>19</v>
      </c>
      <c r="N468" s="205" t="s">
        <v>42</v>
      </c>
      <c r="O468" s="84"/>
      <c r="P468" s="206">
        <f>O468*H468</f>
        <v>0</v>
      </c>
      <c r="Q468" s="206">
        <v>0</v>
      </c>
      <c r="R468" s="206">
        <f>Q468*H468</f>
        <v>0</v>
      </c>
      <c r="S468" s="206">
        <v>0</v>
      </c>
      <c r="T468" s="207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08" t="s">
        <v>242</v>
      </c>
      <c r="AT468" s="208" t="s">
        <v>130</v>
      </c>
      <c r="AU468" s="208" t="s">
        <v>78</v>
      </c>
      <c r="AY468" s="17" t="s">
        <v>128</v>
      </c>
      <c r="BE468" s="209">
        <f>IF(N468="základní",J468,0)</f>
        <v>0</v>
      </c>
      <c r="BF468" s="209">
        <f>IF(N468="snížená",J468,0)</f>
        <v>0</v>
      </c>
      <c r="BG468" s="209">
        <f>IF(N468="zákl. přenesená",J468,0)</f>
        <v>0</v>
      </c>
      <c r="BH468" s="209">
        <f>IF(N468="sníž. přenesená",J468,0)</f>
        <v>0</v>
      </c>
      <c r="BI468" s="209">
        <f>IF(N468="nulová",J468,0)</f>
        <v>0</v>
      </c>
      <c r="BJ468" s="17" t="s">
        <v>76</v>
      </c>
      <c r="BK468" s="209">
        <f>ROUND(I468*H468,2)</f>
        <v>0</v>
      </c>
      <c r="BL468" s="17" t="s">
        <v>242</v>
      </c>
      <c r="BM468" s="208" t="s">
        <v>743</v>
      </c>
    </row>
    <row r="469" s="2" customFormat="1">
      <c r="A469" s="38"/>
      <c r="B469" s="39"/>
      <c r="C469" s="40"/>
      <c r="D469" s="210" t="s">
        <v>137</v>
      </c>
      <c r="E469" s="40"/>
      <c r="F469" s="211" t="s">
        <v>744</v>
      </c>
      <c r="G469" s="40"/>
      <c r="H469" s="40"/>
      <c r="I469" s="212"/>
      <c r="J469" s="40"/>
      <c r="K469" s="40"/>
      <c r="L469" s="44"/>
      <c r="M469" s="213"/>
      <c r="N469" s="214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137</v>
      </c>
      <c r="AU469" s="17" t="s">
        <v>78</v>
      </c>
    </row>
    <row r="470" s="2" customFormat="1">
      <c r="A470" s="38"/>
      <c r="B470" s="39"/>
      <c r="C470" s="40"/>
      <c r="D470" s="215" t="s">
        <v>139</v>
      </c>
      <c r="E470" s="40"/>
      <c r="F470" s="216" t="s">
        <v>745</v>
      </c>
      <c r="G470" s="40"/>
      <c r="H470" s="40"/>
      <c r="I470" s="212"/>
      <c r="J470" s="40"/>
      <c r="K470" s="40"/>
      <c r="L470" s="44"/>
      <c r="M470" s="213"/>
      <c r="N470" s="214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139</v>
      </c>
      <c r="AU470" s="17" t="s">
        <v>78</v>
      </c>
    </row>
    <row r="471" s="12" customFormat="1" ht="22.8" customHeight="1">
      <c r="A471" s="12"/>
      <c r="B471" s="181"/>
      <c r="C471" s="182"/>
      <c r="D471" s="183" t="s">
        <v>70</v>
      </c>
      <c r="E471" s="195" t="s">
        <v>746</v>
      </c>
      <c r="F471" s="195" t="s">
        <v>747</v>
      </c>
      <c r="G471" s="182"/>
      <c r="H471" s="182"/>
      <c r="I471" s="185"/>
      <c r="J471" s="196">
        <f>BK471</f>
        <v>0</v>
      </c>
      <c r="K471" s="182"/>
      <c r="L471" s="187"/>
      <c r="M471" s="188"/>
      <c r="N471" s="189"/>
      <c r="O471" s="189"/>
      <c r="P471" s="190">
        <f>SUM(P472:P489)</f>
        <v>0</v>
      </c>
      <c r="Q471" s="189"/>
      <c r="R471" s="190">
        <f>SUM(R472:R489)</f>
        <v>0.0025246000000000001</v>
      </c>
      <c r="S471" s="189"/>
      <c r="T471" s="191">
        <f>SUM(T472:T489)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92" t="s">
        <v>78</v>
      </c>
      <c r="AT471" s="193" t="s">
        <v>70</v>
      </c>
      <c r="AU471" s="193" t="s">
        <v>76</v>
      </c>
      <c r="AY471" s="192" t="s">
        <v>128</v>
      </c>
      <c r="BK471" s="194">
        <f>SUM(BK472:BK489)</f>
        <v>0</v>
      </c>
    </row>
    <row r="472" s="2" customFormat="1" ht="16.5" customHeight="1">
      <c r="A472" s="38"/>
      <c r="B472" s="39"/>
      <c r="C472" s="197" t="s">
        <v>748</v>
      </c>
      <c r="D472" s="197" t="s">
        <v>130</v>
      </c>
      <c r="E472" s="198" t="s">
        <v>749</v>
      </c>
      <c r="F472" s="199" t="s">
        <v>750</v>
      </c>
      <c r="G472" s="200" t="s">
        <v>133</v>
      </c>
      <c r="H472" s="201">
        <v>17.48</v>
      </c>
      <c r="I472" s="202"/>
      <c r="J472" s="203">
        <f>ROUND(I472*H472,2)</f>
        <v>0</v>
      </c>
      <c r="K472" s="199" t="s">
        <v>134</v>
      </c>
      <c r="L472" s="44"/>
      <c r="M472" s="204" t="s">
        <v>19</v>
      </c>
      <c r="N472" s="205" t="s">
        <v>42</v>
      </c>
      <c r="O472" s="84"/>
      <c r="P472" s="206">
        <f>O472*H472</f>
        <v>0</v>
      </c>
      <c r="Q472" s="206">
        <v>0</v>
      </c>
      <c r="R472" s="206">
        <f>Q472*H472</f>
        <v>0</v>
      </c>
      <c r="S472" s="206">
        <v>0</v>
      </c>
      <c r="T472" s="207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08" t="s">
        <v>242</v>
      </c>
      <c r="AT472" s="208" t="s">
        <v>130</v>
      </c>
      <c r="AU472" s="208" t="s">
        <v>78</v>
      </c>
      <c r="AY472" s="17" t="s">
        <v>128</v>
      </c>
      <c r="BE472" s="209">
        <f>IF(N472="základní",J472,0)</f>
        <v>0</v>
      </c>
      <c r="BF472" s="209">
        <f>IF(N472="snížená",J472,0)</f>
        <v>0</v>
      </c>
      <c r="BG472" s="209">
        <f>IF(N472="zákl. přenesená",J472,0)</f>
        <v>0</v>
      </c>
      <c r="BH472" s="209">
        <f>IF(N472="sníž. přenesená",J472,0)</f>
        <v>0</v>
      </c>
      <c r="BI472" s="209">
        <f>IF(N472="nulová",J472,0)</f>
        <v>0</v>
      </c>
      <c r="BJ472" s="17" t="s">
        <v>76</v>
      </c>
      <c r="BK472" s="209">
        <f>ROUND(I472*H472,2)</f>
        <v>0</v>
      </c>
      <c r="BL472" s="17" t="s">
        <v>242</v>
      </c>
      <c r="BM472" s="208" t="s">
        <v>751</v>
      </c>
    </row>
    <row r="473" s="2" customFormat="1">
      <c r="A473" s="38"/>
      <c r="B473" s="39"/>
      <c r="C473" s="40"/>
      <c r="D473" s="210" t="s">
        <v>137</v>
      </c>
      <c r="E473" s="40"/>
      <c r="F473" s="211" t="s">
        <v>752</v>
      </c>
      <c r="G473" s="40"/>
      <c r="H473" s="40"/>
      <c r="I473" s="212"/>
      <c r="J473" s="40"/>
      <c r="K473" s="40"/>
      <c r="L473" s="44"/>
      <c r="M473" s="213"/>
      <c r="N473" s="214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137</v>
      </c>
      <c r="AU473" s="17" t="s">
        <v>78</v>
      </c>
    </row>
    <row r="474" s="2" customFormat="1">
      <c r="A474" s="38"/>
      <c r="B474" s="39"/>
      <c r="C474" s="40"/>
      <c r="D474" s="215" t="s">
        <v>139</v>
      </c>
      <c r="E474" s="40"/>
      <c r="F474" s="216" t="s">
        <v>753</v>
      </c>
      <c r="G474" s="40"/>
      <c r="H474" s="40"/>
      <c r="I474" s="212"/>
      <c r="J474" s="40"/>
      <c r="K474" s="40"/>
      <c r="L474" s="44"/>
      <c r="M474" s="213"/>
      <c r="N474" s="214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139</v>
      </c>
      <c r="AU474" s="17" t="s">
        <v>78</v>
      </c>
    </row>
    <row r="475" s="13" customFormat="1">
      <c r="A475" s="13"/>
      <c r="B475" s="217"/>
      <c r="C475" s="218"/>
      <c r="D475" s="210" t="s">
        <v>141</v>
      </c>
      <c r="E475" s="219" t="s">
        <v>19</v>
      </c>
      <c r="F475" s="220" t="s">
        <v>754</v>
      </c>
      <c r="G475" s="218"/>
      <c r="H475" s="221">
        <v>17.48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27" t="s">
        <v>141</v>
      </c>
      <c r="AU475" s="227" t="s">
        <v>78</v>
      </c>
      <c r="AV475" s="13" t="s">
        <v>78</v>
      </c>
      <c r="AW475" s="13" t="s">
        <v>33</v>
      </c>
      <c r="AX475" s="13" t="s">
        <v>76</v>
      </c>
      <c r="AY475" s="227" t="s">
        <v>128</v>
      </c>
    </row>
    <row r="476" s="2" customFormat="1" ht="24.15" customHeight="1">
      <c r="A476" s="38"/>
      <c r="B476" s="39"/>
      <c r="C476" s="240" t="s">
        <v>755</v>
      </c>
      <c r="D476" s="240" t="s">
        <v>182</v>
      </c>
      <c r="E476" s="241" t="s">
        <v>756</v>
      </c>
      <c r="F476" s="242" t="s">
        <v>757</v>
      </c>
      <c r="G476" s="243" t="s">
        <v>133</v>
      </c>
      <c r="H476" s="244">
        <v>19.420000000000002</v>
      </c>
      <c r="I476" s="245"/>
      <c r="J476" s="246">
        <f>ROUND(I476*H476,2)</f>
        <v>0</v>
      </c>
      <c r="K476" s="242" t="s">
        <v>134</v>
      </c>
      <c r="L476" s="247"/>
      <c r="M476" s="248" t="s">
        <v>19</v>
      </c>
      <c r="N476" s="249" t="s">
        <v>42</v>
      </c>
      <c r="O476" s="84"/>
      <c r="P476" s="206">
        <f>O476*H476</f>
        <v>0</v>
      </c>
      <c r="Q476" s="206">
        <v>0.00012999999999999999</v>
      </c>
      <c r="R476" s="206">
        <f>Q476*H476</f>
        <v>0.0025246000000000001</v>
      </c>
      <c r="S476" s="206">
        <v>0</v>
      </c>
      <c r="T476" s="207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08" t="s">
        <v>356</v>
      </c>
      <c r="AT476" s="208" t="s">
        <v>182</v>
      </c>
      <c r="AU476" s="208" t="s">
        <v>78</v>
      </c>
      <c r="AY476" s="17" t="s">
        <v>128</v>
      </c>
      <c r="BE476" s="209">
        <f>IF(N476="základní",J476,0)</f>
        <v>0</v>
      </c>
      <c r="BF476" s="209">
        <f>IF(N476="snížená",J476,0)</f>
        <v>0</v>
      </c>
      <c r="BG476" s="209">
        <f>IF(N476="zákl. přenesená",J476,0)</f>
        <v>0</v>
      </c>
      <c r="BH476" s="209">
        <f>IF(N476="sníž. přenesená",J476,0)</f>
        <v>0</v>
      </c>
      <c r="BI476" s="209">
        <f>IF(N476="nulová",J476,0)</f>
        <v>0</v>
      </c>
      <c r="BJ476" s="17" t="s">
        <v>76</v>
      </c>
      <c r="BK476" s="209">
        <f>ROUND(I476*H476,2)</f>
        <v>0</v>
      </c>
      <c r="BL476" s="17" t="s">
        <v>242</v>
      </c>
      <c r="BM476" s="208" t="s">
        <v>758</v>
      </c>
    </row>
    <row r="477" s="2" customFormat="1">
      <c r="A477" s="38"/>
      <c r="B477" s="39"/>
      <c r="C477" s="40"/>
      <c r="D477" s="210" t="s">
        <v>137</v>
      </c>
      <c r="E477" s="40"/>
      <c r="F477" s="211" t="s">
        <v>757</v>
      </c>
      <c r="G477" s="40"/>
      <c r="H477" s="40"/>
      <c r="I477" s="212"/>
      <c r="J477" s="40"/>
      <c r="K477" s="40"/>
      <c r="L477" s="44"/>
      <c r="M477" s="213"/>
      <c r="N477" s="214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137</v>
      </c>
      <c r="AU477" s="17" t="s">
        <v>78</v>
      </c>
    </row>
    <row r="478" s="13" customFormat="1">
      <c r="A478" s="13"/>
      <c r="B478" s="217"/>
      <c r="C478" s="218"/>
      <c r="D478" s="210" t="s">
        <v>141</v>
      </c>
      <c r="E478" s="218"/>
      <c r="F478" s="220" t="s">
        <v>759</v>
      </c>
      <c r="G478" s="218"/>
      <c r="H478" s="221">
        <v>19.420000000000002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27" t="s">
        <v>141</v>
      </c>
      <c r="AU478" s="227" t="s">
        <v>78</v>
      </c>
      <c r="AV478" s="13" t="s">
        <v>78</v>
      </c>
      <c r="AW478" s="13" t="s">
        <v>4</v>
      </c>
      <c r="AX478" s="13" t="s">
        <v>76</v>
      </c>
      <c r="AY478" s="227" t="s">
        <v>128</v>
      </c>
    </row>
    <row r="479" s="2" customFormat="1" ht="16.5" customHeight="1">
      <c r="A479" s="38"/>
      <c r="B479" s="39"/>
      <c r="C479" s="197" t="s">
        <v>760</v>
      </c>
      <c r="D479" s="197" t="s">
        <v>130</v>
      </c>
      <c r="E479" s="198" t="s">
        <v>761</v>
      </c>
      <c r="F479" s="199" t="s">
        <v>762</v>
      </c>
      <c r="G479" s="200" t="s">
        <v>252</v>
      </c>
      <c r="H479" s="201">
        <v>0.0030000000000000001</v>
      </c>
      <c r="I479" s="202"/>
      <c r="J479" s="203">
        <f>ROUND(I479*H479,2)</f>
        <v>0</v>
      </c>
      <c r="K479" s="199" t="s">
        <v>134</v>
      </c>
      <c r="L479" s="44"/>
      <c r="M479" s="204" t="s">
        <v>19</v>
      </c>
      <c r="N479" s="205" t="s">
        <v>42</v>
      </c>
      <c r="O479" s="84"/>
      <c r="P479" s="206">
        <f>O479*H479</f>
        <v>0</v>
      </c>
      <c r="Q479" s="206">
        <v>0</v>
      </c>
      <c r="R479" s="206">
        <f>Q479*H479</f>
        <v>0</v>
      </c>
      <c r="S479" s="206">
        <v>0</v>
      </c>
      <c r="T479" s="207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08" t="s">
        <v>242</v>
      </c>
      <c r="AT479" s="208" t="s">
        <v>130</v>
      </c>
      <c r="AU479" s="208" t="s">
        <v>78</v>
      </c>
      <c r="AY479" s="17" t="s">
        <v>128</v>
      </c>
      <c r="BE479" s="209">
        <f>IF(N479="základní",J479,0)</f>
        <v>0</v>
      </c>
      <c r="BF479" s="209">
        <f>IF(N479="snížená",J479,0)</f>
        <v>0</v>
      </c>
      <c r="BG479" s="209">
        <f>IF(N479="zákl. přenesená",J479,0)</f>
        <v>0</v>
      </c>
      <c r="BH479" s="209">
        <f>IF(N479="sníž. přenesená",J479,0)</f>
        <v>0</v>
      </c>
      <c r="BI479" s="209">
        <f>IF(N479="nulová",J479,0)</f>
        <v>0</v>
      </c>
      <c r="BJ479" s="17" t="s">
        <v>76</v>
      </c>
      <c r="BK479" s="209">
        <f>ROUND(I479*H479,2)</f>
        <v>0</v>
      </c>
      <c r="BL479" s="17" t="s">
        <v>242</v>
      </c>
      <c r="BM479" s="208" t="s">
        <v>763</v>
      </c>
    </row>
    <row r="480" s="2" customFormat="1">
      <c r="A480" s="38"/>
      <c r="B480" s="39"/>
      <c r="C480" s="40"/>
      <c r="D480" s="210" t="s">
        <v>137</v>
      </c>
      <c r="E480" s="40"/>
      <c r="F480" s="211" t="s">
        <v>764</v>
      </c>
      <c r="G480" s="40"/>
      <c r="H480" s="40"/>
      <c r="I480" s="212"/>
      <c r="J480" s="40"/>
      <c r="K480" s="40"/>
      <c r="L480" s="44"/>
      <c r="M480" s="213"/>
      <c r="N480" s="214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137</v>
      </c>
      <c r="AU480" s="17" t="s">
        <v>78</v>
      </c>
    </row>
    <row r="481" s="2" customFormat="1">
      <c r="A481" s="38"/>
      <c r="B481" s="39"/>
      <c r="C481" s="40"/>
      <c r="D481" s="215" t="s">
        <v>139</v>
      </c>
      <c r="E481" s="40"/>
      <c r="F481" s="216" t="s">
        <v>765</v>
      </c>
      <c r="G481" s="40"/>
      <c r="H481" s="40"/>
      <c r="I481" s="212"/>
      <c r="J481" s="40"/>
      <c r="K481" s="40"/>
      <c r="L481" s="44"/>
      <c r="M481" s="213"/>
      <c r="N481" s="214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139</v>
      </c>
      <c r="AU481" s="17" t="s">
        <v>78</v>
      </c>
    </row>
    <row r="482" s="2" customFormat="1" ht="16.5" customHeight="1">
      <c r="A482" s="38"/>
      <c r="B482" s="39"/>
      <c r="C482" s="197" t="s">
        <v>766</v>
      </c>
      <c r="D482" s="197" t="s">
        <v>130</v>
      </c>
      <c r="E482" s="198" t="s">
        <v>767</v>
      </c>
      <c r="F482" s="199" t="s">
        <v>768</v>
      </c>
      <c r="G482" s="200" t="s">
        <v>425</v>
      </c>
      <c r="H482" s="201">
        <v>2</v>
      </c>
      <c r="I482" s="202"/>
      <c r="J482" s="203">
        <f>ROUND(I482*H482,2)</f>
        <v>0</v>
      </c>
      <c r="K482" s="199" t="s">
        <v>19</v>
      </c>
      <c r="L482" s="44"/>
      <c r="M482" s="204" t="s">
        <v>19</v>
      </c>
      <c r="N482" s="205" t="s">
        <v>42</v>
      </c>
      <c r="O482" s="84"/>
      <c r="P482" s="206">
        <f>O482*H482</f>
        <v>0</v>
      </c>
      <c r="Q482" s="206">
        <v>0</v>
      </c>
      <c r="R482" s="206">
        <f>Q482*H482</f>
        <v>0</v>
      </c>
      <c r="S482" s="206">
        <v>0</v>
      </c>
      <c r="T482" s="207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08" t="s">
        <v>242</v>
      </c>
      <c r="AT482" s="208" t="s">
        <v>130</v>
      </c>
      <c r="AU482" s="208" t="s">
        <v>78</v>
      </c>
      <c r="AY482" s="17" t="s">
        <v>128</v>
      </c>
      <c r="BE482" s="209">
        <f>IF(N482="základní",J482,0)</f>
        <v>0</v>
      </c>
      <c r="BF482" s="209">
        <f>IF(N482="snížená",J482,0)</f>
        <v>0</v>
      </c>
      <c r="BG482" s="209">
        <f>IF(N482="zákl. přenesená",J482,0)</f>
        <v>0</v>
      </c>
      <c r="BH482" s="209">
        <f>IF(N482="sníž. přenesená",J482,0)</f>
        <v>0</v>
      </c>
      <c r="BI482" s="209">
        <f>IF(N482="nulová",J482,0)</f>
        <v>0</v>
      </c>
      <c r="BJ482" s="17" t="s">
        <v>76</v>
      </c>
      <c r="BK482" s="209">
        <f>ROUND(I482*H482,2)</f>
        <v>0</v>
      </c>
      <c r="BL482" s="17" t="s">
        <v>242</v>
      </c>
      <c r="BM482" s="208" t="s">
        <v>769</v>
      </c>
    </row>
    <row r="483" s="2" customFormat="1">
      <c r="A483" s="38"/>
      <c r="B483" s="39"/>
      <c r="C483" s="40"/>
      <c r="D483" s="210" t="s">
        <v>137</v>
      </c>
      <c r="E483" s="40"/>
      <c r="F483" s="211" t="s">
        <v>768</v>
      </c>
      <c r="G483" s="40"/>
      <c r="H483" s="40"/>
      <c r="I483" s="212"/>
      <c r="J483" s="40"/>
      <c r="K483" s="40"/>
      <c r="L483" s="44"/>
      <c r="M483" s="213"/>
      <c r="N483" s="214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137</v>
      </c>
      <c r="AU483" s="17" t="s">
        <v>78</v>
      </c>
    </row>
    <row r="484" s="2" customFormat="1" ht="16.5" customHeight="1">
      <c r="A484" s="38"/>
      <c r="B484" s="39"/>
      <c r="C484" s="197" t="s">
        <v>770</v>
      </c>
      <c r="D484" s="197" t="s">
        <v>130</v>
      </c>
      <c r="E484" s="198" t="s">
        <v>771</v>
      </c>
      <c r="F484" s="199" t="s">
        <v>772</v>
      </c>
      <c r="G484" s="200" t="s">
        <v>425</v>
      </c>
      <c r="H484" s="201">
        <v>1</v>
      </c>
      <c r="I484" s="202"/>
      <c r="J484" s="203">
        <f>ROUND(I484*H484,2)</f>
        <v>0</v>
      </c>
      <c r="K484" s="199" t="s">
        <v>19</v>
      </c>
      <c r="L484" s="44"/>
      <c r="M484" s="204" t="s">
        <v>19</v>
      </c>
      <c r="N484" s="205" t="s">
        <v>42</v>
      </c>
      <c r="O484" s="84"/>
      <c r="P484" s="206">
        <f>O484*H484</f>
        <v>0</v>
      </c>
      <c r="Q484" s="206">
        <v>0</v>
      </c>
      <c r="R484" s="206">
        <f>Q484*H484</f>
        <v>0</v>
      </c>
      <c r="S484" s="206">
        <v>0</v>
      </c>
      <c r="T484" s="207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08" t="s">
        <v>242</v>
      </c>
      <c r="AT484" s="208" t="s">
        <v>130</v>
      </c>
      <c r="AU484" s="208" t="s">
        <v>78</v>
      </c>
      <c r="AY484" s="17" t="s">
        <v>128</v>
      </c>
      <c r="BE484" s="209">
        <f>IF(N484="základní",J484,0)</f>
        <v>0</v>
      </c>
      <c r="BF484" s="209">
        <f>IF(N484="snížená",J484,0)</f>
        <v>0</v>
      </c>
      <c r="BG484" s="209">
        <f>IF(N484="zákl. přenesená",J484,0)</f>
        <v>0</v>
      </c>
      <c r="BH484" s="209">
        <f>IF(N484="sníž. přenesená",J484,0)</f>
        <v>0</v>
      </c>
      <c r="BI484" s="209">
        <f>IF(N484="nulová",J484,0)</f>
        <v>0</v>
      </c>
      <c r="BJ484" s="17" t="s">
        <v>76</v>
      </c>
      <c r="BK484" s="209">
        <f>ROUND(I484*H484,2)</f>
        <v>0</v>
      </c>
      <c r="BL484" s="17" t="s">
        <v>242</v>
      </c>
      <c r="BM484" s="208" t="s">
        <v>773</v>
      </c>
    </row>
    <row r="485" s="2" customFormat="1">
      <c r="A485" s="38"/>
      <c r="B485" s="39"/>
      <c r="C485" s="40"/>
      <c r="D485" s="210" t="s">
        <v>137</v>
      </c>
      <c r="E485" s="40"/>
      <c r="F485" s="211" t="s">
        <v>772</v>
      </c>
      <c r="G485" s="40"/>
      <c r="H485" s="40"/>
      <c r="I485" s="212"/>
      <c r="J485" s="40"/>
      <c r="K485" s="40"/>
      <c r="L485" s="44"/>
      <c r="M485" s="213"/>
      <c r="N485" s="214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137</v>
      </c>
      <c r="AU485" s="17" t="s">
        <v>78</v>
      </c>
    </row>
    <row r="486" s="2" customFormat="1" ht="16.5" customHeight="1">
      <c r="A486" s="38"/>
      <c r="B486" s="39"/>
      <c r="C486" s="197" t="s">
        <v>774</v>
      </c>
      <c r="D486" s="197" t="s">
        <v>130</v>
      </c>
      <c r="E486" s="198" t="s">
        <v>775</v>
      </c>
      <c r="F486" s="199" t="s">
        <v>776</v>
      </c>
      <c r="G486" s="200" t="s">
        <v>425</v>
      </c>
      <c r="H486" s="201">
        <v>1</v>
      </c>
      <c r="I486" s="202"/>
      <c r="J486" s="203">
        <f>ROUND(I486*H486,2)</f>
        <v>0</v>
      </c>
      <c r="K486" s="199" t="s">
        <v>19</v>
      </c>
      <c r="L486" s="44"/>
      <c r="M486" s="204" t="s">
        <v>19</v>
      </c>
      <c r="N486" s="205" t="s">
        <v>42</v>
      </c>
      <c r="O486" s="84"/>
      <c r="P486" s="206">
        <f>O486*H486</f>
        <v>0</v>
      </c>
      <c r="Q486" s="206">
        <v>0</v>
      </c>
      <c r="R486" s="206">
        <f>Q486*H486</f>
        <v>0</v>
      </c>
      <c r="S486" s="206">
        <v>0</v>
      </c>
      <c r="T486" s="207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08" t="s">
        <v>242</v>
      </c>
      <c r="AT486" s="208" t="s">
        <v>130</v>
      </c>
      <c r="AU486" s="208" t="s">
        <v>78</v>
      </c>
      <c r="AY486" s="17" t="s">
        <v>128</v>
      </c>
      <c r="BE486" s="209">
        <f>IF(N486="základní",J486,0)</f>
        <v>0</v>
      </c>
      <c r="BF486" s="209">
        <f>IF(N486="snížená",J486,0)</f>
        <v>0</v>
      </c>
      <c r="BG486" s="209">
        <f>IF(N486="zákl. přenesená",J486,0)</f>
        <v>0</v>
      </c>
      <c r="BH486" s="209">
        <f>IF(N486="sníž. přenesená",J486,0)</f>
        <v>0</v>
      </c>
      <c r="BI486" s="209">
        <f>IF(N486="nulová",J486,0)</f>
        <v>0</v>
      </c>
      <c r="BJ486" s="17" t="s">
        <v>76</v>
      </c>
      <c r="BK486" s="209">
        <f>ROUND(I486*H486,2)</f>
        <v>0</v>
      </c>
      <c r="BL486" s="17" t="s">
        <v>242</v>
      </c>
      <c r="BM486" s="208" t="s">
        <v>777</v>
      </c>
    </row>
    <row r="487" s="2" customFormat="1">
      <c r="A487" s="38"/>
      <c r="B487" s="39"/>
      <c r="C487" s="40"/>
      <c r="D487" s="210" t="s">
        <v>137</v>
      </c>
      <c r="E487" s="40"/>
      <c r="F487" s="211" t="s">
        <v>776</v>
      </c>
      <c r="G487" s="40"/>
      <c r="H487" s="40"/>
      <c r="I487" s="212"/>
      <c r="J487" s="40"/>
      <c r="K487" s="40"/>
      <c r="L487" s="44"/>
      <c r="M487" s="213"/>
      <c r="N487" s="214"/>
      <c r="O487" s="84"/>
      <c r="P487" s="84"/>
      <c r="Q487" s="84"/>
      <c r="R487" s="84"/>
      <c r="S487" s="84"/>
      <c r="T487" s="85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137</v>
      </c>
      <c r="AU487" s="17" t="s">
        <v>78</v>
      </c>
    </row>
    <row r="488" s="2" customFormat="1" ht="16.5" customHeight="1">
      <c r="A488" s="38"/>
      <c r="B488" s="39"/>
      <c r="C488" s="197" t="s">
        <v>778</v>
      </c>
      <c r="D488" s="197" t="s">
        <v>130</v>
      </c>
      <c r="E488" s="198" t="s">
        <v>779</v>
      </c>
      <c r="F488" s="199" t="s">
        <v>780</v>
      </c>
      <c r="G488" s="200" t="s">
        <v>425</v>
      </c>
      <c r="H488" s="201">
        <v>2</v>
      </c>
      <c r="I488" s="202"/>
      <c r="J488" s="203">
        <f>ROUND(I488*H488,2)</f>
        <v>0</v>
      </c>
      <c r="K488" s="199" t="s">
        <v>19</v>
      </c>
      <c r="L488" s="44"/>
      <c r="M488" s="204" t="s">
        <v>19</v>
      </c>
      <c r="N488" s="205" t="s">
        <v>42</v>
      </c>
      <c r="O488" s="84"/>
      <c r="P488" s="206">
        <f>O488*H488</f>
        <v>0</v>
      </c>
      <c r="Q488" s="206">
        <v>0</v>
      </c>
      <c r="R488" s="206">
        <f>Q488*H488</f>
        <v>0</v>
      </c>
      <c r="S488" s="206">
        <v>0</v>
      </c>
      <c r="T488" s="207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08" t="s">
        <v>242</v>
      </c>
      <c r="AT488" s="208" t="s">
        <v>130</v>
      </c>
      <c r="AU488" s="208" t="s">
        <v>78</v>
      </c>
      <c r="AY488" s="17" t="s">
        <v>128</v>
      </c>
      <c r="BE488" s="209">
        <f>IF(N488="základní",J488,0)</f>
        <v>0</v>
      </c>
      <c r="BF488" s="209">
        <f>IF(N488="snížená",J488,0)</f>
        <v>0</v>
      </c>
      <c r="BG488" s="209">
        <f>IF(N488="zákl. přenesená",J488,0)</f>
        <v>0</v>
      </c>
      <c r="BH488" s="209">
        <f>IF(N488="sníž. přenesená",J488,0)</f>
        <v>0</v>
      </c>
      <c r="BI488" s="209">
        <f>IF(N488="nulová",J488,0)</f>
        <v>0</v>
      </c>
      <c r="BJ488" s="17" t="s">
        <v>76</v>
      </c>
      <c r="BK488" s="209">
        <f>ROUND(I488*H488,2)</f>
        <v>0</v>
      </c>
      <c r="BL488" s="17" t="s">
        <v>242</v>
      </c>
      <c r="BM488" s="208" t="s">
        <v>781</v>
      </c>
    </row>
    <row r="489" s="2" customFormat="1">
      <c r="A489" s="38"/>
      <c r="B489" s="39"/>
      <c r="C489" s="40"/>
      <c r="D489" s="210" t="s">
        <v>137</v>
      </c>
      <c r="E489" s="40"/>
      <c r="F489" s="211" t="s">
        <v>780</v>
      </c>
      <c r="G489" s="40"/>
      <c r="H489" s="40"/>
      <c r="I489" s="212"/>
      <c r="J489" s="40"/>
      <c r="K489" s="40"/>
      <c r="L489" s="44"/>
      <c r="M489" s="213"/>
      <c r="N489" s="214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137</v>
      </c>
      <c r="AU489" s="17" t="s">
        <v>78</v>
      </c>
    </row>
    <row r="490" s="12" customFormat="1" ht="22.8" customHeight="1">
      <c r="A490" s="12"/>
      <c r="B490" s="181"/>
      <c r="C490" s="182"/>
      <c r="D490" s="183" t="s">
        <v>70</v>
      </c>
      <c r="E490" s="195" t="s">
        <v>782</v>
      </c>
      <c r="F490" s="195" t="s">
        <v>783</v>
      </c>
      <c r="G490" s="182"/>
      <c r="H490" s="182"/>
      <c r="I490" s="185"/>
      <c r="J490" s="196">
        <f>BK490</f>
        <v>0</v>
      </c>
      <c r="K490" s="182"/>
      <c r="L490" s="187"/>
      <c r="M490" s="188"/>
      <c r="N490" s="189"/>
      <c r="O490" s="189"/>
      <c r="P490" s="190">
        <f>SUM(P491:P512)</f>
        <v>0</v>
      </c>
      <c r="Q490" s="189"/>
      <c r="R490" s="190">
        <f>SUM(R491:R512)</f>
        <v>0.03914256</v>
      </c>
      <c r="S490" s="189"/>
      <c r="T490" s="191">
        <f>SUM(T491:T512)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192" t="s">
        <v>78</v>
      </c>
      <c r="AT490" s="193" t="s">
        <v>70</v>
      </c>
      <c r="AU490" s="193" t="s">
        <v>76</v>
      </c>
      <c r="AY490" s="192" t="s">
        <v>128</v>
      </c>
      <c r="BK490" s="194">
        <f>SUM(BK491:BK512)</f>
        <v>0</v>
      </c>
    </row>
    <row r="491" s="2" customFormat="1" ht="16.5" customHeight="1">
      <c r="A491" s="38"/>
      <c r="B491" s="39"/>
      <c r="C491" s="197" t="s">
        <v>784</v>
      </c>
      <c r="D491" s="197" t="s">
        <v>130</v>
      </c>
      <c r="E491" s="198" t="s">
        <v>785</v>
      </c>
      <c r="F491" s="199" t="s">
        <v>786</v>
      </c>
      <c r="G491" s="200" t="s">
        <v>133</v>
      </c>
      <c r="H491" s="201">
        <v>14.699999999999999</v>
      </c>
      <c r="I491" s="202"/>
      <c r="J491" s="203">
        <f>ROUND(I491*H491,2)</f>
        <v>0</v>
      </c>
      <c r="K491" s="199" t="s">
        <v>134</v>
      </c>
      <c r="L491" s="44"/>
      <c r="M491" s="204" t="s">
        <v>19</v>
      </c>
      <c r="N491" s="205" t="s">
        <v>42</v>
      </c>
      <c r="O491" s="84"/>
      <c r="P491" s="206">
        <f>O491*H491</f>
        <v>0</v>
      </c>
      <c r="Q491" s="206">
        <v>0.00017000000000000001</v>
      </c>
      <c r="R491" s="206">
        <f>Q491*H491</f>
        <v>0.0024989999999999999</v>
      </c>
      <c r="S491" s="206">
        <v>0</v>
      </c>
      <c r="T491" s="207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08" t="s">
        <v>242</v>
      </c>
      <c r="AT491" s="208" t="s">
        <v>130</v>
      </c>
      <c r="AU491" s="208" t="s">
        <v>78</v>
      </c>
      <c r="AY491" s="17" t="s">
        <v>128</v>
      </c>
      <c r="BE491" s="209">
        <f>IF(N491="základní",J491,0)</f>
        <v>0</v>
      </c>
      <c r="BF491" s="209">
        <f>IF(N491="snížená",J491,0)</f>
        <v>0</v>
      </c>
      <c r="BG491" s="209">
        <f>IF(N491="zákl. přenesená",J491,0)</f>
        <v>0</v>
      </c>
      <c r="BH491" s="209">
        <f>IF(N491="sníž. přenesená",J491,0)</f>
        <v>0</v>
      </c>
      <c r="BI491" s="209">
        <f>IF(N491="nulová",J491,0)</f>
        <v>0</v>
      </c>
      <c r="BJ491" s="17" t="s">
        <v>76</v>
      </c>
      <c r="BK491" s="209">
        <f>ROUND(I491*H491,2)</f>
        <v>0</v>
      </c>
      <c r="BL491" s="17" t="s">
        <v>242</v>
      </c>
      <c r="BM491" s="208" t="s">
        <v>787</v>
      </c>
    </row>
    <row r="492" s="2" customFormat="1">
      <c r="A492" s="38"/>
      <c r="B492" s="39"/>
      <c r="C492" s="40"/>
      <c r="D492" s="210" t="s">
        <v>137</v>
      </c>
      <c r="E492" s="40"/>
      <c r="F492" s="211" t="s">
        <v>788</v>
      </c>
      <c r="G492" s="40"/>
      <c r="H492" s="40"/>
      <c r="I492" s="212"/>
      <c r="J492" s="40"/>
      <c r="K492" s="40"/>
      <c r="L492" s="44"/>
      <c r="M492" s="213"/>
      <c r="N492" s="214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137</v>
      </c>
      <c r="AU492" s="17" t="s">
        <v>78</v>
      </c>
    </row>
    <row r="493" s="2" customFormat="1">
      <c r="A493" s="38"/>
      <c r="B493" s="39"/>
      <c r="C493" s="40"/>
      <c r="D493" s="215" t="s">
        <v>139</v>
      </c>
      <c r="E493" s="40"/>
      <c r="F493" s="216" t="s">
        <v>789</v>
      </c>
      <c r="G493" s="40"/>
      <c r="H493" s="40"/>
      <c r="I493" s="212"/>
      <c r="J493" s="40"/>
      <c r="K493" s="40"/>
      <c r="L493" s="44"/>
      <c r="M493" s="213"/>
      <c r="N493" s="214"/>
      <c r="O493" s="84"/>
      <c r="P493" s="84"/>
      <c r="Q493" s="84"/>
      <c r="R493" s="84"/>
      <c r="S493" s="84"/>
      <c r="T493" s="85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139</v>
      </c>
      <c r="AU493" s="17" t="s">
        <v>78</v>
      </c>
    </row>
    <row r="494" s="13" customFormat="1">
      <c r="A494" s="13"/>
      <c r="B494" s="217"/>
      <c r="C494" s="218"/>
      <c r="D494" s="210" t="s">
        <v>141</v>
      </c>
      <c r="E494" s="219" t="s">
        <v>19</v>
      </c>
      <c r="F494" s="220" t="s">
        <v>790</v>
      </c>
      <c r="G494" s="218"/>
      <c r="H494" s="221">
        <v>14.699999999999999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27" t="s">
        <v>141</v>
      </c>
      <c r="AU494" s="227" t="s">
        <v>78</v>
      </c>
      <c r="AV494" s="13" t="s">
        <v>78</v>
      </c>
      <c r="AW494" s="13" t="s">
        <v>33</v>
      </c>
      <c r="AX494" s="13" t="s">
        <v>76</v>
      </c>
      <c r="AY494" s="227" t="s">
        <v>128</v>
      </c>
    </row>
    <row r="495" s="2" customFormat="1" ht="16.5" customHeight="1">
      <c r="A495" s="38"/>
      <c r="B495" s="39"/>
      <c r="C495" s="197" t="s">
        <v>791</v>
      </c>
      <c r="D495" s="197" t="s">
        <v>130</v>
      </c>
      <c r="E495" s="198" t="s">
        <v>792</v>
      </c>
      <c r="F495" s="199" t="s">
        <v>793</v>
      </c>
      <c r="G495" s="200" t="s">
        <v>133</v>
      </c>
      <c r="H495" s="201">
        <v>64.073999999999998</v>
      </c>
      <c r="I495" s="202"/>
      <c r="J495" s="203">
        <f>ROUND(I495*H495,2)</f>
        <v>0</v>
      </c>
      <c r="K495" s="199" t="s">
        <v>134</v>
      </c>
      <c r="L495" s="44"/>
      <c r="M495" s="204" t="s">
        <v>19</v>
      </c>
      <c r="N495" s="205" t="s">
        <v>42</v>
      </c>
      <c r="O495" s="84"/>
      <c r="P495" s="206">
        <f>O495*H495</f>
        <v>0</v>
      </c>
      <c r="Q495" s="206">
        <v>0.00044000000000000002</v>
      </c>
      <c r="R495" s="206">
        <f>Q495*H495</f>
        <v>0.028192559999999998</v>
      </c>
      <c r="S495" s="206">
        <v>0</v>
      </c>
      <c r="T495" s="207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08" t="s">
        <v>242</v>
      </c>
      <c r="AT495" s="208" t="s">
        <v>130</v>
      </c>
      <c r="AU495" s="208" t="s">
        <v>78</v>
      </c>
      <c r="AY495" s="17" t="s">
        <v>128</v>
      </c>
      <c r="BE495" s="209">
        <f>IF(N495="základní",J495,0)</f>
        <v>0</v>
      </c>
      <c r="BF495" s="209">
        <f>IF(N495="snížená",J495,0)</f>
        <v>0</v>
      </c>
      <c r="BG495" s="209">
        <f>IF(N495="zákl. přenesená",J495,0)</f>
        <v>0</v>
      </c>
      <c r="BH495" s="209">
        <f>IF(N495="sníž. přenesená",J495,0)</f>
        <v>0</v>
      </c>
      <c r="BI495" s="209">
        <f>IF(N495="nulová",J495,0)</f>
        <v>0</v>
      </c>
      <c r="BJ495" s="17" t="s">
        <v>76</v>
      </c>
      <c r="BK495" s="209">
        <f>ROUND(I495*H495,2)</f>
        <v>0</v>
      </c>
      <c r="BL495" s="17" t="s">
        <v>242</v>
      </c>
      <c r="BM495" s="208" t="s">
        <v>794</v>
      </c>
    </row>
    <row r="496" s="2" customFormat="1">
      <c r="A496" s="38"/>
      <c r="B496" s="39"/>
      <c r="C496" s="40"/>
      <c r="D496" s="210" t="s">
        <v>137</v>
      </c>
      <c r="E496" s="40"/>
      <c r="F496" s="211" t="s">
        <v>795</v>
      </c>
      <c r="G496" s="40"/>
      <c r="H496" s="40"/>
      <c r="I496" s="212"/>
      <c r="J496" s="40"/>
      <c r="K496" s="40"/>
      <c r="L496" s="44"/>
      <c r="M496" s="213"/>
      <c r="N496" s="214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137</v>
      </c>
      <c r="AU496" s="17" t="s">
        <v>78</v>
      </c>
    </row>
    <row r="497" s="2" customFormat="1">
      <c r="A497" s="38"/>
      <c r="B497" s="39"/>
      <c r="C497" s="40"/>
      <c r="D497" s="215" t="s">
        <v>139</v>
      </c>
      <c r="E497" s="40"/>
      <c r="F497" s="216" t="s">
        <v>796</v>
      </c>
      <c r="G497" s="40"/>
      <c r="H497" s="40"/>
      <c r="I497" s="212"/>
      <c r="J497" s="40"/>
      <c r="K497" s="40"/>
      <c r="L497" s="44"/>
      <c r="M497" s="213"/>
      <c r="N497" s="214"/>
      <c r="O497" s="84"/>
      <c r="P497" s="84"/>
      <c r="Q497" s="84"/>
      <c r="R497" s="84"/>
      <c r="S497" s="84"/>
      <c r="T497" s="85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139</v>
      </c>
      <c r="AU497" s="17" t="s">
        <v>78</v>
      </c>
    </row>
    <row r="498" s="13" customFormat="1">
      <c r="A498" s="13"/>
      <c r="B498" s="217"/>
      <c r="C498" s="218"/>
      <c r="D498" s="210" t="s">
        <v>141</v>
      </c>
      <c r="E498" s="219" t="s">
        <v>19</v>
      </c>
      <c r="F498" s="220" t="s">
        <v>797</v>
      </c>
      <c r="G498" s="218"/>
      <c r="H498" s="221">
        <v>64.073999999999998</v>
      </c>
      <c r="I498" s="222"/>
      <c r="J498" s="218"/>
      <c r="K498" s="218"/>
      <c r="L498" s="223"/>
      <c r="M498" s="224"/>
      <c r="N498" s="225"/>
      <c r="O498" s="225"/>
      <c r="P498" s="225"/>
      <c r="Q498" s="225"/>
      <c r="R498" s="225"/>
      <c r="S498" s="225"/>
      <c r="T498" s="22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27" t="s">
        <v>141</v>
      </c>
      <c r="AU498" s="227" t="s">
        <v>78</v>
      </c>
      <c r="AV498" s="13" t="s">
        <v>78</v>
      </c>
      <c r="AW498" s="13" t="s">
        <v>33</v>
      </c>
      <c r="AX498" s="13" t="s">
        <v>76</v>
      </c>
      <c r="AY498" s="227" t="s">
        <v>128</v>
      </c>
    </row>
    <row r="499" s="2" customFormat="1" ht="16.5" customHeight="1">
      <c r="A499" s="38"/>
      <c r="B499" s="39"/>
      <c r="C499" s="197" t="s">
        <v>798</v>
      </c>
      <c r="D499" s="197" t="s">
        <v>130</v>
      </c>
      <c r="E499" s="198" t="s">
        <v>799</v>
      </c>
      <c r="F499" s="199" t="s">
        <v>800</v>
      </c>
      <c r="G499" s="200" t="s">
        <v>133</v>
      </c>
      <c r="H499" s="201">
        <v>14.699999999999999</v>
      </c>
      <c r="I499" s="202"/>
      <c r="J499" s="203">
        <f>ROUND(I499*H499,2)</f>
        <v>0</v>
      </c>
      <c r="K499" s="199" t="s">
        <v>134</v>
      </c>
      <c r="L499" s="44"/>
      <c r="M499" s="204" t="s">
        <v>19</v>
      </c>
      <c r="N499" s="205" t="s">
        <v>42</v>
      </c>
      <c r="O499" s="84"/>
      <c r="P499" s="206">
        <f>O499*H499</f>
        <v>0</v>
      </c>
      <c r="Q499" s="206">
        <v>0.00033</v>
      </c>
      <c r="R499" s="206">
        <f>Q499*H499</f>
        <v>0.0048509999999999994</v>
      </c>
      <c r="S499" s="206">
        <v>0</v>
      </c>
      <c r="T499" s="207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08" t="s">
        <v>242</v>
      </c>
      <c r="AT499" s="208" t="s">
        <v>130</v>
      </c>
      <c r="AU499" s="208" t="s">
        <v>78</v>
      </c>
      <c r="AY499" s="17" t="s">
        <v>128</v>
      </c>
      <c r="BE499" s="209">
        <f>IF(N499="základní",J499,0)</f>
        <v>0</v>
      </c>
      <c r="BF499" s="209">
        <f>IF(N499="snížená",J499,0)</f>
        <v>0</v>
      </c>
      <c r="BG499" s="209">
        <f>IF(N499="zákl. přenesená",J499,0)</f>
        <v>0</v>
      </c>
      <c r="BH499" s="209">
        <f>IF(N499="sníž. přenesená",J499,0)</f>
        <v>0</v>
      </c>
      <c r="BI499" s="209">
        <f>IF(N499="nulová",J499,0)</f>
        <v>0</v>
      </c>
      <c r="BJ499" s="17" t="s">
        <v>76</v>
      </c>
      <c r="BK499" s="209">
        <f>ROUND(I499*H499,2)</f>
        <v>0</v>
      </c>
      <c r="BL499" s="17" t="s">
        <v>242</v>
      </c>
      <c r="BM499" s="208" t="s">
        <v>801</v>
      </c>
    </row>
    <row r="500" s="2" customFormat="1">
      <c r="A500" s="38"/>
      <c r="B500" s="39"/>
      <c r="C500" s="40"/>
      <c r="D500" s="210" t="s">
        <v>137</v>
      </c>
      <c r="E500" s="40"/>
      <c r="F500" s="211" t="s">
        <v>802</v>
      </c>
      <c r="G500" s="40"/>
      <c r="H500" s="40"/>
      <c r="I500" s="212"/>
      <c r="J500" s="40"/>
      <c r="K500" s="40"/>
      <c r="L500" s="44"/>
      <c r="M500" s="213"/>
      <c r="N500" s="214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137</v>
      </c>
      <c r="AU500" s="17" t="s">
        <v>78</v>
      </c>
    </row>
    <row r="501" s="2" customFormat="1">
      <c r="A501" s="38"/>
      <c r="B501" s="39"/>
      <c r="C501" s="40"/>
      <c r="D501" s="215" t="s">
        <v>139</v>
      </c>
      <c r="E501" s="40"/>
      <c r="F501" s="216" t="s">
        <v>803</v>
      </c>
      <c r="G501" s="40"/>
      <c r="H501" s="40"/>
      <c r="I501" s="212"/>
      <c r="J501" s="40"/>
      <c r="K501" s="40"/>
      <c r="L501" s="44"/>
      <c r="M501" s="213"/>
      <c r="N501" s="214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139</v>
      </c>
      <c r="AU501" s="17" t="s">
        <v>78</v>
      </c>
    </row>
    <row r="502" s="13" customFormat="1">
      <c r="A502" s="13"/>
      <c r="B502" s="217"/>
      <c r="C502" s="218"/>
      <c r="D502" s="210" t="s">
        <v>141</v>
      </c>
      <c r="E502" s="219" t="s">
        <v>19</v>
      </c>
      <c r="F502" s="220" t="s">
        <v>790</v>
      </c>
      <c r="G502" s="218"/>
      <c r="H502" s="221">
        <v>14.699999999999999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27" t="s">
        <v>141</v>
      </c>
      <c r="AU502" s="227" t="s">
        <v>78</v>
      </c>
      <c r="AV502" s="13" t="s">
        <v>78</v>
      </c>
      <c r="AW502" s="13" t="s">
        <v>33</v>
      </c>
      <c r="AX502" s="13" t="s">
        <v>76</v>
      </c>
      <c r="AY502" s="227" t="s">
        <v>128</v>
      </c>
    </row>
    <row r="503" s="2" customFormat="1" ht="16.5" customHeight="1">
      <c r="A503" s="38"/>
      <c r="B503" s="39"/>
      <c r="C503" s="197" t="s">
        <v>804</v>
      </c>
      <c r="D503" s="197" t="s">
        <v>130</v>
      </c>
      <c r="E503" s="198" t="s">
        <v>805</v>
      </c>
      <c r="F503" s="199" t="s">
        <v>806</v>
      </c>
      <c r="G503" s="200" t="s">
        <v>133</v>
      </c>
      <c r="H503" s="201">
        <v>9</v>
      </c>
      <c r="I503" s="202"/>
      <c r="J503" s="203">
        <f>ROUND(I503*H503,2)</f>
        <v>0</v>
      </c>
      <c r="K503" s="199" t="s">
        <v>134</v>
      </c>
      <c r="L503" s="44"/>
      <c r="M503" s="204" t="s">
        <v>19</v>
      </c>
      <c r="N503" s="205" t="s">
        <v>42</v>
      </c>
      <c r="O503" s="84"/>
      <c r="P503" s="206">
        <f>O503*H503</f>
        <v>0</v>
      </c>
      <c r="Q503" s="206">
        <v>0</v>
      </c>
      <c r="R503" s="206">
        <f>Q503*H503</f>
        <v>0</v>
      </c>
      <c r="S503" s="206">
        <v>0</v>
      </c>
      <c r="T503" s="207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08" t="s">
        <v>242</v>
      </c>
      <c r="AT503" s="208" t="s">
        <v>130</v>
      </c>
      <c r="AU503" s="208" t="s">
        <v>78</v>
      </c>
      <c r="AY503" s="17" t="s">
        <v>128</v>
      </c>
      <c r="BE503" s="209">
        <f>IF(N503="základní",J503,0)</f>
        <v>0</v>
      </c>
      <c r="BF503" s="209">
        <f>IF(N503="snížená",J503,0)</f>
        <v>0</v>
      </c>
      <c r="BG503" s="209">
        <f>IF(N503="zákl. přenesená",J503,0)</f>
        <v>0</v>
      </c>
      <c r="BH503" s="209">
        <f>IF(N503="sníž. přenesená",J503,0)</f>
        <v>0</v>
      </c>
      <c r="BI503" s="209">
        <f>IF(N503="nulová",J503,0)</f>
        <v>0</v>
      </c>
      <c r="BJ503" s="17" t="s">
        <v>76</v>
      </c>
      <c r="BK503" s="209">
        <f>ROUND(I503*H503,2)</f>
        <v>0</v>
      </c>
      <c r="BL503" s="17" t="s">
        <v>242</v>
      </c>
      <c r="BM503" s="208" t="s">
        <v>807</v>
      </c>
    </row>
    <row r="504" s="2" customFormat="1">
      <c r="A504" s="38"/>
      <c r="B504" s="39"/>
      <c r="C504" s="40"/>
      <c r="D504" s="210" t="s">
        <v>137</v>
      </c>
      <c r="E504" s="40"/>
      <c r="F504" s="211" t="s">
        <v>808</v>
      </c>
      <c r="G504" s="40"/>
      <c r="H504" s="40"/>
      <c r="I504" s="212"/>
      <c r="J504" s="40"/>
      <c r="K504" s="40"/>
      <c r="L504" s="44"/>
      <c r="M504" s="213"/>
      <c r="N504" s="214"/>
      <c r="O504" s="84"/>
      <c r="P504" s="84"/>
      <c r="Q504" s="84"/>
      <c r="R504" s="84"/>
      <c r="S504" s="84"/>
      <c r="T504" s="85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137</v>
      </c>
      <c r="AU504" s="17" t="s">
        <v>78</v>
      </c>
    </row>
    <row r="505" s="2" customFormat="1">
      <c r="A505" s="38"/>
      <c r="B505" s="39"/>
      <c r="C505" s="40"/>
      <c r="D505" s="215" t="s">
        <v>139</v>
      </c>
      <c r="E505" s="40"/>
      <c r="F505" s="216" t="s">
        <v>809</v>
      </c>
      <c r="G505" s="40"/>
      <c r="H505" s="40"/>
      <c r="I505" s="212"/>
      <c r="J505" s="40"/>
      <c r="K505" s="40"/>
      <c r="L505" s="44"/>
      <c r="M505" s="213"/>
      <c r="N505" s="214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139</v>
      </c>
      <c r="AU505" s="17" t="s">
        <v>78</v>
      </c>
    </row>
    <row r="506" s="13" customFormat="1">
      <c r="A506" s="13"/>
      <c r="B506" s="217"/>
      <c r="C506" s="218"/>
      <c r="D506" s="210" t="s">
        <v>141</v>
      </c>
      <c r="E506" s="219" t="s">
        <v>19</v>
      </c>
      <c r="F506" s="220" t="s">
        <v>194</v>
      </c>
      <c r="G506" s="218"/>
      <c r="H506" s="221">
        <v>9</v>
      </c>
      <c r="I506" s="222"/>
      <c r="J506" s="218"/>
      <c r="K506" s="218"/>
      <c r="L506" s="223"/>
      <c r="M506" s="224"/>
      <c r="N506" s="225"/>
      <c r="O506" s="225"/>
      <c r="P506" s="225"/>
      <c r="Q506" s="225"/>
      <c r="R506" s="225"/>
      <c r="S506" s="225"/>
      <c r="T506" s="22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27" t="s">
        <v>141</v>
      </c>
      <c r="AU506" s="227" t="s">
        <v>78</v>
      </c>
      <c r="AV506" s="13" t="s">
        <v>78</v>
      </c>
      <c r="AW506" s="13" t="s">
        <v>33</v>
      </c>
      <c r="AX506" s="13" t="s">
        <v>76</v>
      </c>
      <c r="AY506" s="227" t="s">
        <v>128</v>
      </c>
    </row>
    <row r="507" s="2" customFormat="1" ht="16.5" customHeight="1">
      <c r="A507" s="38"/>
      <c r="B507" s="39"/>
      <c r="C507" s="197" t="s">
        <v>810</v>
      </c>
      <c r="D507" s="197" t="s">
        <v>130</v>
      </c>
      <c r="E507" s="198" t="s">
        <v>811</v>
      </c>
      <c r="F507" s="199" t="s">
        <v>812</v>
      </c>
      <c r="G507" s="200" t="s">
        <v>133</v>
      </c>
      <c r="H507" s="201">
        <v>9</v>
      </c>
      <c r="I507" s="202"/>
      <c r="J507" s="203">
        <f>ROUND(I507*H507,2)</f>
        <v>0</v>
      </c>
      <c r="K507" s="199" t="s">
        <v>134</v>
      </c>
      <c r="L507" s="44"/>
      <c r="M507" s="204" t="s">
        <v>19</v>
      </c>
      <c r="N507" s="205" t="s">
        <v>42</v>
      </c>
      <c r="O507" s="84"/>
      <c r="P507" s="206">
        <f>O507*H507</f>
        <v>0</v>
      </c>
      <c r="Q507" s="206">
        <v>0.00021000000000000001</v>
      </c>
      <c r="R507" s="206">
        <f>Q507*H507</f>
        <v>0.0018900000000000002</v>
      </c>
      <c r="S507" s="206">
        <v>0</v>
      </c>
      <c r="T507" s="207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08" t="s">
        <v>242</v>
      </c>
      <c r="AT507" s="208" t="s">
        <v>130</v>
      </c>
      <c r="AU507" s="208" t="s">
        <v>78</v>
      </c>
      <c r="AY507" s="17" t="s">
        <v>128</v>
      </c>
      <c r="BE507" s="209">
        <f>IF(N507="základní",J507,0)</f>
        <v>0</v>
      </c>
      <c r="BF507" s="209">
        <f>IF(N507="snížená",J507,0)</f>
        <v>0</v>
      </c>
      <c r="BG507" s="209">
        <f>IF(N507="zákl. přenesená",J507,0)</f>
        <v>0</v>
      </c>
      <c r="BH507" s="209">
        <f>IF(N507="sníž. přenesená",J507,0)</f>
        <v>0</v>
      </c>
      <c r="BI507" s="209">
        <f>IF(N507="nulová",J507,0)</f>
        <v>0</v>
      </c>
      <c r="BJ507" s="17" t="s">
        <v>76</v>
      </c>
      <c r="BK507" s="209">
        <f>ROUND(I507*H507,2)</f>
        <v>0</v>
      </c>
      <c r="BL507" s="17" t="s">
        <v>242</v>
      </c>
      <c r="BM507" s="208" t="s">
        <v>813</v>
      </c>
    </row>
    <row r="508" s="2" customFormat="1">
      <c r="A508" s="38"/>
      <c r="B508" s="39"/>
      <c r="C508" s="40"/>
      <c r="D508" s="210" t="s">
        <v>137</v>
      </c>
      <c r="E508" s="40"/>
      <c r="F508" s="211" t="s">
        <v>814</v>
      </c>
      <c r="G508" s="40"/>
      <c r="H508" s="40"/>
      <c r="I508" s="212"/>
      <c r="J508" s="40"/>
      <c r="K508" s="40"/>
      <c r="L508" s="44"/>
      <c r="M508" s="213"/>
      <c r="N508" s="214"/>
      <c r="O508" s="84"/>
      <c r="P508" s="84"/>
      <c r="Q508" s="84"/>
      <c r="R508" s="84"/>
      <c r="S508" s="84"/>
      <c r="T508" s="85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137</v>
      </c>
      <c r="AU508" s="17" t="s">
        <v>78</v>
      </c>
    </row>
    <row r="509" s="2" customFormat="1">
      <c r="A509" s="38"/>
      <c r="B509" s="39"/>
      <c r="C509" s="40"/>
      <c r="D509" s="215" t="s">
        <v>139</v>
      </c>
      <c r="E509" s="40"/>
      <c r="F509" s="216" t="s">
        <v>815</v>
      </c>
      <c r="G509" s="40"/>
      <c r="H509" s="40"/>
      <c r="I509" s="212"/>
      <c r="J509" s="40"/>
      <c r="K509" s="40"/>
      <c r="L509" s="44"/>
      <c r="M509" s="213"/>
      <c r="N509" s="214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139</v>
      </c>
      <c r="AU509" s="17" t="s">
        <v>78</v>
      </c>
    </row>
    <row r="510" s="2" customFormat="1" ht="16.5" customHeight="1">
      <c r="A510" s="38"/>
      <c r="B510" s="39"/>
      <c r="C510" s="197" t="s">
        <v>816</v>
      </c>
      <c r="D510" s="197" t="s">
        <v>130</v>
      </c>
      <c r="E510" s="198" t="s">
        <v>817</v>
      </c>
      <c r="F510" s="199" t="s">
        <v>818</v>
      </c>
      <c r="G510" s="200" t="s">
        <v>133</v>
      </c>
      <c r="H510" s="201">
        <v>9</v>
      </c>
      <c r="I510" s="202"/>
      <c r="J510" s="203">
        <f>ROUND(I510*H510,2)</f>
        <v>0</v>
      </c>
      <c r="K510" s="199" t="s">
        <v>134</v>
      </c>
      <c r="L510" s="44"/>
      <c r="M510" s="204" t="s">
        <v>19</v>
      </c>
      <c r="N510" s="205" t="s">
        <v>42</v>
      </c>
      <c r="O510" s="84"/>
      <c r="P510" s="206">
        <f>O510*H510</f>
        <v>0</v>
      </c>
      <c r="Q510" s="206">
        <v>0.00019000000000000001</v>
      </c>
      <c r="R510" s="206">
        <f>Q510*H510</f>
        <v>0.0017100000000000002</v>
      </c>
      <c r="S510" s="206">
        <v>0</v>
      </c>
      <c r="T510" s="207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08" t="s">
        <v>242</v>
      </c>
      <c r="AT510" s="208" t="s">
        <v>130</v>
      </c>
      <c r="AU510" s="208" t="s">
        <v>78</v>
      </c>
      <c r="AY510" s="17" t="s">
        <v>128</v>
      </c>
      <c r="BE510" s="209">
        <f>IF(N510="základní",J510,0)</f>
        <v>0</v>
      </c>
      <c r="BF510" s="209">
        <f>IF(N510="snížená",J510,0)</f>
        <v>0</v>
      </c>
      <c r="BG510" s="209">
        <f>IF(N510="zákl. přenesená",J510,0)</f>
        <v>0</v>
      </c>
      <c r="BH510" s="209">
        <f>IF(N510="sníž. přenesená",J510,0)</f>
        <v>0</v>
      </c>
      <c r="BI510" s="209">
        <f>IF(N510="nulová",J510,0)</f>
        <v>0</v>
      </c>
      <c r="BJ510" s="17" t="s">
        <v>76</v>
      </c>
      <c r="BK510" s="209">
        <f>ROUND(I510*H510,2)</f>
        <v>0</v>
      </c>
      <c r="BL510" s="17" t="s">
        <v>242</v>
      </c>
      <c r="BM510" s="208" t="s">
        <v>819</v>
      </c>
    </row>
    <row r="511" s="2" customFormat="1">
      <c r="A511" s="38"/>
      <c r="B511" s="39"/>
      <c r="C511" s="40"/>
      <c r="D511" s="210" t="s">
        <v>137</v>
      </c>
      <c r="E511" s="40"/>
      <c r="F511" s="211" t="s">
        <v>820</v>
      </c>
      <c r="G511" s="40"/>
      <c r="H511" s="40"/>
      <c r="I511" s="212"/>
      <c r="J511" s="40"/>
      <c r="K511" s="40"/>
      <c r="L511" s="44"/>
      <c r="M511" s="213"/>
      <c r="N511" s="214"/>
      <c r="O511" s="84"/>
      <c r="P511" s="84"/>
      <c r="Q511" s="84"/>
      <c r="R511" s="84"/>
      <c r="S511" s="84"/>
      <c r="T511" s="85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137</v>
      </c>
      <c r="AU511" s="17" t="s">
        <v>78</v>
      </c>
    </row>
    <row r="512" s="2" customFormat="1">
      <c r="A512" s="38"/>
      <c r="B512" s="39"/>
      <c r="C512" s="40"/>
      <c r="D512" s="215" t="s">
        <v>139</v>
      </c>
      <c r="E512" s="40"/>
      <c r="F512" s="216" t="s">
        <v>821</v>
      </c>
      <c r="G512" s="40"/>
      <c r="H512" s="40"/>
      <c r="I512" s="212"/>
      <c r="J512" s="40"/>
      <c r="K512" s="40"/>
      <c r="L512" s="44"/>
      <c r="M512" s="213"/>
      <c r="N512" s="214"/>
      <c r="O512" s="84"/>
      <c r="P512" s="84"/>
      <c r="Q512" s="84"/>
      <c r="R512" s="84"/>
      <c r="S512" s="84"/>
      <c r="T512" s="85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139</v>
      </c>
      <c r="AU512" s="17" t="s">
        <v>78</v>
      </c>
    </row>
    <row r="513" s="12" customFormat="1" ht="22.8" customHeight="1">
      <c r="A513" s="12"/>
      <c r="B513" s="181"/>
      <c r="C513" s="182"/>
      <c r="D513" s="183" t="s">
        <v>70</v>
      </c>
      <c r="E513" s="195" t="s">
        <v>822</v>
      </c>
      <c r="F513" s="195" t="s">
        <v>823</v>
      </c>
      <c r="G513" s="182"/>
      <c r="H513" s="182"/>
      <c r="I513" s="185"/>
      <c r="J513" s="196">
        <f>BK513</f>
        <v>0</v>
      </c>
      <c r="K513" s="182"/>
      <c r="L513" s="187"/>
      <c r="M513" s="188"/>
      <c r="N513" s="189"/>
      <c r="O513" s="189"/>
      <c r="P513" s="190">
        <f>SUM(P514:P524)</f>
        <v>0</v>
      </c>
      <c r="Q513" s="189"/>
      <c r="R513" s="190">
        <f>SUM(R514:R524)</f>
        <v>0.016531200000000003</v>
      </c>
      <c r="S513" s="189"/>
      <c r="T513" s="191">
        <f>SUM(T514:T524)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192" t="s">
        <v>78</v>
      </c>
      <c r="AT513" s="193" t="s">
        <v>70</v>
      </c>
      <c r="AU513" s="193" t="s">
        <v>76</v>
      </c>
      <c r="AY513" s="192" t="s">
        <v>128</v>
      </c>
      <c r="BK513" s="194">
        <f>SUM(BK514:BK524)</f>
        <v>0</v>
      </c>
    </row>
    <row r="514" s="2" customFormat="1" ht="16.5" customHeight="1">
      <c r="A514" s="38"/>
      <c r="B514" s="39"/>
      <c r="C514" s="197" t="s">
        <v>824</v>
      </c>
      <c r="D514" s="197" t="s">
        <v>130</v>
      </c>
      <c r="E514" s="198" t="s">
        <v>825</v>
      </c>
      <c r="F514" s="199" t="s">
        <v>826</v>
      </c>
      <c r="G514" s="200" t="s">
        <v>133</v>
      </c>
      <c r="H514" s="201">
        <v>32.799999999999997</v>
      </c>
      <c r="I514" s="202"/>
      <c r="J514" s="203">
        <f>ROUND(I514*H514,2)</f>
        <v>0</v>
      </c>
      <c r="K514" s="199" t="s">
        <v>134</v>
      </c>
      <c r="L514" s="44"/>
      <c r="M514" s="204" t="s">
        <v>19</v>
      </c>
      <c r="N514" s="205" t="s">
        <v>42</v>
      </c>
      <c r="O514" s="84"/>
      <c r="P514" s="206">
        <f>O514*H514</f>
        <v>0</v>
      </c>
      <c r="Q514" s="206">
        <v>0.00020000000000000001</v>
      </c>
      <c r="R514" s="206">
        <f>Q514*H514</f>
        <v>0.0065599999999999999</v>
      </c>
      <c r="S514" s="206">
        <v>0</v>
      </c>
      <c r="T514" s="207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08" t="s">
        <v>242</v>
      </c>
      <c r="AT514" s="208" t="s">
        <v>130</v>
      </c>
      <c r="AU514" s="208" t="s">
        <v>78</v>
      </c>
      <c r="AY514" s="17" t="s">
        <v>128</v>
      </c>
      <c r="BE514" s="209">
        <f>IF(N514="základní",J514,0)</f>
        <v>0</v>
      </c>
      <c r="BF514" s="209">
        <f>IF(N514="snížená",J514,0)</f>
        <v>0</v>
      </c>
      <c r="BG514" s="209">
        <f>IF(N514="zákl. přenesená",J514,0)</f>
        <v>0</v>
      </c>
      <c r="BH514" s="209">
        <f>IF(N514="sníž. přenesená",J514,0)</f>
        <v>0</v>
      </c>
      <c r="BI514" s="209">
        <f>IF(N514="nulová",J514,0)</f>
        <v>0</v>
      </c>
      <c r="BJ514" s="17" t="s">
        <v>76</v>
      </c>
      <c r="BK514" s="209">
        <f>ROUND(I514*H514,2)</f>
        <v>0</v>
      </c>
      <c r="BL514" s="17" t="s">
        <v>242</v>
      </c>
      <c r="BM514" s="208" t="s">
        <v>827</v>
      </c>
    </row>
    <row r="515" s="2" customFormat="1">
      <c r="A515" s="38"/>
      <c r="B515" s="39"/>
      <c r="C515" s="40"/>
      <c r="D515" s="210" t="s">
        <v>137</v>
      </c>
      <c r="E515" s="40"/>
      <c r="F515" s="211" t="s">
        <v>828</v>
      </c>
      <c r="G515" s="40"/>
      <c r="H515" s="40"/>
      <c r="I515" s="212"/>
      <c r="J515" s="40"/>
      <c r="K515" s="40"/>
      <c r="L515" s="44"/>
      <c r="M515" s="213"/>
      <c r="N515" s="214"/>
      <c r="O515" s="84"/>
      <c r="P515" s="84"/>
      <c r="Q515" s="84"/>
      <c r="R515" s="84"/>
      <c r="S515" s="84"/>
      <c r="T515" s="85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137</v>
      </c>
      <c r="AU515" s="17" t="s">
        <v>78</v>
      </c>
    </row>
    <row r="516" s="2" customFormat="1">
      <c r="A516" s="38"/>
      <c r="B516" s="39"/>
      <c r="C516" s="40"/>
      <c r="D516" s="215" t="s">
        <v>139</v>
      </c>
      <c r="E516" s="40"/>
      <c r="F516" s="216" t="s">
        <v>829</v>
      </c>
      <c r="G516" s="40"/>
      <c r="H516" s="40"/>
      <c r="I516" s="212"/>
      <c r="J516" s="40"/>
      <c r="K516" s="40"/>
      <c r="L516" s="44"/>
      <c r="M516" s="213"/>
      <c r="N516" s="214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139</v>
      </c>
      <c r="AU516" s="17" t="s">
        <v>78</v>
      </c>
    </row>
    <row r="517" s="13" customFormat="1">
      <c r="A517" s="13"/>
      <c r="B517" s="217"/>
      <c r="C517" s="218"/>
      <c r="D517" s="210" t="s">
        <v>141</v>
      </c>
      <c r="E517" s="219" t="s">
        <v>19</v>
      </c>
      <c r="F517" s="220" t="s">
        <v>830</v>
      </c>
      <c r="G517" s="218"/>
      <c r="H517" s="221">
        <v>32.799999999999997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27" t="s">
        <v>141</v>
      </c>
      <c r="AU517" s="227" t="s">
        <v>78</v>
      </c>
      <c r="AV517" s="13" t="s">
        <v>78</v>
      </c>
      <c r="AW517" s="13" t="s">
        <v>33</v>
      </c>
      <c r="AX517" s="13" t="s">
        <v>76</v>
      </c>
      <c r="AY517" s="227" t="s">
        <v>128</v>
      </c>
    </row>
    <row r="518" s="2" customFormat="1" ht="16.5" customHeight="1">
      <c r="A518" s="38"/>
      <c r="B518" s="39"/>
      <c r="C518" s="197" t="s">
        <v>831</v>
      </c>
      <c r="D518" s="197" t="s">
        <v>130</v>
      </c>
      <c r="E518" s="198" t="s">
        <v>832</v>
      </c>
      <c r="F518" s="199" t="s">
        <v>833</v>
      </c>
      <c r="G518" s="200" t="s">
        <v>133</v>
      </c>
      <c r="H518" s="201">
        <v>32.799999999999997</v>
      </c>
      <c r="I518" s="202"/>
      <c r="J518" s="203">
        <f>ROUND(I518*H518,2)</f>
        <v>0</v>
      </c>
      <c r="K518" s="199" t="s">
        <v>134</v>
      </c>
      <c r="L518" s="44"/>
      <c r="M518" s="204" t="s">
        <v>19</v>
      </c>
      <c r="N518" s="205" t="s">
        <v>42</v>
      </c>
      <c r="O518" s="84"/>
      <c r="P518" s="206">
        <f>O518*H518</f>
        <v>0</v>
      </c>
      <c r="Q518" s="206">
        <v>0</v>
      </c>
      <c r="R518" s="206">
        <f>Q518*H518</f>
        <v>0</v>
      </c>
      <c r="S518" s="206">
        <v>0</v>
      </c>
      <c r="T518" s="207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08" t="s">
        <v>242</v>
      </c>
      <c r="AT518" s="208" t="s">
        <v>130</v>
      </c>
      <c r="AU518" s="208" t="s">
        <v>78</v>
      </c>
      <c r="AY518" s="17" t="s">
        <v>128</v>
      </c>
      <c r="BE518" s="209">
        <f>IF(N518="základní",J518,0)</f>
        <v>0</v>
      </c>
      <c r="BF518" s="209">
        <f>IF(N518="snížená",J518,0)</f>
        <v>0</v>
      </c>
      <c r="BG518" s="209">
        <f>IF(N518="zákl. přenesená",J518,0)</f>
        <v>0</v>
      </c>
      <c r="BH518" s="209">
        <f>IF(N518="sníž. přenesená",J518,0)</f>
        <v>0</v>
      </c>
      <c r="BI518" s="209">
        <f>IF(N518="nulová",J518,0)</f>
        <v>0</v>
      </c>
      <c r="BJ518" s="17" t="s">
        <v>76</v>
      </c>
      <c r="BK518" s="209">
        <f>ROUND(I518*H518,2)</f>
        <v>0</v>
      </c>
      <c r="BL518" s="17" t="s">
        <v>242</v>
      </c>
      <c r="BM518" s="208" t="s">
        <v>834</v>
      </c>
    </row>
    <row r="519" s="2" customFormat="1">
      <c r="A519" s="38"/>
      <c r="B519" s="39"/>
      <c r="C519" s="40"/>
      <c r="D519" s="210" t="s">
        <v>137</v>
      </c>
      <c r="E519" s="40"/>
      <c r="F519" s="211" t="s">
        <v>835</v>
      </c>
      <c r="G519" s="40"/>
      <c r="H519" s="40"/>
      <c r="I519" s="212"/>
      <c r="J519" s="40"/>
      <c r="K519" s="40"/>
      <c r="L519" s="44"/>
      <c r="M519" s="213"/>
      <c r="N519" s="214"/>
      <c r="O519" s="84"/>
      <c r="P519" s="84"/>
      <c r="Q519" s="84"/>
      <c r="R519" s="84"/>
      <c r="S519" s="84"/>
      <c r="T519" s="85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137</v>
      </c>
      <c r="AU519" s="17" t="s">
        <v>78</v>
      </c>
    </row>
    <row r="520" s="2" customFormat="1">
      <c r="A520" s="38"/>
      <c r="B520" s="39"/>
      <c r="C520" s="40"/>
      <c r="D520" s="215" t="s">
        <v>139</v>
      </c>
      <c r="E520" s="40"/>
      <c r="F520" s="216" t="s">
        <v>836</v>
      </c>
      <c r="G520" s="40"/>
      <c r="H520" s="40"/>
      <c r="I520" s="212"/>
      <c r="J520" s="40"/>
      <c r="K520" s="40"/>
      <c r="L520" s="44"/>
      <c r="M520" s="213"/>
      <c r="N520" s="214"/>
      <c r="O520" s="84"/>
      <c r="P520" s="84"/>
      <c r="Q520" s="84"/>
      <c r="R520" s="84"/>
      <c r="S520" s="84"/>
      <c r="T520" s="85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139</v>
      </c>
      <c r="AU520" s="17" t="s">
        <v>78</v>
      </c>
    </row>
    <row r="521" s="13" customFormat="1">
      <c r="A521" s="13"/>
      <c r="B521" s="217"/>
      <c r="C521" s="218"/>
      <c r="D521" s="210" t="s">
        <v>141</v>
      </c>
      <c r="E521" s="219" t="s">
        <v>19</v>
      </c>
      <c r="F521" s="220" t="s">
        <v>830</v>
      </c>
      <c r="G521" s="218"/>
      <c r="H521" s="221">
        <v>32.799999999999997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27" t="s">
        <v>141</v>
      </c>
      <c r="AU521" s="227" t="s">
        <v>78</v>
      </c>
      <c r="AV521" s="13" t="s">
        <v>78</v>
      </c>
      <c r="AW521" s="13" t="s">
        <v>33</v>
      </c>
      <c r="AX521" s="13" t="s">
        <v>76</v>
      </c>
      <c r="AY521" s="227" t="s">
        <v>128</v>
      </c>
    </row>
    <row r="522" s="2" customFormat="1" ht="16.5" customHeight="1">
      <c r="A522" s="38"/>
      <c r="B522" s="39"/>
      <c r="C522" s="240" t="s">
        <v>837</v>
      </c>
      <c r="D522" s="240" t="s">
        <v>182</v>
      </c>
      <c r="E522" s="241" t="s">
        <v>838</v>
      </c>
      <c r="F522" s="242" t="s">
        <v>839</v>
      </c>
      <c r="G522" s="243" t="s">
        <v>840</v>
      </c>
      <c r="H522" s="244">
        <v>6.2320000000000002</v>
      </c>
      <c r="I522" s="245"/>
      <c r="J522" s="246">
        <f>ROUND(I522*H522,2)</f>
        <v>0</v>
      </c>
      <c r="K522" s="242" t="s">
        <v>134</v>
      </c>
      <c r="L522" s="247"/>
      <c r="M522" s="248" t="s">
        <v>19</v>
      </c>
      <c r="N522" s="249" t="s">
        <v>42</v>
      </c>
      <c r="O522" s="84"/>
      <c r="P522" s="206">
        <f>O522*H522</f>
        <v>0</v>
      </c>
      <c r="Q522" s="206">
        <v>0.0016000000000000001</v>
      </c>
      <c r="R522" s="206">
        <f>Q522*H522</f>
        <v>0.0099712000000000012</v>
      </c>
      <c r="S522" s="206">
        <v>0</v>
      </c>
      <c r="T522" s="207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08" t="s">
        <v>356</v>
      </c>
      <c r="AT522" s="208" t="s">
        <v>182</v>
      </c>
      <c r="AU522" s="208" t="s">
        <v>78</v>
      </c>
      <c r="AY522" s="17" t="s">
        <v>128</v>
      </c>
      <c r="BE522" s="209">
        <f>IF(N522="základní",J522,0)</f>
        <v>0</v>
      </c>
      <c r="BF522" s="209">
        <f>IF(N522="snížená",J522,0)</f>
        <v>0</v>
      </c>
      <c r="BG522" s="209">
        <f>IF(N522="zákl. přenesená",J522,0)</f>
        <v>0</v>
      </c>
      <c r="BH522" s="209">
        <f>IF(N522="sníž. přenesená",J522,0)</f>
        <v>0</v>
      </c>
      <c r="BI522" s="209">
        <f>IF(N522="nulová",J522,0)</f>
        <v>0</v>
      </c>
      <c r="BJ522" s="17" t="s">
        <v>76</v>
      </c>
      <c r="BK522" s="209">
        <f>ROUND(I522*H522,2)</f>
        <v>0</v>
      </c>
      <c r="BL522" s="17" t="s">
        <v>242</v>
      </c>
      <c r="BM522" s="208" t="s">
        <v>841</v>
      </c>
    </row>
    <row r="523" s="2" customFormat="1">
      <c r="A523" s="38"/>
      <c r="B523" s="39"/>
      <c r="C523" s="40"/>
      <c r="D523" s="210" t="s">
        <v>137</v>
      </c>
      <c r="E523" s="40"/>
      <c r="F523" s="211" t="s">
        <v>839</v>
      </c>
      <c r="G523" s="40"/>
      <c r="H523" s="40"/>
      <c r="I523" s="212"/>
      <c r="J523" s="40"/>
      <c r="K523" s="40"/>
      <c r="L523" s="44"/>
      <c r="M523" s="213"/>
      <c r="N523" s="214"/>
      <c r="O523" s="84"/>
      <c r="P523" s="84"/>
      <c r="Q523" s="84"/>
      <c r="R523" s="84"/>
      <c r="S523" s="84"/>
      <c r="T523" s="85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137</v>
      </c>
      <c r="AU523" s="17" t="s">
        <v>78</v>
      </c>
    </row>
    <row r="524" s="13" customFormat="1">
      <c r="A524" s="13"/>
      <c r="B524" s="217"/>
      <c r="C524" s="218"/>
      <c r="D524" s="210" t="s">
        <v>141</v>
      </c>
      <c r="E524" s="218"/>
      <c r="F524" s="220" t="s">
        <v>842</v>
      </c>
      <c r="G524" s="218"/>
      <c r="H524" s="221">
        <v>6.2320000000000002</v>
      </c>
      <c r="I524" s="222"/>
      <c r="J524" s="218"/>
      <c r="K524" s="218"/>
      <c r="L524" s="223"/>
      <c r="M524" s="224"/>
      <c r="N524" s="225"/>
      <c r="O524" s="225"/>
      <c r="P524" s="225"/>
      <c r="Q524" s="225"/>
      <c r="R524" s="225"/>
      <c r="S524" s="225"/>
      <c r="T524" s="22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27" t="s">
        <v>141</v>
      </c>
      <c r="AU524" s="227" t="s">
        <v>78</v>
      </c>
      <c r="AV524" s="13" t="s">
        <v>78</v>
      </c>
      <c r="AW524" s="13" t="s">
        <v>4</v>
      </c>
      <c r="AX524" s="13" t="s">
        <v>76</v>
      </c>
      <c r="AY524" s="227" t="s">
        <v>128</v>
      </c>
    </row>
    <row r="525" s="12" customFormat="1" ht="25.92" customHeight="1">
      <c r="A525" s="12"/>
      <c r="B525" s="181"/>
      <c r="C525" s="182"/>
      <c r="D525" s="183" t="s">
        <v>70</v>
      </c>
      <c r="E525" s="184" t="s">
        <v>182</v>
      </c>
      <c r="F525" s="184" t="s">
        <v>843</v>
      </c>
      <c r="G525" s="182"/>
      <c r="H525" s="182"/>
      <c r="I525" s="185"/>
      <c r="J525" s="186">
        <f>BK525</f>
        <v>0</v>
      </c>
      <c r="K525" s="182"/>
      <c r="L525" s="187"/>
      <c r="M525" s="188"/>
      <c r="N525" s="189"/>
      <c r="O525" s="189"/>
      <c r="P525" s="190">
        <f>P526+P531+P543</f>
        <v>0</v>
      </c>
      <c r="Q525" s="189"/>
      <c r="R525" s="190">
        <f>R526+R531+R543</f>
        <v>0</v>
      </c>
      <c r="S525" s="189"/>
      <c r="T525" s="191">
        <f>T526+T531+T543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192" t="s">
        <v>152</v>
      </c>
      <c r="AT525" s="193" t="s">
        <v>70</v>
      </c>
      <c r="AU525" s="193" t="s">
        <v>71</v>
      </c>
      <c r="AY525" s="192" t="s">
        <v>128</v>
      </c>
      <c r="BK525" s="194">
        <f>BK526+BK531+BK543</f>
        <v>0</v>
      </c>
    </row>
    <row r="526" s="12" customFormat="1" ht="22.8" customHeight="1">
      <c r="A526" s="12"/>
      <c r="B526" s="181"/>
      <c r="C526" s="182"/>
      <c r="D526" s="183" t="s">
        <v>70</v>
      </c>
      <c r="E526" s="195" t="s">
        <v>844</v>
      </c>
      <c r="F526" s="195" t="s">
        <v>845</v>
      </c>
      <c r="G526" s="182"/>
      <c r="H526" s="182"/>
      <c r="I526" s="185"/>
      <c r="J526" s="196">
        <f>BK526</f>
        <v>0</v>
      </c>
      <c r="K526" s="182"/>
      <c r="L526" s="187"/>
      <c r="M526" s="188"/>
      <c r="N526" s="189"/>
      <c r="O526" s="189"/>
      <c r="P526" s="190">
        <f>SUM(P527:P530)</f>
        <v>0</v>
      </c>
      <c r="Q526" s="189"/>
      <c r="R526" s="190">
        <f>SUM(R527:R530)</f>
        <v>0</v>
      </c>
      <c r="S526" s="189"/>
      <c r="T526" s="191">
        <f>SUM(T527:T530)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192" t="s">
        <v>152</v>
      </c>
      <c r="AT526" s="193" t="s">
        <v>70</v>
      </c>
      <c r="AU526" s="193" t="s">
        <v>76</v>
      </c>
      <c r="AY526" s="192" t="s">
        <v>128</v>
      </c>
      <c r="BK526" s="194">
        <f>SUM(BK527:BK530)</f>
        <v>0</v>
      </c>
    </row>
    <row r="527" s="2" customFormat="1" ht="21.75" customHeight="1">
      <c r="A527" s="38"/>
      <c r="B527" s="39"/>
      <c r="C527" s="197" t="s">
        <v>846</v>
      </c>
      <c r="D527" s="197" t="s">
        <v>130</v>
      </c>
      <c r="E527" s="198" t="s">
        <v>847</v>
      </c>
      <c r="F527" s="199" t="s">
        <v>848</v>
      </c>
      <c r="G527" s="200" t="s">
        <v>425</v>
      </c>
      <c r="H527" s="201">
        <v>0.0030000000000000001</v>
      </c>
      <c r="I527" s="202"/>
      <c r="J527" s="203">
        <f>ROUND(I527*H527,2)</f>
        <v>0</v>
      </c>
      <c r="K527" s="199" t="s">
        <v>134</v>
      </c>
      <c r="L527" s="44"/>
      <c r="M527" s="204" t="s">
        <v>19</v>
      </c>
      <c r="N527" s="205" t="s">
        <v>42</v>
      </c>
      <c r="O527" s="84"/>
      <c r="P527" s="206">
        <f>O527*H527</f>
        <v>0</v>
      </c>
      <c r="Q527" s="206">
        <v>0</v>
      </c>
      <c r="R527" s="206">
        <f>Q527*H527</f>
        <v>0</v>
      </c>
      <c r="S527" s="206">
        <v>0</v>
      </c>
      <c r="T527" s="207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08" t="s">
        <v>202</v>
      </c>
      <c r="AT527" s="208" t="s">
        <v>130</v>
      </c>
      <c r="AU527" s="208" t="s">
        <v>78</v>
      </c>
      <c r="AY527" s="17" t="s">
        <v>128</v>
      </c>
      <c r="BE527" s="209">
        <f>IF(N527="základní",J527,0)</f>
        <v>0</v>
      </c>
      <c r="BF527" s="209">
        <f>IF(N527="snížená",J527,0)</f>
        <v>0</v>
      </c>
      <c r="BG527" s="209">
        <f>IF(N527="zákl. přenesená",J527,0)</f>
        <v>0</v>
      </c>
      <c r="BH527" s="209">
        <f>IF(N527="sníž. přenesená",J527,0)</f>
        <v>0</v>
      </c>
      <c r="BI527" s="209">
        <f>IF(N527="nulová",J527,0)</f>
        <v>0</v>
      </c>
      <c r="BJ527" s="17" t="s">
        <v>76</v>
      </c>
      <c r="BK527" s="209">
        <f>ROUND(I527*H527,2)</f>
        <v>0</v>
      </c>
      <c r="BL527" s="17" t="s">
        <v>202</v>
      </c>
      <c r="BM527" s="208" t="s">
        <v>849</v>
      </c>
    </row>
    <row r="528" s="2" customFormat="1">
      <c r="A528" s="38"/>
      <c r="B528" s="39"/>
      <c r="C528" s="40"/>
      <c r="D528" s="210" t="s">
        <v>137</v>
      </c>
      <c r="E528" s="40"/>
      <c r="F528" s="211" t="s">
        <v>850</v>
      </c>
      <c r="G528" s="40"/>
      <c r="H528" s="40"/>
      <c r="I528" s="212"/>
      <c r="J528" s="40"/>
      <c r="K528" s="40"/>
      <c r="L528" s="44"/>
      <c r="M528" s="213"/>
      <c r="N528" s="214"/>
      <c r="O528" s="84"/>
      <c r="P528" s="84"/>
      <c r="Q528" s="84"/>
      <c r="R528" s="84"/>
      <c r="S528" s="84"/>
      <c r="T528" s="85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137</v>
      </c>
      <c r="AU528" s="17" t="s">
        <v>78</v>
      </c>
    </row>
    <row r="529" s="2" customFormat="1">
      <c r="A529" s="38"/>
      <c r="B529" s="39"/>
      <c r="C529" s="40"/>
      <c r="D529" s="215" t="s">
        <v>139</v>
      </c>
      <c r="E529" s="40"/>
      <c r="F529" s="216" t="s">
        <v>851</v>
      </c>
      <c r="G529" s="40"/>
      <c r="H529" s="40"/>
      <c r="I529" s="212"/>
      <c r="J529" s="40"/>
      <c r="K529" s="40"/>
      <c r="L529" s="44"/>
      <c r="M529" s="213"/>
      <c r="N529" s="214"/>
      <c r="O529" s="84"/>
      <c r="P529" s="84"/>
      <c r="Q529" s="84"/>
      <c r="R529" s="84"/>
      <c r="S529" s="84"/>
      <c r="T529" s="85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139</v>
      </c>
      <c r="AU529" s="17" t="s">
        <v>78</v>
      </c>
    </row>
    <row r="530" s="2" customFormat="1">
      <c r="A530" s="38"/>
      <c r="B530" s="39"/>
      <c r="C530" s="40"/>
      <c r="D530" s="210" t="s">
        <v>149</v>
      </c>
      <c r="E530" s="40"/>
      <c r="F530" s="228" t="s">
        <v>852</v>
      </c>
      <c r="G530" s="40"/>
      <c r="H530" s="40"/>
      <c r="I530" s="212"/>
      <c r="J530" s="40"/>
      <c r="K530" s="40"/>
      <c r="L530" s="44"/>
      <c r="M530" s="213"/>
      <c r="N530" s="214"/>
      <c r="O530" s="84"/>
      <c r="P530" s="84"/>
      <c r="Q530" s="84"/>
      <c r="R530" s="84"/>
      <c r="S530" s="84"/>
      <c r="T530" s="85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149</v>
      </c>
      <c r="AU530" s="17" t="s">
        <v>78</v>
      </c>
    </row>
    <row r="531" s="12" customFormat="1" ht="22.8" customHeight="1">
      <c r="A531" s="12"/>
      <c r="B531" s="181"/>
      <c r="C531" s="182"/>
      <c r="D531" s="183" t="s">
        <v>70</v>
      </c>
      <c r="E531" s="195" t="s">
        <v>853</v>
      </c>
      <c r="F531" s="195" t="s">
        <v>854</v>
      </c>
      <c r="G531" s="182"/>
      <c r="H531" s="182"/>
      <c r="I531" s="185"/>
      <c r="J531" s="196">
        <f>BK531</f>
        <v>0</v>
      </c>
      <c r="K531" s="182"/>
      <c r="L531" s="187"/>
      <c r="M531" s="188"/>
      <c r="N531" s="189"/>
      <c r="O531" s="189"/>
      <c r="P531" s="190">
        <f>SUM(P532:P542)</f>
        <v>0</v>
      </c>
      <c r="Q531" s="189"/>
      <c r="R531" s="190">
        <f>SUM(R532:R542)</f>
        <v>0</v>
      </c>
      <c r="S531" s="189"/>
      <c r="T531" s="191">
        <f>SUM(T532:T542)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192" t="s">
        <v>152</v>
      </c>
      <c r="AT531" s="193" t="s">
        <v>70</v>
      </c>
      <c r="AU531" s="193" t="s">
        <v>76</v>
      </c>
      <c r="AY531" s="192" t="s">
        <v>128</v>
      </c>
      <c r="BK531" s="194">
        <f>SUM(BK532:BK542)</f>
        <v>0</v>
      </c>
    </row>
    <row r="532" s="2" customFormat="1" ht="16.5" customHeight="1">
      <c r="A532" s="38"/>
      <c r="B532" s="39"/>
      <c r="C532" s="197" t="s">
        <v>855</v>
      </c>
      <c r="D532" s="197" t="s">
        <v>130</v>
      </c>
      <c r="E532" s="198" t="s">
        <v>856</v>
      </c>
      <c r="F532" s="199" t="s">
        <v>857</v>
      </c>
      <c r="G532" s="200" t="s">
        <v>410</v>
      </c>
      <c r="H532" s="201">
        <v>12</v>
      </c>
      <c r="I532" s="202"/>
      <c r="J532" s="203">
        <f>ROUND(I532*H532,2)</f>
        <v>0</v>
      </c>
      <c r="K532" s="199" t="s">
        <v>134</v>
      </c>
      <c r="L532" s="44"/>
      <c r="M532" s="204" t="s">
        <v>19</v>
      </c>
      <c r="N532" s="205" t="s">
        <v>42</v>
      </c>
      <c r="O532" s="84"/>
      <c r="P532" s="206">
        <f>O532*H532</f>
        <v>0</v>
      </c>
      <c r="Q532" s="206">
        <v>0</v>
      </c>
      <c r="R532" s="206">
        <f>Q532*H532</f>
        <v>0</v>
      </c>
      <c r="S532" s="206">
        <v>0</v>
      </c>
      <c r="T532" s="207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08" t="s">
        <v>202</v>
      </c>
      <c r="AT532" s="208" t="s">
        <v>130</v>
      </c>
      <c r="AU532" s="208" t="s">
        <v>78</v>
      </c>
      <c r="AY532" s="17" t="s">
        <v>128</v>
      </c>
      <c r="BE532" s="209">
        <f>IF(N532="základní",J532,0)</f>
        <v>0</v>
      </c>
      <c r="BF532" s="209">
        <f>IF(N532="snížená",J532,0)</f>
        <v>0</v>
      </c>
      <c r="BG532" s="209">
        <f>IF(N532="zákl. přenesená",J532,0)</f>
        <v>0</v>
      </c>
      <c r="BH532" s="209">
        <f>IF(N532="sníž. přenesená",J532,0)</f>
        <v>0</v>
      </c>
      <c r="BI532" s="209">
        <f>IF(N532="nulová",J532,0)</f>
        <v>0</v>
      </c>
      <c r="BJ532" s="17" t="s">
        <v>76</v>
      </c>
      <c r="BK532" s="209">
        <f>ROUND(I532*H532,2)</f>
        <v>0</v>
      </c>
      <c r="BL532" s="17" t="s">
        <v>202</v>
      </c>
      <c r="BM532" s="208" t="s">
        <v>858</v>
      </c>
    </row>
    <row r="533" s="2" customFormat="1">
      <c r="A533" s="38"/>
      <c r="B533" s="39"/>
      <c r="C533" s="40"/>
      <c r="D533" s="210" t="s">
        <v>137</v>
      </c>
      <c r="E533" s="40"/>
      <c r="F533" s="211" t="s">
        <v>859</v>
      </c>
      <c r="G533" s="40"/>
      <c r="H533" s="40"/>
      <c r="I533" s="212"/>
      <c r="J533" s="40"/>
      <c r="K533" s="40"/>
      <c r="L533" s="44"/>
      <c r="M533" s="213"/>
      <c r="N533" s="214"/>
      <c r="O533" s="84"/>
      <c r="P533" s="84"/>
      <c r="Q533" s="84"/>
      <c r="R533" s="84"/>
      <c r="S533" s="84"/>
      <c r="T533" s="85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137</v>
      </c>
      <c r="AU533" s="17" t="s">
        <v>78</v>
      </c>
    </row>
    <row r="534" s="2" customFormat="1">
      <c r="A534" s="38"/>
      <c r="B534" s="39"/>
      <c r="C534" s="40"/>
      <c r="D534" s="215" t="s">
        <v>139</v>
      </c>
      <c r="E534" s="40"/>
      <c r="F534" s="216" t="s">
        <v>860</v>
      </c>
      <c r="G534" s="40"/>
      <c r="H534" s="40"/>
      <c r="I534" s="212"/>
      <c r="J534" s="40"/>
      <c r="K534" s="40"/>
      <c r="L534" s="44"/>
      <c r="M534" s="213"/>
      <c r="N534" s="214"/>
      <c r="O534" s="84"/>
      <c r="P534" s="84"/>
      <c r="Q534" s="84"/>
      <c r="R534" s="84"/>
      <c r="S534" s="84"/>
      <c r="T534" s="85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139</v>
      </c>
      <c r="AU534" s="17" t="s">
        <v>78</v>
      </c>
    </row>
    <row r="535" s="13" customFormat="1">
      <c r="A535" s="13"/>
      <c r="B535" s="217"/>
      <c r="C535" s="218"/>
      <c r="D535" s="210" t="s">
        <v>141</v>
      </c>
      <c r="E535" s="219" t="s">
        <v>19</v>
      </c>
      <c r="F535" s="220" t="s">
        <v>214</v>
      </c>
      <c r="G535" s="218"/>
      <c r="H535" s="221">
        <v>12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27" t="s">
        <v>141</v>
      </c>
      <c r="AU535" s="227" t="s">
        <v>78</v>
      </c>
      <c r="AV535" s="13" t="s">
        <v>78</v>
      </c>
      <c r="AW535" s="13" t="s">
        <v>33</v>
      </c>
      <c r="AX535" s="13" t="s">
        <v>76</v>
      </c>
      <c r="AY535" s="227" t="s">
        <v>128</v>
      </c>
    </row>
    <row r="536" s="2" customFormat="1" ht="16.5" customHeight="1">
      <c r="A536" s="38"/>
      <c r="B536" s="39"/>
      <c r="C536" s="197" t="s">
        <v>861</v>
      </c>
      <c r="D536" s="197" t="s">
        <v>130</v>
      </c>
      <c r="E536" s="198" t="s">
        <v>862</v>
      </c>
      <c r="F536" s="199" t="s">
        <v>863</v>
      </c>
      <c r="G536" s="200" t="s">
        <v>410</v>
      </c>
      <c r="H536" s="201">
        <v>12</v>
      </c>
      <c r="I536" s="202"/>
      <c r="J536" s="203">
        <f>ROUND(I536*H536,2)</f>
        <v>0</v>
      </c>
      <c r="K536" s="199" t="s">
        <v>134</v>
      </c>
      <c r="L536" s="44"/>
      <c r="M536" s="204" t="s">
        <v>19</v>
      </c>
      <c r="N536" s="205" t="s">
        <v>42</v>
      </c>
      <c r="O536" s="84"/>
      <c r="P536" s="206">
        <f>O536*H536</f>
        <v>0</v>
      </c>
      <c r="Q536" s="206">
        <v>0</v>
      </c>
      <c r="R536" s="206">
        <f>Q536*H536</f>
        <v>0</v>
      </c>
      <c r="S536" s="206">
        <v>0</v>
      </c>
      <c r="T536" s="207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08" t="s">
        <v>202</v>
      </c>
      <c r="AT536" s="208" t="s">
        <v>130</v>
      </c>
      <c r="AU536" s="208" t="s">
        <v>78</v>
      </c>
      <c r="AY536" s="17" t="s">
        <v>128</v>
      </c>
      <c r="BE536" s="209">
        <f>IF(N536="základní",J536,0)</f>
        <v>0</v>
      </c>
      <c r="BF536" s="209">
        <f>IF(N536="snížená",J536,0)</f>
        <v>0</v>
      </c>
      <c r="BG536" s="209">
        <f>IF(N536="zákl. přenesená",J536,0)</f>
        <v>0</v>
      </c>
      <c r="BH536" s="209">
        <f>IF(N536="sníž. přenesená",J536,0)</f>
        <v>0</v>
      </c>
      <c r="BI536" s="209">
        <f>IF(N536="nulová",J536,0)</f>
        <v>0</v>
      </c>
      <c r="BJ536" s="17" t="s">
        <v>76</v>
      </c>
      <c r="BK536" s="209">
        <f>ROUND(I536*H536,2)</f>
        <v>0</v>
      </c>
      <c r="BL536" s="17" t="s">
        <v>202</v>
      </c>
      <c r="BM536" s="208" t="s">
        <v>864</v>
      </c>
    </row>
    <row r="537" s="2" customFormat="1">
      <c r="A537" s="38"/>
      <c r="B537" s="39"/>
      <c r="C537" s="40"/>
      <c r="D537" s="210" t="s">
        <v>137</v>
      </c>
      <c r="E537" s="40"/>
      <c r="F537" s="211" t="s">
        <v>865</v>
      </c>
      <c r="G537" s="40"/>
      <c r="H537" s="40"/>
      <c r="I537" s="212"/>
      <c r="J537" s="40"/>
      <c r="K537" s="40"/>
      <c r="L537" s="44"/>
      <c r="M537" s="213"/>
      <c r="N537" s="214"/>
      <c r="O537" s="84"/>
      <c r="P537" s="84"/>
      <c r="Q537" s="84"/>
      <c r="R537" s="84"/>
      <c r="S537" s="84"/>
      <c r="T537" s="85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137</v>
      </c>
      <c r="AU537" s="17" t="s">
        <v>78</v>
      </c>
    </row>
    <row r="538" s="2" customFormat="1">
      <c r="A538" s="38"/>
      <c r="B538" s="39"/>
      <c r="C538" s="40"/>
      <c r="D538" s="215" t="s">
        <v>139</v>
      </c>
      <c r="E538" s="40"/>
      <c r="F538" s="216" t="s">
        <v>866</v>
      </c>
      <c r="G538" s="40"/>
      <c r="H538" s="40"/>
      <c r="I538" s="212"/>
      <c r="J538" s="40"/>
      <c r="K538" s="40"/>
      <c r="L538" s="44"/>
      <c r="M538" s="213"/>
      <c r="N538" s="214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139</v>
      </c>
      <c r="AU538" s="17" t="s">
        <v>78</v>
      </c>
    </row>
    <row r="539" s="13" customFormat="1">
      <c r="A539" s="13"/>
      <c r="B539" s="217"/>
      <c r="C539" s="218"/>
      <c r="D539" s="210" t="s">
        <v>141</v>
      </c>
      <c r="E539" s="219" t="s">
        <v>19</v>
      </c>
      <c r="F539" s="220" t="s">
        <v>214</v>
      </c>
      <c r="G539" s="218"/>
      <c r="H539" s="221">
        <v>12</v>
      </c>
      <c r="I539" s="222"/>
      <c r="J539" s="218"/>
      <c r="K539" s="218"/>
      <c r="L539" s="223"/>
      <c r="M539" s="224"/>
      <c r="N539" s="225"/>
      <c r="O539" s="225"/>
      <c r="P539" s="225"/>
      <c r="Q539" s="225"/>
      <c r="R539" s="225"/>
      <c r="S539" s="225"/>
      <c r="T539" s="22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27" t="s">
        <v>141</v>
      </c>
      <c r="AU539" s="227" t="s">
        <v>78</v>
      </c>
      <c r="AV539" s="13" t="s">
        <v>78</v>
      </c>
      <c r="AW539" s="13" t="s">
        <v>33</v>
      </c>
      <c r="AX539" s="13" t="s">
        <v>76</v>
      </c>
      <c r="AY539" s="227" t="s">
        <v>128</v>
      </c>
    </row>
    <row r="540" s="2" customFormat="1" ht="16.5" customHeight="1">
      <c r="A540" s="38"/>
      <c r="B540" s="39"/>
      <c r="C540" s="197" t="s">
        <v>867</v>
      </c>
      <c r="D540" s="197" t="s">
        <v>130</v>
      </c>
      <c r="E540" s="198" t="s">
        <v>868</v>
      </c>
      <c r="F540" s="199" t="s">
        <v>869</v>
      </c>
      <c r="G540" s="200" t="s">
        <v>410</v>
      </c>
      <c r="H540" s="201">
        <v>12</v>
      </c>
      <c r="I540" s="202"/>
      <c r="J540" s="203">
        <f>ROUND(I540*H540,2)</f>
        <v>0</v>
      </c>
      <c r="K540" s="199" t="s">
        <v>134</v>
      </c>
      <c r="L540" s="44"/>
      <c r="M540" s="204" t="s">
        <v>19</v>
      </c>
      <c r="N540" s="205" t="s">
        <v>42</v>
      </c>
      <c r="O540" s="84"/>
      <c r="P540" s="206">
        <f>O540*H540</f>
        <v>0</v>
      </c>
      <c r="Q540" s="206">
        <v>0</v>
      </c>
      <c r="R540" s="206">
        <f>Q540*H540</f>
        <v>0</v>
      </c>
      <c r="S540" s="206">
        <v>0</v>
      </c>
      <c r="T540" s="207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08" t="s">
        <v>202</v>
      </c>
      <c r="AT540" s="208" t="s">
        <v>130</v>
      </c>
      <c r="AU540" s="208" t="s">
        <v>78</v>
      </c>
      <c r="AY540" s="17" t="s">
        <v>128</v>
      </c>
      <c r="BE540" s="209">
        <f>IF(N540="základní",J540,0)</f>
        <v>0</v>
      </c>
      <c r="BF540" s="209">
        <f>IF(N540="snížená",J540,0)</f>
        <v>0</v>
      </c>
      <c r="BG540" s="209">
        <f>IF(N540="zákl. přenesená",J540,0)</f>
        <v>0</v>
      </c>
      <c r="BH540" s="209">
        <f>IF(N540="sníž. přenesená",J540,0)</f>
        <v>0</v>
      </c>
      <c r="BI540" s="209">
        <f>IF(N540="nulová",J540,0)</f>
        <v>0</v>
      </c>
      <c r="BJ540" s="17" t="s">
        <v>76</v>
      </c>
      <c r="BK540" s="209">
        <f>ROUND(I540*H540,2)</f>
        <v>0</v>
      </c>
      <c r="BL540" s="17" t="s">
        <v>202</v>
      </c>
      <c r="BM540" s="208" t="s">
        <v>870</v>
      </c>
    </row>
    <row r="541" s="2" customFormat="1">
      <c r="A541" s="38"/>
      <c r="B541" s="39"/>
      <c r="C541" s="40"/>
      <c r="D541" s="210" t="s">
        <v>137</v>
      </c>
      <c r="E541" s="40"/>
      <c r="F541" s="211" t="s">
        <v>871</v>
      </c>
      <c r="G541" s="40"/>
      <c r="H541" s="40"/>
      <c r="I541" s="212"/>
      <c r="J541" s="40"/>
      <c r="K541" s="40"/>
      <c r="L541" s="44"/>
      <c r="M541" s="213"/>
      <c r="N541" s="214"/>
      <c r="O541" s="84"/>
      <c r="P541" s="84"/>
      <c r="Q541" s="84"/>
      <c r="R541" s="84"/>
      <c r="S541" s="84"/>
      <c r="T541" s="85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137</v>
      </c>
      <c r="AU541" s="17" t="s">
        <v>78</v>
      </c>
    </row>
    <row r="542" s="2" customFormat="1">
      <c r="A542" s="38"/>
      <c r="B542" s="39"/>
      <c r="C542" s="40"/>
      <c r="D542" s="215" t="s">
        <v>139</v>
      </c>
      <c r="E542" s="40"/>
      <c r="F542" s="216" t="s">
        <v>872</v>
      </c>
      <c r="G542" s="40"/>
      <c r="H542" s="40"/>
      <c r="I542" s="212"/>
      <c r="J542" s="40"/>
      <c r="K542" s="40"/>
      <c r="L542" s="44"/>
      <c r="M542" s="213"/>
      <c r="N542" s="214"/>
      <c r="O542" s="84"/>
      <c r="P542" s="84"/>
      <c r="Q542" s="84"/>
      <c r="R542" s="84"/>
      <c r="S542" s="84"/>
      <c r="T542" s="85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139</v>
      </c>
      <c r="AU542" s="17" t="s">
        <v>78</v>
      </c>
    </row>
    <row r="543" s="12" customFormat="1" ht="22.8" customHeight="1">
      <c r="A543" s="12"/>
      <c r="B543" s="181"/>
      <c r="C543" s="182"/>
      <c r="D543" s="183" t="s">
        <v>70</v>
      </c>
      <c r="E543" s="195" t="s">
        <v>873</v>
      </c>
      <c r="F543" s="195" t="s">
        <v>874</v>
      </c>
      <c r="G543" s="182"/>
      <c r="H543" s="182"/>
      <c r="I543" s="185"/>
      <c r="J543" s="196">
        <f>BK543</f>
        <v>0</v>
      </c>
      <c r="K543" s="182"/>
      <c r="L543" s="187"/>
      <c r="M543" s="188"/>
      <c r="N543" s="189"/>
      <c r="O543" s="189"/>
      <c r="P543" s="190">
        <v>0</v>
      </c>
      <c r="Q543" s="189"/>
      <c r="R543" s="190">
        <v>0</v>
      </c>
      <c r="S543" s="189"/>
      <c r="T543" s="191"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192" t="s">
        <v>152</v>
      </c>
      <c r="AT543" s="193" t="s">
        <v>70</v>
      </c>
      <c r="AU543" s="193" t="s">
        <v>76</v>
      </c>
      <c r="AY543" s="192" t="s">
        <v>128</v>
      </c>
      <c r="BK543" s="194">
        <v>0</v>
      </c>
    </row>
    <row r="544" s="12" customFormat="1" ht="25.92" customHeight="1">
      <c r="A544" s="12"/>
      <c r="B544" s="181"/>
      <c r="C544" s="182"/>
      <c r="D544" s="183" t="s">
        <v>70</v>
      </c>
      <c r="E544" s="184" t="s">
        <v>875</v>
      </c>
      <c r="F544" s="184" t="s">
        <v>876</v>
      </c>
      <c r="G544" s="182"/>
      <c r="H544" s="182"/>
      <c r="I544" s="185"/>
      <c r="J544" s="186">
        <f>BK544</f>
        <v>0</v>
      </c>
      <c r="K544" s="182"/>
      <c r="L544" s="187"/>
      <c r="M544" s="188"/>
      <c r="N544" s="189"/>
      <c r="O544" s="189"/>
      <c r="P544" s="190">
        <f>P545+P562+P563</f>
        <v>0</v>
      </c>
      <c r="Q544" s="189"/>
      <c r="R544" s="190">
        <f>R545+R562+R563</f>
        <v>0</v>
      </c>
      <c r="S544" s="189"/>
      <c r="T544" s="191">
        <f>T545+T562+T563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192" t="s">
        <v>168</v>
      </c>
      <c r="AT544" s="193" t="s">
        <v>70</v>
      </c>
      <c r="AU544" s="193" t="s">
        <v>71</v>
      </c>
      <c r="AY544" s="192" t="s">
        <v>128</v>
      </c>
      <c r="BK544" s="194">
        <f>BK545+BK562+BK563</f>
        <v>0</v>
      </c>
    </row>
    <row r="545" s="12" customFormat="1" ht="22.8" customHeight="1">
      <c r="A545" s="12"/>
      <c r="B545" s="181"/>
      <c r="C545" s="182"/>
      <c r="D545" s="183" t="s">
        <v>70</v>
      </c>
      <c r="E545" s="195" t="s">
        <v>877</v>
      </c>
      <c r="F545" s="195" t="s">
        <v>878</v>
      </c>
      <c r="G545" s="182"/>
      <c r="H545" s="182"/>
      <c r="I545" s="185"/>
      <c r="J545" s="196">
        <f>BK545</f>
        <v>0</v>
      </c>
      <c r="K545" s="182"/>
      <c r="L545" s="187"/>
      <c r="M545" s="188"/>
      <c r="N545" s="189"/>
      <c r="O545" s="189"/>
      <c r="P545" s="190">
        <f>SUM(P546:P561)</f>
        <v>0</v>
      </c>
      <c r="Q545" s="189"/>
      <c r="R545" s="190">
        <f>SUM(R546:R561)</f>
        <v>0</v>
      </c>
      <c r="S545" s="189"/>
      <c r="T545" s="191">
        <f>SUM(T546:T561)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192" t="s">
        <v>168</v>
      </c>
      <c r="AT545" s="193" t="s">
        <v>70</v>
      </c>
      <c r="AU545" s="193" t="s">
        <v>76</v>
      </c>
      <c r="AY545" s="192" t="s">
        <v>128</v>
      </c>
      <c r="BK545" s="194">
        <f>SUM(BK546:BK561)</f>
        <v>0</v>
      </c>
    </row>
    <row r="546" s="2" customFormat="1" ht="16.5" customHeight="1">
      <c r="A546" s="38"/>
      <c r="B546" s="39"/>
      <c r="C546" s="197" t="s">
        <v>879</v>
      </c>
      <c r="D546" s="197" t="s">
        <v>130</v>
      </c>
      <c r="E546" s="198" t="s">
        <v>880</v>
      </c>
      <c r="F546" s="199" t="s">
        <v>881</v>
      </c>
      <c r="G546" s="200" t="s">
        <v>882</v>
      </c>
      <c r="H546" s="201">
        <v>1</v>
      </c>
      <c r="I546" s="202"/>
      <c r="J546" s="203">
        <f>ROUND(I546*H546,2)</f>
        <v>0</v>
      </c>
      <c r="K546" s="199" t="s">
        <v>134</v>
      </c>
      <c r="L546" s="44"/>
      <c r="M546" s="204" t="s">
        <v>19</v>
      </c>
      <c r="N546" s="205" t="s">
        <v>42</v>
      </c>
      <c r="O546" s="84"/>
      <c r="P546" s="206">
        <f>O546*H546</f>
        <v>0</v>
      </c>
      <c r="Q546" s="206">
        <v>0</v>
      </c>
      <c r="R546" s="206">
        <f>Q546*H546</f>
        <v>0</v>
      </c>
      <c r="S546" s="206">
        <v>0</v>
      </c>
      <c r="T546" s="207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08" t="s">
        <v>883</v>
      </c>
      <c r="AT546" s="208" t="s">
        <v>130</v>
      </c>
      <c r="AU546" s="208" t="s">
        <v>78</v>
      </c>
      <c r="AY546" s="17" t="s">
        <v>128</v>
      </c>
      <c r="BE546" s="209">
        <f>IF(N546="základní",J546,0)</f>
        <v>0</v>
      </c>
      <c r="BF546" s="209">
        <f>IF(N546="snížená",J546,0)</f>
        <v>0</v>
      </c>
      <c r="BG546" s="209">
        <f>IF(N546="zákl. přenesená",J546,0)</f>
        <v>0</v>
      </c>
      <c r="BH546" s="209">
        <f>IF(N546="sníž. přenesená",J546,0)</f>
        <v>0</v>
      </c>
      <c r="BI546" s="209">
        <f>IF(N546="nulová",J546,0)</f>
        <v>0</v>
      </c>
      <c r="BJ546" s="17" t="s">
        <v>76</v>
      </c>
      <c r="BK546" s="209">
        <f>ROUND(I546*H546,2)</f>
        <v>0</v>
      </c>
      <c r="BL546" s="17" t="s">
        <v>883</v>
      </c>
      <c r="BM546" s="208" t="s">
        <v>884</v>
      </c>
    </row>
    <row r="547" s="2" customFormat="1">
      <c r="A547" s="38"/>
      <c r="B547" s="39"/>
      <c r="C547" s="40"/>
      <c r="D547" s="210" t="s">
        <v>137</v>
      </c>
      <c r="E547" s="40"/>
      <c r="F547" s="211" t="s">
        <v>885</v>
      </c>
      <c r="G547" s="40"/>
      <c r="H547" s="40"/>
      <c r="I547" s="212"/>
      <c r="J547" s="40"/>
      <c r="K547" s="40"/>
      <c r="L547" s="44"/>
      <c r="M547" s="213"/>
      <c r="N547" s="214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137</v>
      </c>
      <c r="AU547" s="17" t="s">
        <v>78</v>
      </c>
    </row>
    <row r="548" s="2" customFormat="1">
      <c r="A548" s="38"/>
      <c r="B548" s="39"/>
      <c r="C548" s="40"/>
      <c r="D548" s="215" t="s">
        <v>139</v>
      </c>
      <c r="E548" s="40"/>
      <c r="F548" s="216" t="s">
        <v>886</v>
      </c>
      <c r="G548" s="40"/>
      <c r="H548" s="40"/>
      <c r="I548" s="212"/>
      <c r="J548" s="40"/>
      <c r="K548" s="40"/>
      <c r="L548" s="44"/>
      <c r="M548" s="213"/>
      <c r="N548" s="214"/>
      <c r="O548" s="84"/>
      <c r="P548" s="84"/>
      <c r="Q548" s="84"/>
      <c r="R548" s="84"/>
      <c r="S548" s="84"/>
      <c r="T548" s="85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139</v>
      </c>
      <c r="AU548" s="17" t="s">
        <v>78</v>
      </c>
    </row>
    <row r="549" s="2" customFormat="1">
      <c r="A549" s="38"/>
      <c r="B549" s="39"/>
      <c r="C549" s="40"/>
      <c r="D549" s="210" t="s">
        <v>149</v>
      </c>
      <c r="E549" s="40"/>
      <c r="F549" s="228" t="s">
        <v>887</v>
      </c>
      <c r="G549" s="40"/>
      <c r="H549" s="40"/>
      <c r="I549" s="212"/>
      <c r="J549" s="40"/>
      <c r="K549" s="40"/>
      <c r="L549" s="44"/>
      <c r="M549" s="213"/>
      <c r="N549" s="214"/>
      <c r="O549" s="84"/>
      <c r="P549" s="84"/>
      <c r="Q549" s="84"/>
      <c r="R549" s="84"/>
      <c r="S549" s="84"/>
      <c r="T549" s="85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149</v>
      </c>
      <c r="AU549" s="17" t="s">
        <v>78</v>
      </c>
    </row>
    <row r="550" s="2" customFormat="1" ht="16.5" customHeight="1">
      <c r="A550" s="38"/>
      <c r="B550" s="39"/>
      <c r="C550" s="197" t="s">
        <v>888</v>
      </c>
      <c r="D550" s="197" t="s">
        <v>130</v>
      </c>
      <c r="E550" s="198" t="s">
        <v>889</v>
      </c>
      <c r="F550" s="199" t="s">
        <v>890</v>
      </c>
      <c r="G550" s="200" t="s">
        <v>891</v>
      </c>
      <c r="H550" s="201">
        <v>1</v>
      </c>
      <c r="I550" s="202"/>
      <c r="J550" s="203">
        <f>ROUND(I550*H550,2)</f>
        <v>0</v>
      </c>
      <c r="K550" s="199" t="s">
        <v>19</v>
      </c>
      <c r="L550" s="44"/>
      <c r="M550" s="204" t="s">
        <v>19</v>
      </c>
      <c r="N550" s="205" t="s">
        <v>42</v>
      </c>
      <c r="O550" s="84"/>
      <c r="P550" s="206">
        <f>O550*H550</f>
        <v>0</v>
      </c>
      <c r="Q550" s="206">
        <v>0</v>
      </c>
      <c r="R550" s="206">
        <f>Q550*H550</f>
        <v>0</v>
      </c>
      <c r="S550" s="206">
        <v>0</v>
      </c>
      <c r="T550" s="207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08" t="s">
        <v>135</v>
      </c>
      <c r="AT550" s="208" t="s">
        <v>130</v>
      </c>
      <c r="AU550" s="208" t="s">
        <v>78</v>
      </c>
      <c r="AY550" s="17" t="s">
        <v>128</v>
      </c>
      <c r="BE550" s="209">
        <f>IF(N550="základní",J550,0)</f>
        <v>0</v>
      </c>
      <c r="BF550" s="209">
        <f>IF(N550="snížená",J550,0)</f>
        <v>0</v>
      </c>
      <c r="BG550" s="209">
        <f>IF(N550="zákl. přenesená",J550,0)</f>
        <v>0</v>
      </c>
      <c r="BH550" s="209">
        <f>IF(N550="sníž. přenesená",J550,0)</f>
        <v>0</v>
      </c>
      <c r="BI550" s="209">
        <f>IF(N550="nulová",J550,0)</f>
        <v>0</v>
      </c>
      <c r="BJ550" s="17" t="s">
        <v>76</v>
      </c>
      <c r="BK550" s="209">
        <f>ROUND(I550*H550,2)</f>
        <v>0</v>
      </c>
      <c r="BL550" s="17" t="s">
        <v>135</v>
      </c>
      <c r="BM550" s="208" t="s">
        <v>892</v>
      </c>
    </row>
    <row r="551" s="2" customFormat="1">
      <c r="A551" s="38"/>
      <c r="B551" s="39"/>
      <c r="C551" s="40"/>
      <c r="D551" s="210" t="s">
        <v>137</v>
      </c>
      <c r="E551" s="40"/>
      <c r="F551" s="211" t="s">
        <v>890</v>
      </c>
      <c r="G551" s="40"/>
      <c r="H551" s="40"/>
      <c r="I551" s="212"/>
      <c r="J551" s="40"/>
      <c r="K551" s="40"/>
      <c r="L551" s="44"/>
      <c r="M551" s="213"/>
      <c r="N551" s="214"/>
      <c r="O551" s="84"/>
      <c r="P551" s="84"/>
      <c r="Q551" s="84"/>
      <c r="R551" s="84"/>
      <c r="S551" s="84"/>
      <c r="T551" s="85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137</v>
      </c>
      <c r="AU551" s="17" t="s">
        <v>78</v>
      </c>
    </row>
    <row r="552" s="2" customFormat="1" ht="16.5" customHeight="1">
      <c r="A552" s="38"/>
      <c r="B552" s="39"/>
      <c r="C552" s="197" t="s">
        <v>893</v>
      </c>
      <c r="D552" s="197" t="s">
        <v>130</v>
      </c>
      <c r="E552" s="198" t="s">
        <v>894</v>
      </c>
      <c r="F552" s="199" t="s">
        <v>895</v>
      </c>
      <c r="G552" s="200" t="s">
        <v>882</v>
      </c>
      <c r="H552" s="201">
        <v>1</v>
      </c>
      <c r="I552" s="202"/>
      <c r="J552" s="203">
        <f>ROUND(I552*H552,2)</f>
        <v>0</v>
      </c>
      <c r="K552" s="199" t="s">
        <v>134</v>
      </c>
      <c r="L552" s="44"/>
      <c r="M552" s="204" t="s">
        <v>19</v>
      </c>
      <c r="N552" s="205" t="s">
        <v>42</v>
      </c>
      <c r="O552" s="84"/>
      <c r="P552" s="206">
        <f>O552*H552</f>
        <v>0</v>
      </c>
      <c r="Q552" s="206">
        <v>0</v>
      </c>
      <c r="R552" s="206">
        <f>Q552*H552</f>
        <v>0</v>
      </c>
      <c r="S552" s="206">
        <v>0</v>
      </c>
      <c r="T552" s="207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08" t="s">
        <v>883</v>
      </c>
      <c r="AT552" s="208" t="s">
        <v>130</v>
      </c>
      <c r="AU552" s="208" t="s">
        <v>78</v>
      </c>
      <c r="AY552" s="17" t="s">
        <v>128</v>
      </c>
      <c r="BE552" s="209">
        <f>IF(N552="základní",J552,0)</f>
        <v>0</v>
      </c>
      <c r="BF552" s="209">
        <f>IF(N552="snížená",J552,0)</f>
        <v>0</v>
      </c>
      <c r="BG552" s="209">
        <f>IF(N552="zákl. přenesená",J552,0)</f>
        <v>0</v>
      </c>
      <c r="BH552" s="209">
        <f>IF(N552="sníž. přenesená",J552,0)</f>
        <v>0</v>
      </c>
      <c r="BI552" s="209">
        <f>IF(N552="nulová",J552,0)</f>
        <v>0</v>
      </c>
      <c r="BJ552" s="17" t="s">
        <v>76</v>
      </c>
      <c r="BK552" s="209">
        <f>ROUND(I552*H552,2)</f>
        <v>0</v>
      </c>
      <c r="BL552" s="17" t="s">
        <v>883</v>
      </c>
      <c r="BM552" s="208" t="s">
        <v>896</v>
      </c>
    </row>
    <row r="553" s="2" customFormat="1">
      <c r="A553" s="38"/>
      <c r="B553" s="39"/>
      <c r="C553" s="40"/>
      <c r="D553" s="210" t="s">
        <v>137</v>
      </c>
      <c r="E553" s="40"/>
      <c r="F553" s="211" t="s">
        <v>897</v>
      </c>
      <c r="G553" s="40"/>
      <c r="H553" s="40"/>
      <c r="I553" s="212"/>
      <c r="J553" s="40"/>
      <c r="K553" s="40"/>
      <c r="L553" s="44"/>
      <c r="M553" s="213"/>
      <c r="N553" s="214"/>
      <c r="O553" s="84"/>
      <c r="P553" s="84"/>
      <c r="Q553" s="84"/>
      <c r="R553" s="84"/>
      <c r="S553" s="84"/>
      <c r="T553" s="85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137</v>
      </c>
      <c r="AU553" s="17" t="s">
        <v>78</v>
      </c>
    </row>
    <row r="554" s="2" customFormat="1">
      <c r="A554" s="38"/>
      <c r="B554" s="39"/>
      <c r="C554" s="40"/>
      <c r="D554" s="215" t="s">
        <v>139</v>
      </c>
      <c r="E554" s="40"/>
      <c r="F554" s="216" t="s">
        <v>898</v>
      </c>
      <c r="G554" s="40"/>
      <c r="H554" s="40"/>
      <c r="I554" s="212"/>
      <c r="J554" s="40"/>
      <c r="K554" s="40"/>
      <c r="L554" s="44"/>
      <c r="M554" s="213"/>
      <c r="N554" s="214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139</v>
      </c>
      <c r="AU554" s="17" t="s">
        <v>78</v>
      </c>
    </row>
    <row r="555" s="2" customFormat="1" ht="16.5" customHeight="1">
      <c r="A555" s="38"/>
      <c r="B555" s="39"/>
      <c r="C555" s="197" t="s">
        <v>899</v>
      </c>
      <c r="D555" s="197" t="s">
        <v>130</v>
      </c>
      <c r="E555" s="198" t="s">
        <v>900</v>
      </c>
      <c r="F555" s="199" t="s">
        <v>901</v>
      </c>
      <c r="G555" s="200" t="s">
        <v>882</v>
      </c>
      <c r="H555" s="201">
        <v>1</v>
      </c>
      <c r="I555" s="202"/>
      <c r="J555" s="203">
        <f>ROUND(I555*H555,2)</f>
        <v>0</v>
      </c>
      <c r="K555" s="199" t="s">
        <v>134</v>
      </c>
      <c r="L555" s="44"/>
      <c r="M555" s="204" t="s">
        <v>19</v>
      </c>
      <c r="N555" s="205" t="s">
        <v>42</v>
      </c>
      <c r="O555" s="84"/>
      <c r="P555" s="206">
        <f>O555*H555</f>
        <v>0</v>
      </c>
      <c r="Q555" s="206">
        <v>0</v>
      </c>
      <c r="R555" s="206">
        <f>Q555*H555</f>
        <v>0</v>
      </c>
      <c r="S555" s="206">
        <v>0</v>
      </c>
      <c r="T555" s="207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08" t="s">
        <v>883</v>
      </c>
      <c r="AT555" s="208" t="s">
        <v>130</v>
      </c>
      <c r="AU555" s="208" t="s">
        <v>78</v>
      </c>
      <c r="AY555" s="17" t="s">
        <v>128</v>
      </c>
      <c r="BE555" s="209">
        <f>IF(N555="základní",J555,0)</f>
        <v>0</v>
      </c>
      <c r="BF555" s="209">
        <f>IF(N555="snížená",J555,0)</f>
        <v>0</v>
      </c>
      <c r="BG555" s="209">
        <f>IF(N555="zákl. přenesená",J555,0)</f>
        <v>0</v>
      </c>
      <c r="BH555" s="209">
        <f>IF(N555="sníž. přenesená",J555,0)</f>
        <v>0</v>
      </c>
      <c r="BI555" s="209">
        <f>IF(N555="nulová",J555,0)</f>
        <v>0</v>
      </c>
      <c r="BJ555" s="17" t="s">
        <v>76</v>
      </c>
      <c r="BK555" s="209">
        <f>ROUND(I555*H555,2)</f>
        <v>0</v>
      </c>
      <c r="BL555" s="17" t="s">
        <v>883</v>
      </c>
      <c r="BM555" s="208" t="s">
        <v>902</v>
      </c>
    </row>
    <row r="556" s="2" customFormat="1">
      <c r="A556" s="38"/>
      <c r="B556" s="39"/>
      <c r="C556" s="40"/>
      <c r="D556" s="210" t="s">
        <v>137</v>
      </c>
      <c r="E556" s="40"/>
      <c r="F556" s="211" t="s">
        <v>901</v>
      </c>
      <c r="G556" s="40"/>
      <c r="H556" s="40"/>
      <c r="I556" s="212"/>
      <c r="J556" s="40"/>
      <c r="K556" s="40"/>
      <c r="L556" s="44"/>
      <c r="M556" s="213"/>
      <c r="N556" s="214"/>
      <c r="O556" s="84"/>
      <c r="P556" s="84"/>
      <c r="Q556" s="84"/>
      <c r="R556" s="84"/>
      <c r="S556" s="84"/>
      <c r="T556" s="85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137</v>
      </c>
      <c r="AU556" s="17" t="s">
        <v>78</v>
      </c>
    </row>
    <row r="557" s="2" customFormat="1">
      <c r="A557" s="38"/>
      <c r="B557" s="39"/>
      <c r="C557" s="40"/>
      <c r="D557" s="215" t="s">
        <v>139</v>
      </c>
      <c r="E557" s="40"/>
      <c r="F557" s="216" t="s">
        <v>903</v>
      </c>
      <c r="G557" s="40"/>
      <c r="H557" s="40"/>
      <c r="I557" s="212"/>
      <c r="J557" s="40"/>
      <c r="K557" s="40"/>
      <c r="L557" s="44"/>
      <c r="M557" s="213"/>
      <c r="N557" s="214"/>
      <c r="O557" s="84"/>
      <c r="P557" s="84"/>
      <c r="Q557" s="84"/>
      <c r="R557" s="84"/>
      <c r="S557" s="84"/>
      <c r="T557" s="85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139</v>
      </c>
      <c r="AU557" s="17" t="s">
        <v>78</v>
      </c>
    </row>
    <row r="558" s="2" customFormat="1">
      <c r="A558" s="38"/>
      <c r="B558" s="39"/>
      <c r="C558" s="40"/>
      <c r="D558" s="210" t="s">
        <v>149</v>
      </c>
      <c r="E558" s="40"/>
      <c r="F558" s="228" t="s">
        <v>904</v>
      </c>
      <c r="G558" s="40"/>
      <c r="H558" s="40"/>
      <c r="I558" s="212"/>
      <c r="J558" s="40"/>
      <c r="K558" s="40"/>
      <c r="L558" s="44"/>
      <c r="M558" s="213"/>
      <c r="N558" s="214"/>
      <c r="O558" s="84"/>
      <c r="P558" s="84"/>
      <c r="Q558" s="84"/>
      <c r="R558" s="84"/>
      <c r="S558" s="84"/>
      <c r="T558" s="85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149</v>
      </c>
      <c r="AU558" s="17" t="s">
        <v>78</v>
      </c>
    </row>
    <row r="559" s="2" customFormat="1" ht="16.5" customHeight="1">
      <c r="A559" s="38"/>
      <c r="B559" s="39"/>
      <c r="C559" s="197" t="s">
        <v>905</v>
      </c>
      <c r="D559" s="197" t="s">
        <v>130</v>
      </c>
      <c r="E559" s="198" t="s">
        <v>906</v>
      </c>
      <c r="F559" s="199" t="s">
        <v>907</v>
      </c>
      <c r="G559" s="200" t="s">
        <v>882</v>
      </c>
      <c r="H559" s="201">
        <v>1</v>
      </c>
      <c r="I559" s="202"/>
      <c r="J559" s="203">
        <f>ROUND(I559*H559,2)</f>
        <v>0</v>
      </c>
      <c r="K559" s="199" t="s">
        <v>134</v>
      </c>
      <c r="L559" s="44"/>
      <c r="M559" s="204" t="s">
        <v>19</v>
      </c>
      <c r="N559" s="205" t="s">
        <v>42</v>
      </c>
      <c r="O559" s="84"/>
      <c r="P559" s="206">
        <f>O559*H559</f>
        <v>0</v>
      </c>
      <c r="Q559" s="206">
        <v>0</v>
      </c>
      <c r="R559" s="206">
        <f>Q559*H559</f>
        <v>0</v>
      </c>
      <c r="S559" s="206">
        <v>0</v>
      </c>
      <c r="T559" s="207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08" t="s">
        <v>883</v>
      </c>
      <c r="AT559" s="208" t="s">
        <v>130</v>
      </c>
      <c r="AU559" s="208" t="s">
        <v>78</v>
      </c>
      <c r="AY559" s="17" t="s">
        <v>128</v>
      </c>
      <c r="BE559" s="209">
        <f>IF(N559="základní",J559,0)</f>
        <v>0</v>
      </c>
      <c r="BF559" s="209">
        <f>IF(N559="snížená",J559,0)</f>
        <v>0</v>
      </c>
      <c r="BG559" s="209">
        <f>IF(N559="zákl. přenesená",J559,0)</f>
        <v>0</v>
      </c>
      <c r="BH559" s="209">
        <f>IF(N559="sníž. přenesená",J559,0)</f>
        <v>0</v>
      </c>
      <c r="BI559" s="209">
        <f>IF(N559="nulová",J559,0)</f>
        <v>0</v>
      </c>
      <c r="BJ559" s="17" t="s">
        <v>76</v>
      </c>
      <c r="BK559" s="209">
        <f>ROUND(I559*H559,2)</f>
        <v>0</v>
      </c>
      <c r="BL559" s="17" t="s">
        <v>883</v>
      </c>
      <c r="BM559" s="208" t="s">
        <v>908</v>
      </c>
    </row>
    <row r="560" s="2" customFormat="1">
      <c r="A560" s="38"/>
      <c r="B560" s="39"/>
      <c r="C560" s="40"/>
      <c r="D560" s="210" t="s">
        <v>137</v>
      </c>
      <c r="E560" s="40"/>
      <c r="F560" s="211" t="s">
        <v>907</v>
      </c>
      <c r="G560" s="40"/>
      <c r="H560" s="40"/>
      <c r="I560" s="212"/>
      <c r="J560" s="40"/>
      <c r="K560" s="40"/>
      <c r="L560" s="44"/>
      <c r="M560" s="213"/>
      <c r="N560" s="214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137</v>
      </c>
      <c r="AU560" s="17" t="s">
        <v>78</v>
      </c>
    </row>
    <row r="561" s="2" customFormat="1">
      <c r="A561" s="38"/>
      <c r="B561" s="39"/>
      <c r="C561" s="40"/>
      <c r="D561" s="215" t="s">
        <v>139</v>
      </c>
      <c r="E561" s="40"/>
      <c r="F561" s="216" t="s">
        <v>909</v>
      </c>
      <c r="G561" s="40"/>
      <c r="H561" s="40"/>
      <c r="I561" s="212"/>
      <c r="J561" s="40"/>
      <c r="K561" s="40"/>
      <c r="L561" s="44"/>
      <c r="M561" s="213"/>
      <c r="N561" s="214"/>
      <c r="O561" s="84"/>
      <c r="P561" s="84"/>
      <c r="Q561" s="84"/>
      <c r="R561" s="84"/>
      <c r="S561" s="84"/>
      <c r="T561" s="85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139</v>
      </c>
      <c r="AU561" s="17" t="s">
        <v>78</v>
      </c>
    </row>
    <row r="562" s="12" customFormat="1" ht="22.8" customHeight="1">
      <c r="A562" s="12"/>
      <c r="B562" s="181"/>
      <c r="C562" s="182"/>
      <c r="D562" s="183" t="s">
        <v>70</v>
      </c>
      <c r="E562" s="195" t="s">
        <v>910</v>
      </c>
      <c r="F562" s="195" t="s">
        <v>911</v>
      </c>
      <c r="G562" s="182"/>
      <c r="H562" s="182"/>
      <c r="I562" s="185"/>
      <c r="J562" s="196">
        <f>BK562</f>
        <v>0</v>
      </c>
      <c r="K562" s="182"/>
      <c r="L562" s="187"/>
      <c r="M562" s="188"/>
      <c r="N562" s="189"/>
      <c r="O562" s="189"/>
      <c r="P562" s="190">
        <v>0</v>
      </c>
      <c r="Q562" s="189"/>
      <c r="R562" s="190">
        <v>0</v>
      </c>
      <c r="S562" s="189"/>
      <c r="T562" s="191"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192" t="s">
        <v>168</v>
      </c>
      <c r="AT562" s="193" t="s">
        <v>70</v>
      </c>
      <c r="AU562" s="193" t="s">
        <v>76</v>
      </c>
      <c r="AY562" s="192" t="s">
        <v>128</v>
      </c>
      <c r="BK562" s="194">
        <v>0</v>
      </c>
    </row>
    <row r="563" s="12" customFormat="1" ht="22.8" customHeight="1">
      <c r="A563" s="12"/>
      <c r="B563" s="181"/>
      <c r="C563" s="182"/>
      <c r="D563" s="183" t="s">
        <v>70</v>
      </c>
      <c r="E563" s="195" t="s">
        <v>912</v>
      </c>
      <c r="F563" s="195" t="s">
        <v>913</v>
      </c>
      <c r="G563" s="182"/>
      <c r="H563" s="182"/>
      <c r="I563" s="185"/>
      <c r="J563" s="196">
        <f>BK563</f>
        <v>0</v>
      </c>
      <c r="K563" s="182"/>
      <c r="L563" s="187"/>
      <c r="M563" s="188"/>
      <c r="N563" s="189"/>
      <c r="O563" s="189"/>
      <c r="P563" s="190">
        <f>SUM(P564:P566)</f>
        <v>0</v>
      </c>
      <c r="Q563" s="189"/>
      <c r="R563" s="190">
        <f>SUM(R564:R566)</f>
        <v>0</v>
      </c>
      <c r="S563" s="189"/>
      <c r="T563" s="191">
        <f>SUM(T564:T566)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192" t="s">
        <v>168</v>
      </c>
      <c r="AT563" s="193" t="s">
        <v>70</v>
      </c>
      <c r="AU563" s="193" t="s">
        <v>76</v>
      </c>
      <c r="AY563" s="192" t="s">
        <v>128</v>
      </c>
      <c r="BK563" s="194">
        <f>SUM(BK564:BK566)</f>
        <v>0</v>
      </c>
    </row>
    <row r="564" s="2" customFormat="1" ht="16.5" customHeight="1">
      <c r="A564" s="38"/>
      <c r="B564" s="39"/>
      <c r="C564" s="197" t="s">
        <v>914</v>
      </c>
      <c r="D564" s="197" t="s">
        <v>130</v>
      </c>
      <c r="E564" s="198" t="s">
        <v>915</v>
      </c>
      <c r="F564" s="199" t="s">
        <v>913</v>
      </c>
      <c r="G564" s="200" t="s">
        <v>882</v>
      </c>
      <c r="H564" s="201">
        <v>1</v>
      </c>
      <c r="I564" s="202"/>
      <c r="J564" s="203">
        <f>ROUND(I564*H564,2)</f>
        <v>0</v>
      </c>
      <c r="K564" s="199" t="s">
        <v>134</v>
      </c>
      <c r="L564" s="44"/>
      <c r="M564" s="204" t="s">
        <v>19</v>
      </c>
      <c r="N564" s="205" t="s">
        <v>42</v>
      </c>
      <c r="O564" s="84"/>
      <c r="P564" s="206">
        <f>O564*H564</f>
        <v>0</v>
      </c>
      <c r="Q564" s="206">
        <v>0</v>
      </c>
      <c r="R564" s="206">
        <f>Q564*H564</f>
        <v>0</v>
      </c>
      <c r="S564" s="206">
        <v>0</v>
      </c>
      <c r="T564" s="207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08" t="s">
        <v>883</v>
      </c>
      <c r="AT564" s="208" t="s">
        <v>130</v>
      </c>
      <c r="AU564" s="208" t="s">
        <v>78</v>
      </c>
      <c r="AY564" s="17" t="s">
        <v>128</v>
      </c>
      <c r="BE564" s="209">
        <f>IF(N564="základní",J564,0)</f>
        <v>0</v>
      </c>
      <c r="BF564" s="209">
        <f>IF(N564="snížená",J564,0)</f>
        <v>0</v>
      </c>
      <c r="BG564" s="209">
        <f>IF(N564="zákl. přenesená",J564,0)</f>
        <v>0</v>
      </c>
      <c r="BH564" s="209">
        <f>IF(N564="sníž. přenesená",J564,0)</f>
        <v>0</v>
      </c>
      <c r="BI564" s="209">
        <f>IF(N564="nulová",J564,0)</f>
        <v>0</v>
      </c>
      <c r="BJ564" s="17" t="s">
        <v>76</v>
      </c>
      <c r="BK564" s="209">
        <f>ROUND(I564*H564,2)</f>
        <v>0</v>
      </c>
      <c r="BL564" s="17" t="s">
        <v>883</v>
      </c>
      <c r="BM564" s="208" t="s">
        <v>916</v>
      </c>
    </row>
    <row r="565" s="2" customFormat="1">
      <c r="A565" s="38"/>
      <c r="B565" s="39"/>
      <c r="C565" s="40"/>
      <c r="D565" s="210" t="s">
        <v>137</v>
      </c>
      <c r="E565" s="40"/>
      <c r="F565" s="211" t="s">
        <v>913</v>
      </c>
      <c r="G565" s="40"/>
      <c r="H565" s="40"/>
      <c r="I565" s="212"/>
      <c r="J565" s="40"/>
      <c r="K565" s="40"/>
      <c r="L565" s="44"/>
      <c r="M565" s="213"/>
      <c r="N565" s="214"/>
      <c r="O565" s="84"/>
      <c r="P565" s="84"/>
      <c r="Q565" s="84"/>
      <c r="R565" s="84"/>
      <c r="S565" s="84"/>
      <c r="T565" s="85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137</v>
      </c>
      <c r="AU565" s="17" t="s">
        <v>78</v>
      </c>
    </row>
    <row r="566" s="2" customFormat="1">
      <c r="A566" s="38"/>
      <c r="B566" s="39"/>
      <c r="C566" s="40"/>
      <c r="D566" s="215" t="s">
        <v>139</v>
      </c>
      <c r="E566" s="40"/>
      <c r="F566" s="216" t="s">
        <v>917</v>
      </c>
      <c r="G566" s="40"/>
      <c r="H566" s="40"/>
      <c r="I566" s="212"/>
      <c r="J566" s="40"/>
      <c r="K566" s="40"/>
      <c r="L566" s="44"/>
      <c r="M566" s="250"/>
      <c r="N566" s="251"/>
      <c r="O566" s="252"/>
      <c r="P566" s="252"/>
      <c r="Q566" s="252"/>
      <c r="R566" s="252"/>
      <c r="S566" s="252"/>
      <c r="T566" s="253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139</v>
      </c>
      <c r="AU566" s="17" t="s">
        <v>78</v>
      </c>
    </row>
    <row r="567" s="2" customFormat="1" ht="6.96" customHeight="1">
      <c r="A567" s="38"/>
      <c r="B567" s="59"/>
      <c r="C567" s="60"/>
      <c r="D567" s="60"/>
      <c r="E567" s="60"/>
      <c r="F567" s="60"/>
      <c r="G567" s="60"/>
      <c r="H567" s="60"/>
      <c r="I567" s="60"/>
      <c r="J567" s="60"/>
      <c r="K567" s="60"/>
      <c r="L567" s="44"/>
      <c r="M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</row>
  </sheetData>
  <sheetProtection sheet="1" autoFilter="0" formatColumns="0" formatRows="0" objects="1" scenarios="1" spinCount="100000" saltValue="hQO126CjHGWCpyLwu5n/lshYT/xl5Z51UmiDOa+d2HhuU6yb9r0lZhNMyBWEQyI2GKLypOcC7G5teRcbfMgLag==" hashValue="iQwAvYlNRNtbb738UVSMpValDiXAv8kEk2k3OAXP+vidvSpKA861DZ+m/6jhU63wkbyMYyfA2MioNjHTGyhlnw==" algorithmName="SHA-512" password="CC35"/>
  <autoFilter ref="C101:K566"/>
  <mergeCells count="6">
    <mergeCell ref="E7:H7"/>
    <mergeCell ref="E16:H16"/>
    <mergeCell ref="E25:H25"/>
    <mergeCell ref="E46:H46"/>
    <mergeCell ref="E94:H94"/>
    <mergeCell ref="L2:V2"/>
  </mergeCells>
  <hyperlinks>
    <hyperlink ref="F107" r:id="rId1" display="https://podminky.urs.cz/item/CS_URS_2023_01/121151103"/>
    <hyperlink ref="F111" r:id="rId2" display="https://podminky.urs.cz/item/CS_URS_2023_01/122251101"/>
    <hyperlink ref="F116" r:id="rId3" display="https://podminky.urs.cz/item/CS_URS_2023_01/132212131"/>
    <hyperlink ref="F123" r:id="rId4" display="https://podminky.urs.cz/item/CS_URS_2023_01/162251141"/>
    <hyperlink ref="F127" r:id="rId5" display="https://podminky.urs.cz/item/CS_URS_2023_01/167151101"/>
    <hyperlink ref="F131" r:id="rId6" display="https://podminky.urs.cz/item/CS_URS_2023_01/181411123"/>
    <hyperlink ref="F138" r:id="rId7" display="https://podminky.urs.cz/item/CS_URS_2023_01/182251101"/>
    <hyperlink ref="F145" r:id="rId8" display="https://podminky.urs.cz/item/CS_URS_2023_01/171151103"/>
    <hyperlink ref="F149" r:id="rId9" display="https://podminky.urs.cz/item/CS_URS_2023_01/182351023"/>
    <hyperlink ref="F154" r:id="rId10" display="https://podminky.urs.cz/item/CS_URS_2023_01/273321411"/>
    <hyperlink ref="F158" r:id="rId11" display="https://podminky.urs.cz/item/CS_URS_2023_01/273351121"/>
    <hyperlink ref="F162" r:id="rId12" display="https://podminky.urs.cz/item/CS_URS_2023_01/273351122"/>
    <hyperlink ref="F166" r:id="rId13" display="https://podminky.urs.cz/item/CS_URS_2023_01/274313711"/>
    <hyperlink ref="F172" r:id="rId14" display="https://podminky.urs.cz/item/CS_URS_2023_01/279113144"/>
    <hyperlink ref="F176" r:id="rId15" display="https://podminky.urs.cz/item/CS_URS_2023_01/274361821"/>
    <hyperlink ref="F182" r:id="rId16" display="https://podminky.urs.cz/item/CS_URS_2023_01/273361821"/>
    <hyperlink ref="F187" r:id="rId17" display="https://podminky.urs.cz/item/CS_URS_2023_01/310901115"/>
    <hyperlink ref="F191" r:id="rId18" display="https://podminky.urs.cz/item/CS_URS_2023_01/311232014"/>
    <hyperlink ref="F195" r:id="rId19" display="https://podminky.urs.cz/item/CS_URS_2023_01/342272225"/>
    <hyperlink ref="F200" r:id="rId20" display="https://podminky.urs.cz/item/CS_URS_2023_01/417321414"/>
    <hyperlink ref="F204" r:id="rId21" display="https://podminky.urs.cz/item/CS_URS_2023_01/417351115"/>
    <hyperlink ref="F208" r:id="rId22" display="https://podminky.urs.cz/item/CS_URS_2023_01/417351116"/>
    <hyperlink ref="F212" r:id="rId23" display="https://podminky.urs.cz/item/CS_URS_2023_01/417361821"/>
    <hyperlink ref="F218" r:id="rId24" display="https://podminky.urs.cz/item/CS_URS_2023_01/451561112"/>
    <hyperlink ref="F223" r:id="rId25" display="https://podminky.urs.cz/item/CS_URS_2023_01/596811311"/>
    <hyperlink ref="F232" r:id="rId26" display="https://podminky.urs.cz/item/CS_URS_2023_01/612121101"/>
    <hyperlink ref="F236" r:id="rId27" display="https://podminky.urs.cz/item/CS_URS_2023_01/612121112"/>
    <hyperlink ref="F240" r:id="rId28" display="https://podminky.urs.cz/item/CS_URS_2023_01/612142001"/>
    <hyperlink ref="F244" r:id="rId29" display="https://podminky.urs.cz/item/CS_URS_2023_01/612321121"/>
    <hyperlink ref="F248" r:id="rId30" display="https://podminky.urs.cz/item/CS_URS_2023_01/612321131"/>
    <hyperlink ref="F252" r:id="rId31" display="https://podminky.urs.cz/item/CS_URS_2023_01/622142001"/>
    <hyperlink ref="F256" r:id="rId32" display="https://podminky.urs.cz/item/CS_URS_2023_01/622321131"/>
    <hyperlink ref="F260" r:id="rId33" display="https://podminky.urs.cz/item/CS_URS_2023_01/622631001"/>
    <hyperlink ref="F264" r:id="rId34" display="https://podminky.urs.cz/item/CS_URS_2023_01/631362021"/>
    <hyperlink ref="F268" r:id="rId35" display="https://podminky.urs.cz/item/CS_URS_2023_01/632450134"/>
    <hyperlink ref="F272" r:id="rId36" display="https://podminky.urs.cz/item/CS_URS_2023_01/632451491"/>
    <hyperlink ref="F276" r:id="rId37" display="https://podminky.urs.cz/item/CS_URS_2023_01/634112113"/>
    <hyperlink ref="F280" r:id="rId38" display="https://podminky.urs.cz/item/CS_URS_2023_01/635321212"/>
    <hyperlink ref="F284" r:id="rId39" display="https://podminky.urs.cz/item/CS_URS_2023_01/642942111"/>
    <hyperlink ref="F291" r:id="rId40" display="https://podminky.urs.cz/item/CS_URS_2023_01/644941111"/>
    <hyperlink ref="F298" r:id="rId41" display="https://podminky.urs.cz/item/CS_URS_2023_01/916231113"/>
    <hyperlink ref="F305" r:id="rId42" display="https://podminky.urs.cz/item/CS_URS_2023_01/949101111"/>
    <hyperlink ref="F309" r:id="rId43" display="https://podminky.urs.cz/item/CS_URS_2023_01/953965131"/>
    <hyperlink ref="F314" r:id="rId44" display="https://podminky.urs.cz/item/CS_URS_2023_01/998011001"/>
    <hyperlink ref="F319" r:id="rId45" display="https://podminky.urs.cz/item/CS_URS_2023_01/711141559"/>
    <hyperlink ref="F326" r:id="rId46" display="https://podminky.urs.cz/item/CS_URS_2023_01/711161273"/>
    <hyperlink ref="F333" r:id="rId47" display="https://podminky.urs.cz/item/CS_URS_2023_01/998711101"/>
    <hyperlink ref="F337" r:id="rId48" display="https://podminky.urs.cz/item/CS_URS_2023_01/721173606"/>
    <hyperlink ref="F342" r:id="rId49" display="https://podminky.urs.cz/item/CS_URS_2023_01/721173746"/>
    <hyperlink ref="F345" r:id="rId50" display="https://podminky.urs.cz/item/CS_URS_2023_01/998721101"/>
    <hyperlink ref="F362" r:id="rId51" display="https://podminky.urs.cz/item/CS_URS_2023_01/762085103"/>
    <hyperlink ref="F369" r:id="rId52" display="https://podminky.urs.cz/item/CS_URS_2023_01/762332131"/>
    <hyperlink ref="F380" r:id="rId53" display="https://podminky.urs.cz/item/CS_URS_2023_01/762332132"/>
    <hyperlink ref="F387" r:id="rId54" display="https://podminky.urs.cz/item/CS_URS_2023_01/762341210"/>
    <hyperlink ref="F394" r:id="rId55" display="https://podminky.urs.cz/item/CS_URS_2023_01/762341660"/>
    <hyperlink ref="F401" r:id="rId56" display="https://podminky.urs.cz/item/CS_URS_2023_01/762429001"/>
    <hyperlink ref="F408" r:id="rId57" display="https://podminky.urs.cz/item/CS_URS_2023_01/762439001"/>
    <hyperlink ref="F415" r:id="rId58" display="https://podminky.urs.cz/item/CS_URS_2023_01/762841310"/>
    <hyperlink ref="F422" r:id="rId59" display="https://podminky.urs.cz/item/CS_URS_2023_01/998762101"/>
    <hyperlink ref="F426" r:id="rId60" display="https://podminky.urs.cz/item/CS_URS_2023_01/763131431"/>
    <hyperlink ref="F430" r:id="rId61" display="https://podminky.urs.cz/item/CS_URS_2023_01/998763301"/>
    <hyperlink ref="F434" r:id="rId62" display="https://podminky.urs.cz/item/CS_URS_2023_01/764111411"/>
    <hyperlink ref="F438" r:id="rId63" display="https://podminky.urs.cz/item/CS_URS_2023_01/764202134"/>
    <hyperlink ref="F445" r:id="rId64" display="https://podminky.urs.cz/item/CS_URS_2023_01/764212402"/>
    <hyperlink ref="F449" r:id="rId65" display="https://podminky.urs.cz/item/CS_URS_2023_01/764511403"/>
    <hyperlink ref="F453" r:id="rId66" display="https://podminky.urs.cz/item/CS_URS_2023_01/764511443"/>
    <hyperlink ref="F457" r:id="rId67" display="https://podminky.urs.cz/item/CS_URS_2023_01/764518421"/>
    <hyperlink ref="F461" r:id="rId68" display="https://podminky.urs.cz/item/CS_URS_2023_01/998764101"/>
    <hyperlink ref="F465" r:id="rId69" display="https://podminky.urs.cz/item/CS_URS_2023_01/765113111"/>
    <hyperlink ref="F470" r:id="rId70" display="https://podminky.urs.cz/item/CS_URS_2023_01/998765101"/>
    <hyperlink ref="F474" r:id="rId71" display="https://podminky.urs.cz/item/CS_URS_2023_01/766417523"/>
    <hyperlink ref="F481" r:id="rId72" display="https://podminky.urs.cz/item/CS_URS_2023_01/998766101"/>
    <hyperlink ref="F493" r:id="rId73" display="https://podminky.urs.cz/item/CS_URS_2023_01/783128101"/>
    <hyperlink ref="F497" r:id="rId74" display="https://podminky.urs.cz/item/CS_URS_2023_01/783223021"/>
    <hyperlink ref="F501" r:id="rId75" display="https://podminky.urs.cz/item/CS_URS_2023_01/783228111"/>
    <hyperlink ref="F505" r:id="rId76" display="https://podminky.urs.cz/item/CS_URS_2023_01/783901453"/>
    <hyperlink ref="F509" r:id="rId77" display="https://podminky.urs.cz/item/CS_URS_2023_01/783913161"/>
    <hyperlink ref="F512" r:id="rId78" display="https://podminky.urs.cz/item/CS_URS_2023_01/783917151"/>
    <hyperlink ref="F516" r:id="rId79" display="https://podminky.urs.cz/item/CS_URS_2023_01/784181101"/>
    <hyperlink ref="F520" r:id="rId80" display="https://podminky.urs.cz/item/CS_URS_2023_01/784215101"/>
    <hyperlink ref="F529" r:id="rId81" display="https://podminky.urs.cz/item/CS_URS_2023_01/210280001"/>
    <hyperlink ref="F534" r:id="rId82" display="https://podminky.urs.cz/item/CS_URS_2023_01/460161273"/>
    <hyperlink ref="F538" r:id="rId83" display="https://podminky.urs.cz/item/CS_URS_2023_01/460431283"/>
    <hyperlink ref="F542" r:id="rId84" display="https://podminky.urs.cz/item/CS_URS_2023_01/460661511"/>
    <hyperlink ref="F548" r:id="rId85" display="https://podminky.urs.cz/item/CS_URS_2023_01/012303000"/>
    <hyperlink ref="F554" r:id="rId86" display="https://podminky.urs.cz/item/CS_URS_2023_01/011002000"/>
    <hyperlink ref="F557" r:id="rId87" display="https://podminky.urs.cz/item/CS_URS_2023_01/012002000"/>
    <hyperlink ref="F561" r:id="rId88" display="https://podminky.urs.cz/item/CS_URS_2023_01/013254000"/>
    <hyperlink ref="F566" r:id="rId89" display="https://podminky.urs.cz/item/CS_URS_2023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5" customFormat="1" ht="45" customHeight="1">
      <c r="B3" s="258"/>
      <c r="C3" s="259" t="s">
        <v>918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919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920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921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922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923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924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925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926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927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928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75</v>
      </c>
      <c r="F18" s="265" t="s">
        <v>929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930</v>
      </c>
      <c r="F19" s="265" t="s">
        <v>931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932</v>
      </c>
      <c r="F20" s="265" t="s">
        <v>933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934</v>
      </c>
      <c r="F21" s="265" t="s">
        <v>935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936</v>
      </c>
      <c r="F22" s="265" t="s">
        <v>937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938</v>
      </c>
      <c r="F23" s="265" t="s">
        <v>939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940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941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942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943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944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945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946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947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948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114</v>
      </c>
      <c r="F36" s="265"/>
      <c r="G36" s="265" t="s">
        <v>949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950</v>
      </c>
      <c r="F37" s="265"/>
      <c r="G37" s="265" t="s">
        <v>951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52</v>
      </c>
      <c r="F38" s="265"/>
      <c r="G38" s="265" t="s">
        <v>952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53</v>
      </c>
      <c r="F39" s="265"/>
      <c r="G39" s="265" t="s">
        <v>953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115</v>
      </c>
      <c r="F40" s="265"/>
      <c r="G40" s="265" t="s">
        <v>954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116</v>
      </c>
      <c r="F41" s="265"/>
      <c r="G41" s="265" t="s">
        <v>955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956</v>
      </c>
      <c r="F42" s="265"/>
      <c r="G42" s="265" t="s">
        <v>957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958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959</v>
      </c>
      <c r="F44" s="265"/>
      <c r="G44" s="265" t="s">
        <v>960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118</v>
      </c>
      <c r="F45" s="265"/>
      <c r="G45" s="265" t="s">
        <v>961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962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963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964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965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966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967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968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969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970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971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972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973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974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975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976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977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978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979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980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981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982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983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984</v>
      </c>
      <c r="D76" s="283"/>
      <c r="E76" s="283"/>
      <c r="F76" s="283" t="s">
        <v>985</v>
      </c>
      <c r="G76" s="284"/>
      <c r="H76" s="283" t="s">
        <v>53</v>
      </c>
      <c r="I76" s="283" t="s">
        <v>56</v>
      </c>
      <c r="J76" s="283" t="s">
        <v>986</v>
      </c>
      <c r="K76" s="282"/>
    </row>
    <row r="77" s="1" customFormat="1" ht="17.25" customHeight="1">
      <c r="B77" s="280"/>
      <c r="C77" s="285" t="s">
        <v>987</v>
      </c>
      <c r="D77" s="285"/>
      <c r="E77" s="285"/>
      <c r="F77" s="286" t="s">
        <v>988</v>
      </c>
      <c r="G77" s="287"/>
      <c r="H77" s="285"/>
      <c r="I77" s="285"/>
      <c r="J77" s="285" t="s">
        <v>989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52</v>
      </c>
      <c r="D79" s="290"/>
      <c r="E79" s="290"/>
      <c r="F79" s="291" t="s">
        <v>990</v>
      </c>
      <c r="G79" s="292"/>
      <c r="H79" s="268" t="s">
        <v>991</v>
      </c>
      <c r="I79" s="268" t="s">
        <v>992</v>
      </c>
      <c r="J79" s="268">
        <v>20</v>
      </c>
      <c r="K79" s="282"/>
    </row>
    <row r="80" s="1" customFormat="1" ht="15" customHeight="1">
      <c r="B80" s="280"/>
      <c r="C80" s="268" t="s">
        <v>993</v>
      </c>
      <c r="D80" s="268"/>
      <c r="E80" s="268"/>
      <c r="F80" s="291" t="s">
        <v>990</v>
      </c>
      <c r="G80" s="292"/>
      <c r="H80" s="268" t="s">
        <v>994</v>
      </c>
      <c r="I80" s="268" t="s">
        <v>992</v>
      </c>
      <c r="J80" s="268">
        <v>120</v>
      </c>
      <c r="K80" s="282"/>
    </row>
    <row r="81" s="1" customFormat="1" ht="15" customHeight="1">
      <c r="B81" s="293"/>
      <c r="C81" s="268" t="s">
        <v>995</v>
      </c>
      <c r="D81" s="268"/>
      <c r="E81" s="268"/>
      <c r="F81" s="291" t="s">
        <v>996</v>
      </c>
      <c r="G81" s="292"/>
      <c r="H81" s="268" t="s">
        <v>997</v>
      </c>
      <c r="I81" s="268" t="s">
        <v>992</v>
      </c>
      <c r="J81" s="268">
        <v>50</v>
      </c>
      <c r="K81" s="282"/>
    </row>
    <row r="82" s="1" customFormat="1" ht="15" customHeight="1">
      <c r="B82" s="293"/>
      <c r="C82" s="268" t="s">
        <v>998</v>
      </c>
      <c r="D82" s="268"/>
      <c r="E82" s="268"/>
      <c r="F82" s="291" t="s">
        <v>990</v>
      </c>
      <c r="G82" s="292"/>
      <c r="H82" s="268" t="s">
        <v>999</v>
      </c>
      <c r="I82" s="268" t="s">
        <v>1000</v>
      </c>
      <c r="J82" s="268"/>
      <c r="K82" s="282"/>
    </row>
    <row r="83" s="1" customFormat="1" ht="15" customHeight="1">
      <c r="B83" s="293"/>
      <c r="C83" s="294" t="s">
        <v>1001</v>
      </c>
      <c r="D83" s="294"/>
      <c r="E83" s="294"/>
      <c r="F83" s="295" t="s">
        <v>996</v>
      </c>
      <c r="G83" s="294"/>
      <c r="H83" s="294" t="s">
        <v>1002</v>
      </c>
      <c r="I83" s="294" t="s">
        <v>992</v>
      </c>
      <c r="J83" s="294">
        <v>15</v>
      </c>
      <c r="K83" s="282"/>
    </row>
    <row r="84" s="1" customFormat="1" ht="15" customHeight="1">
      <c r="B84" s="293"/>
      <c r="C84" s="294" t="s">
        <v>1003</v>
      </c>
      <c r="D84" s="294"/>
      <c r="E84" s="294"/>
      <c r="F84" s="295" t="s">
        <v>996</v>
      </c>
      <c r="G84" s="294"/>
      <c r="H84" s="294" t="s">
        <v>1004</v>
      </c>
      <c r="I84" s="294" t="s">
        <v>992</v>
      </c>
      <c r="J84" s="294">
        <v>15</v>
      </c>
      <c r="K84" s="282"/>
    </row>
    <row r="85" s="1" customFormat="1" ht="15" customHeight="1">
      <c r="B85" s="293"/>
      <c r="C85" s="294" t="s">
        <v>1005</v>
      </c>
      <c r="D85" s="294"/>
      <c r="E85" s="294"/>
      <c r="F85" s="295" t="s">
        <v>996</v>
      </c>
      <c r="G85" s="294"/>
      <c r="H85" s="294" t="s">
        <v>1006</v>
      </c>
      <c r="I85" s="294" t="s">
        <v>992</v>
      </c>
      <c r="J85" s="294">
        <v>20</v>
      </c>
      <c r="K85" s="282"/>
    </row>
    <row r="86" s="1" customFormat="1" ht="15" customHeight="1">
      <c r="B86" s="293"/>
      <c r="C86" s="294" t="s">
        <v>1007</v>
      </c>
      <c r="D86" s="294"/>
      <c r="E86" s="294"/>
      <c r="F86" s="295" t="s">
        <v>996</v>
      </c>
      <c r="G86" s="294"/>
      <c r="H86" s="294" t="s">
        <v>1008</v>
      </c>
      <c r="I86" s="294" t="s">
        <v>992</v>
      </c>
      <c r="J86" s="294">
        <v>20</v>
      </c>
      <c r="K86" s="282"/>
    </row>
    <row r="87" s="1" customFormat="1" ht="15" customHeight="1">
      <c r="B87" s="293"/>
      <c r="C87" s="268" t="s">
        <v>1009</v>
      </c>
      <c r="D87" s="268"/>
      <c r="E87" s="268"/>
      <c r="F87" s="291" t="s">
        <v>996</v>
      </c>
      <c r="G87" s="292"/>
      <c r="H87" s="268" t="s">
        <v>1010</v>
      </c>
      <c r="I87" s="268" t="s">
        <v>992</v>
      </c>
      <c r="J87" s="268">
        <v>50</v>
      </c>
      <c r="K87" s="282"/>
    </row>
    <row r="88" s="1" customFormat="1" ht="15" customHeight="1">
      <c r="B88" s="293"/>
      <c r="C88" s="268" t="s">
        <v>1011</v>
      </c>
      <c r="D88" s="268"/>
      <c r="E88" s="268"/>
      <c r="F88" s="291" t="s">
        <v>996</v>
      </c>
      <c r="G88" s="292"/>
      <c r="H88" s="268" t="s">
        <v>1012</v>
      </c>
      <c r="I88" s="268" t="s">
        <v>992</v>
      </c>
      <c r="J88" s="268">
        <v>20</v>
      </c>
      <c r="K88" s="282"/>
    </row>
    <row r="89" s="1" customFormat="1" ht="15" customHeight="1">
      <c r="B89" s="293"/>
      <c r="C89" s="268" t="s">
        <v>1013</v>
      </c>
      <c r="D89" s="268"/>
      <c r="E89" s="268"/>
      <c r="F89" s="291" t="s">
        <v>996</v>
      </c>
      <c r="G89" s="292"/>
      <c r="H89" s="268" t="s">
        <v>1014</v>
      </c>
      <c r="I89" s="268" t="s">
        <v>992</v>
      </c>
      <c r="J89" s="268">
        <v>20</v>
      </c>
      <c r="K89" s="282"/>
    </row>
    <row r="90" s="1" customFormat="1" ht="15" customHeight="1">
      <c r="B90" s="293"/>
      <c r="C90" s="268" t="s">
        <v>1015</v>
      </c>
      <c r="D90" s="268"/>
      <c r="E90" s="268"/>
      <c r="F90" s="291" t="s">
        <v>996</v>
      </c>
      <c r="G90" s="292"/>
      <c r="H90" s="268" t="s">
        <v>1016</v>
      </c>
      <c r="I90" s="268" t="s">
        <v>992</v>
      </c>
      <c r="J90" s="268">
        <v>50</v>
      </c>
      <c r="K90" s="282"/>
    </row>
    <row r="91" s="1" customFormat="1" ht="15" customHeight="1">
      <c r="B91" s="293"/>
      <c r="C91" s="268" t="s">
        <v>1017</v>
      </c>
      <c r="D91" s="268"/>
      <c r="E91" s="268"/>
      <c r="F91" s="291" t="s">
        <v>996</v>
      </c>
      <c r="G91" s="292"/>
      <c r="H91" s="268" t="s">
        <v>1017</v>
      </c>
      <c r="I91" s="268" t="s">
        <v>992</v>
      </c>
      <c r="J91" s="268">
        <v>50</v>
      </c>
      <c r="K91" s="282"/>
    </row>
    <row r="92" s="1" customFormat="1" ht="15" customHeight="1">
      <c r="B92" s="293"/>
      <c r="C92" s="268" t="s">
        <v>1018</v>
      </c>
      <c r="D92" s="268"/>
      <c r="E92" s="268"/>
      <c r="F92" s="291" t="s">
        <v>996</v>
      </c>
      <c r="G92" s="292"/>
      <c r="H92" s="268" t="s">
        <v>1019</v>
      </c>
      <c r="I92" s="268" t="s">
        <v>992</v>
      </c>
      <c r="J92" s="268">
        <v>255</v>
      </c>
      <c r="K92" s="282"/>
    </row>
    <row r="93" s="1" customFormat="1" ht="15" customHeight="1">
      <c r="B93" s="293"/>
      <c r="C93" s="268" t="s">
        <v>1020</v>
      </c>
      <c r="D93" s="268"/>
      <c r="E93" s="268"/>
      <c r="F93" s="291" t="s">
        <v>990</v>
      </c>
      <c r="G93" s="292"/>
      <c r="H93" s="268" t="s">
        <v>1021</v>
      </c>
      <c r="I93" s="268" t="s">
        <v>1022</v>
      </c>
      <c r="J93" s="268"/>
      <c r="K93" s="282"/>
    </row>
    <row r="94" s="1" customFormat="1" ht="15" customHeight="1">
      <c r="B94" s="293"/>
      <c r="C94" s="268" t="s">
        <v>1023</v>
      </c>
      <c r="D94" s="268"/>
      <c r="E94" s="268"/>
      <c r="F94" s="291" t="s">
        <v>990</v>
      </c>
      <c r="G94" s="292"/>
      <c r="H94" s="268" t="s">
        <v>1024</v>
      </c>
      <c r="I94" s="268" t="s">
        <v>1025</v>
      </c>
      <c r="J94" s="268"/>
      <c r="K94" s="282"/>
    </row>
    <row r="95" s="1" customFormat="1" ht="15" customHeight="1">
      <c r="B95" s="293"/>
      <c r="C95" s="268" t="s">
        <v>1026</v>
      </c>
      <c r="D95" s="268"/>
      <c r="E95" s="268"/>
      <c r="F95" s="291" t="s">
        <v>990</v>
      </c>
      <c r="G95" s="292"/>
      <c r="H95" s="268" t="s">
        <v>1026</v>
      </c>
      <c r="I95" s="268" t="s">
        <v>1025</v>
      </c>
      <c r="J95" s="268"/>
      <c r="K95" s="282"/>
    </row>
    <row r="96" s="1" customFormat="1" ht="15" customHeight="1">
      <c r="B96" s="293"/>
      <c r="C96" s="268" t="s">
        <v>37</v>
      </c>
      <c r="D96" s="268"/>
      <c r="E96" s="268"/>
      <c r="F96" s="291" t="s">
        <v>990</v>
      </c>
      <c r="G96" s="292"/>
      <c r="H96" s="268" t="s">
        <v>1027</v>
      </c>
      <c r="I96" s="268" t="s">
        <v>1025</v>
      </c>
      <c r="J96" s="268"/>
      <c r="K96" s="282"/>
    </row>
    <row r="97" s="1" customFormat="1" ht="15" customHeight="1">
      <c r="B97" s="293"/>
      <c r="C97" s="268" t="s">
        <v>47</v>
      </c>
      <c r="D97" s="268"/>
      <c r="E97" s="268"/>
      <c r="F97" s="291" t="s">
        <v>990</v>
      </c>
      <c r="G97" s="292"/>
      <c r="H97" s="268" t="s">
        <v>1028</v>
      </c>
      <c r="I97" s="268" t="s">
        <v>1025</v>
      </c>
      <c r="J97" s="268"/>
      <c r="K97" s="282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1029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984</v>
      </c>
      <c r="D103" s="283"/>
      <c r="E103" s="283"/>
      <c r="F103" s="283" t="s">
        <v>985</v>
      </c>
      <c r="G103" s="284"/>
      <c r="H103" s="283" t="s">
        <v>53</v>
      </c>
      <c r="I103" s="283" t="s">
        <v>56</v>
      </c>
      <c r="J103" s="283" t="s">
        <v>986</v>
      </c>
      <c r="K103" s="282"/>
    </row>
    <row r="104" s="1" customFormat="1" ht="17.25" customHeight="1">
      <c r="B104" s="280"/>
      <c r="C104" s="285" t="s">
        <v>987</v>
      </c>
      <c r="D104" s="285"/>
      <c r="E104" s="285"/>
      <c r="F104" s="286" t="s">
        <v>988</v>
      </c>
      <c r="G104" s="287"/>
      <c r="H104" s="285"/>
      <c r="I104" s="285"/>
      <c r="J104" s="285" t="s">
        <v>989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="1" customFormat="1" ht="15" customHeight="1">
      <c r="B106" s="280"/>
      <c r="C106" s="268" t="s">
        <v>52</v>
      </c>
      <c r="D106" s="290"/>
      <c r="E106" s="290"/>
      <c r="F106" s="291" t="s">
        <v>990</v>
      </c>
      <c r="G106" s="268"/>
      <c r="H106" s="268" t="s">
        <v>1030</v>
      </c>
      <c r="I106" s="268" t="s">
        <v>992</v>
      </c>
      <c r="J106" s="268">
        <v>20</v>
      </c>
      <c r="K106" s="282"/>
    </row>
    <row r="107" s="1" customFormat="1" ht="15" customHeight="1">
      <c r="B107" s="280"/>
      <c r="C107" s="268" t="s">
        <v>993</v>
      </c>
      <c r="D107" s="268"/>
      <c r="E107" s="268"/>
      <c r="F107" s="291" t="s">
        <v>990</v>
      </c>
      <c r="G107" s="268"/>
      <c r="H107" s="268" t="s">
        <v>1030</v>
      </c>
      <c r="I107" s="268" t="s">
        <v>992</v>
      </c>
      <c r="J107" s="268">
        <v>120</v>
      </c>
      <c r="K107" s="282"/>
    </row>
    <row r="108" s="1" customFormat="1" ht="15" customHeight="1">
      <c r="B108" s="293"/>
      <c r="C108" s="268" t="s">
        <v>995</v>
      </c>
      <c r="D108" s="268"/>
      <c r="E108" s="268"/>
      <c r="F108" s="291" t="s">
        <v>996</v>
      </c>
      <c r="G108" s="268"/>
      <c r="H108" s="268" t="s">
        <v>1030</v>
      </c>
      <c r="I108" s="268" t="s">
        <v>992</v>
      </c>
      <c r="J108" s="268">
        <v>50</v>
      </c>
      <c r="K108" s="282"/>
    </row>
    <row r="109" s="1" customFormat="1" ht="15" customHeight="1">
      <c r="B109" s="293"/>
      <c r="C109" s="268" t="s">
        <v>998</v>
      </c>
      <c r="D109" s="268"/>
      <c r="E109" s="268"/>
      <c r="F109" s="291" t="s">
        <v>990</v>
      </c>
      <c r="G109" s="268"/>
      <c r="H109" s="268" t="s">
        <v>1030</v>
      </c>
      <c r="I109" s="268" t="s">
        <v>1000</v>
      </c>
      <c r="J109" s="268"/>
      <c r="K109" s="282"/>
    </row>
    <row r="110" s="1" customFormat="1" ht="15" customHeight="1">
      <c r="B110" s="293"/>
      <c r="C110" s="268" t="s">
        <v>1009</v>
      </c>
      <c r="D110" s="268"/>
      <c r="E110" s="268"/>
      <c r="F110" s="291" t="s">
        <v>996</v>
      </c>
      <c r="G110" s="268"/>
      <c r="H110" s="268" t="s">
        <v>1030</v>
      </c>
      <c r="I110" s="268" t="s">
        <v>992</v>
      </c>
      <c r="J110" s="268">
        <v>50</v>
      </c>
      <c r="K110" s="282"/>
    </row>
    <row r="111" s="1" customFormat="1" ht="15" customHeight="1">
      <c r="B111" s="293"/>
      <c r="C111" s="268" t="s">
        <v>1017</v>
      </c>
      <c r="D111" s="268"/>
      <c r="E111" s="268"/>
      <c r="F111" s="291" t="s">
        <v>996</v>
      </c>
      <c r="G111" s="268"/>
      <c r="H111" s="268" t="s">
        <v>1030</v>
      </c>
      <c r="I111" s="268" t="s">
        <v>992</v>
      </c>
      <c r="J111" s="268">
        <v>50</v>
      </c>
      <c r="K111" s="282"/>
    </row>
    <row r="112" s="1" customFormat="1" ht="15" customHeight="1">
      <c r="B112" s="293"/>
      <c r="C112" s="268" t="s">
        <v>1015</v>
      </c>
      <c r="D112" s="268"/>
      <c r="E112" s="268"/>
      <c r="F112" s="291" t="s">
        <v>996</v>
      </c>
      <c r="G112" s="268"/>
      <c r="H112" s="268" t="s">
        <v>1030</v>
      </c>
      <c r="I112" s="268" t="s">
        <v>992</v>
      </c>
      <c r="J112" s="268">
        <v>50</v>
      </c>
      <c r="K112" s="282"/>
    </row>
    <row r="113" s="1" customFormat="1" ht="15" customHeight="1">
      <c r="B113" s="293"/>
      <c r="C113" s="268" t="s">
        <v>52</v>
      </c>
      <c r="D113" s="268"/>
      <c r="E113" s="268"/>
      <c r="F113" s="291" t="s">
        <v>990</v>
      </c>
      <c r="G113" s="268"/>
      <c r="H113" s="268" t="s">
        <v>1031</v>
      </c>
      <c r="I113" s="268" t="s">
        <v>992</v>
      </c>
      <c r="J113" s="268">
        <v>20</v>
      </c>
      <c r="K113" s="282"/>
    </row>
    <row r="114" s="1" customFormat="1" ht="15" customHeight="1">
      <c r="B114" s="293"/>
      <c r="C114" s="268" t="s">
        <v>1032</v>
      </c>
      <c r="D114" s="268"/>
      <c r="E114" s="268"/>
      <c r="F114" s="291" t="s">
        <v>990</v>
      </c>
      <c r="G114" s="268"/>
      <c r="H114" s="268" t="s">
        <v>1033</v>
      </c>
      <c r="I114" s="268" t="s">
        <v>992</v>
      </c>
      <c r="J114" s="268">
        <v>120</v>
      </c>
      <c r="K114" s="282"/>
    </row>
    <row r="115" s="1" customFormat="1" ht="15" customHeight="1">
      <c r="B115" s="293"/>
      <c r="C115" s="268" t="s">
        <v>37</v>
      </c>
      <c r="D115" s="268"/>
      <c r="E115" s="268"/>
      <c r="F115" s="291" t="s">
        <v>990</v>
      </c>
      <c r="G115" s="268"/>
      <c r="H115" s="268" t="s">
        <v>1034</v>
      </c>
      <c r="I115" s="268" t="s">
        <v>1025</v>
      </c>
      <c r="J115" s="268"/>
      <c r="K115" s="282"/>
    </row>
    <row r="116" s="1" customFormat="1" ht="15" customHeight="1">
      <c r="B116" s="293"/>
      <c r="C116" s="268" t="s">
        <v>47</v>
      </c>
      <c r="D116" s="268"/>
      <c r="E116" s="268"/>
      <c r="F116" s="291" t="s">
        <v>990</v>
      </c>
      <c r="G116" s="268"/>
      <c r="H116" s="268" t="s">
        <v>1035</v>
      </c>
      <c r="I116" s="268" t="s">
        <v>1025</v>
      </c>
      <c r="J116" s="268"/>
      <c r="K116" s="282"/>
    </row>
    <row r="117" s="1" customFormat="1" ht="15" customHeight="1">
      <c r="B117" s="293"/>
      <c r="C117" s="268" t="s">
        <v>56</v>
      </c>
      <c r="D117" s="268"/>
      <c r="E117" s="268"/>
      <c r="F117" s="291" t="s">
        <v>990</v>
      </c>
      <c r="G117" s="268"/>
      <c r="H117" s="268" t="s">
        <v>1036</v>
      </c>
      <c r="I117" s="268" t="s">
        <v>1037</v>
      </c>
      <c r="J117" s="268"/>
      <c r="K117" s="282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="1" customFormat="1" ht="45" customHeight="1">
      <c r="B122" s="309"/>
      <c r="C122" s="259" t="s">
        <v>1038</v>
      </c>
      <c r="D122" s="259"/>
      <c r="E122" s="259"/>
      <c r="F122" s="259"/>
      <c r="G122" s="259"/>
      <c r="H122" s="259"/>
      <c r="I122" s="259"/>
      <c r="J122" s="259"/>
      <c r="K122" s="310"/>
    </row>
    <row r="123" s="1" customFormat="1" ht="17.25" customHeight="1">
      <c r="B123" s="311"/>
      <c r="C123" s="283" t="s">
        <v>984</v>
      </c>
      <c r="D123" s="283"/>
      <c r="E123" s="283"/>
      <c r="F123" s="283" t="s">
        <v>985</v>
      </c>
      <c r="G123" s="284"/>
      <c r="H123" s="283" t="s">
        <v>53</v>
      </c>
      <c r="I123" s="283" t="s">
        <v>56</v>
      </c>
      <c r="J123" s="283" t="s">
        <v>986</v>
      </c>
      <c r="K123" s="312"/>
    </row>
    <row r="124" s="1" customFormat="1" ht="17.25" customHeight="1">
      <c r="B124" s="311"/>
      <c r="C124" s="285" t="s">
        <v>987</v>
      </c>
      <c r="D124" s="285"/>
      <c r="E124" s="285"/>
      <c r="F124" s="286" t="s">
        <v>988</v>
      </c>
      <c r="G124" s="287"/>
      <c r="H124" s="285"/>
      <c r="I124" s="285"/>
      <c r="J124" s="285" t="s">
        <v>989</v>
      </c>
      <c r="K124" s="312"/>
    </row>
    <row r="125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="1" customFormat="1" ht="15" customHeight="1">
      <c r="B126" s="313"/>
      <c r="C126" s="268" t="s">
        <v>993</v>
      </c>
      <c r="D126" s="290"/>
      <c r="E126" s="290"/>
      <c r="F126" s="291" t="s">
        <v>990</v>
      </c>
      <c r="G126" s="268"/>
      <c r="H126" s="268" t="s">
        <v>1030</v>
      </c>
      <c r="I126" s="268" t="s">
        <v>992</v>
      </c>
      <c r="J126" s="268">
        <v>120</v>
      </c>
      <c r="K126" s="316"/>
    </row>
    <row r="127" s="1" customFormat="1" ht="15" customHeight="1">
      <c r="B127" s="313"/>
      <c r="C127" s="268" t="s">
        <v>1039</v>
      </c>
      <c r="D127" s="268"/>
      <c r="E127" s="268"/>
      <c r="F127" s="291" t="s">
        <v>990</v>
      </c>
      <c r="G127" s="268"/>
      <c r="H127" s="268" t="s">
        <v>1040</v>
      </c>
      <c r="I127" s="268" t="s">
        <v>992</v>
      </c>
      <c r="J127" s="268" t="s">
        <v>1041</v>
      </c>
      <c r="K127" s="316"/>
    </row>
    <row r="128" s="1" customFormat="1" ht="15" customHeight="1">
      <c r="B128" s="313"/>
      <c r="C128" s="268" t="s">
        <v>938</v>
      </c>
      <c r="D128" s="268"/>
      <c r="E128" s="268"/>
      <c r="F128" s="291" t="s">
        <v>990</v>
      </c>
      <c r="G128" s="268"/>
      <c r="H128" s="268" t="s">
        <v>1042</v>
      </c>
      <c r="I128" s="268" t="s">
        <v>992</v>
      </c>
      <c r="J128" s="268" t="s">
        <v>1041</v>
      </c>
      <c r="K128" s="316"/>
    </row>
    <row r="129" s="1" customFormat="1" ht="15" customHeight="1">
      <c r="B129" s="313"/>
      <c r="C129" s="268" t="s">
        <v>1001</v>
      </c>
      <c r="D129" s="268"/>
      <c r="E129" s="268"/>
      <c r="F129" s="291" t="s">
        <v>996</v>
      </c>
      <c r="G129" s="268"/>
      <c r="H129" s="268" t="s">
        <v>1002</v>
      </c>
      <c r="I129" s="268" t="s">
        <v>992</v>
      </c>
      <c r="J129" s="268">
        <v>15</v>
      </c>
      <c r="K129" s="316"/>
    </row>
    <row r="130" s="1" customFormat="1" ht="15" customHeight="1">
      <c r="B130" s="313"/>
      <c r="C130" s="294" t="s">
        <v>1003</v>
      </c>
      <c r="D130" s="294"/>
      <c r="E130" s="294"/>
      <c r="F130" s="295" t="s">
        <v>996</v>
      </c>
      <c r="G130" s="294"/>
      <c r="H130" s="294" t="s">
        <v>1004</v>
      </c>
      <c r="I130" s="294" t="s">
        <v>992</v>
      </c>
      <c r="J130" s="294">
        <v>15</v>
      </c>
      <c r="K130" s="316"/>
    </row>
    <row r="131" s="1" customFormat="1" ht="15" customHeight="1">
      <c r="B131" s="313"/>
      <c r="C131" s="294" t="s">
        <v>1005</v>
      </c>
      <c r="D131" s="294"/>
      <c r="E131" s="294"/>
      <c r="F131" s="295" t="s">
        <v>996</v>
      </c>
      <c r="G131" s="294"/>
      <c r="H131" s="294" t="s">
        <v>1006</v>
      </c>
      <c r="I131" s="294" t="s">
        <v>992</v>
      </c>
      <c r="J131" s="294">
        <v>20</v>
      </c>
      <c r="K131" s="316"/>
    </row>
    <row r="132" s="1" customFormat="1" ht="15" customHeight="1">
      <c r="B132" s="313"/>
      <c r="C132" s="294" t="s">
        <v>1007</v>
      </c>
      <c r="D132" s="294"/>
      <c r="E132" s="294"/>
      <c r="F132" s="295" t="s">
        <v>996</v>
      </c>
      <c r="G132" s="294"/>
      <c r="H132" s="294" t="s">
        <v>1008</v>
      </c>
      <c r="I132" s="294" t="s">
        <v>992</v>
      </c>
      <c r="J132" s="294">
        <v>20</v>
      </c>
      <c r="K132" s="316"/>
    </row>
    <row r="133" s="1" customFormat="1" ht="15" customHeight="1">
      <c r="B133" s="313"/>
      <c r="C133" s="268" t="s">
        <v>995</v>
      </c>
      <c r="D133" s="268"/>
      <c r="E133" s="268"/>
      <c r="F133" s="291" t="s">
        <v>996</v>
      </c>
      <c r="G133" s="268"/>
      <c r="H133" s="268" t="s">
        <v>1030</v>
      </c>
      <c r="I133" s="268" t="s">
        <v>992</v>
      </c>
      <c r="J133" s="268">
        <v>50</v>
      </c>
      <c r="K133" s="316"/>
    </row>
    <row r="134" s="1" customFormat="1" ht="15" customHeight="1">
      <c r="B134" s="313"/>
      <c r="C134" s="268" t="s">
        <v>1009</v>
      </c>
      <c r="D134" s="268"/>
      <c r="E134" s="268"/>
      <c r="F134" s="291" t="s">
        <v>996</v>
      </c>
      <c r="G134" s="268"/>
      <c r="H134" s="268" t="s">
        <v>1030</v>
      </c>
      <c r="I134" s="268" t="s">
        <v>992</v>
      </c>
      <c r="J134" s="268">
        <v>50</v>
      </c>
      <c r="K134" s="316"/>
    </row>
    <row r="135" s="1" customFormat="1" ht="15" customHeight="1">
      <c r="B135" s="313"/>
      <c r="C135" s="268" t="s">
        <v>1015</v>
      </c>
      <c r="D135" s="268"/>
      <c r="E135" s="268"/>
      <c r="F135" s="291" t="s">
        <v>996</v>
      </c>
      <c r="G135" s="268"/>
      <c r="H135" s="268" t="s">
        <v>1030</v>
      </c>
      <c r="I135" s="268" t="s">
        <v>992</v>
      </c>
      <c r="J135" s="268">
        <v>50</v>
      </c>
      <c r="K135" s="316"/>
    </row>
    <row r="136" s="1" customFormat="1" ht="15" customHeight="1">
      <c r="B136" s="313"/>
      <c r="C136" s="268" t="s">
        <v>1017</v>
      </c>
      <c r="D136" s="268"/>
      <c r="E136" s="268"/>
      <c r="F136" s="291" t="s">
        <v>996</v>
      </c>
      <c r="G136" s="268"/>
      <c r="H136" s="268" t="s">
        <v>1030</v>
      </c>
      <c r="I136" s="268" t="s">
        <v>992</v>
      </c>
      <c r="J136" s="268">
        <v>50</v>
      </c>
      <c r="K136" s="316"/>
    </row>
    <row r="137" s="1" customFormat="1" ht="15" customHeight="1">
      <c r="B137" s="313"/>
      <c r="C137" s="268" t="s">
        <v>1018</v>
      </c>
      <c r="D137" s="268"/>
      <c r="E137" s="268"/>
      <c r="F137" s="291" t="s">
        <v>996</v>
      </c>
      <c r="G137" s="268"/>
      <c r="H137" s="268" t="s">
        <v>1043</v>
      </c>
      <c r="I137" s="268" t="s">
        <v>992</v>
      </c>
      <c r="J137" s="268">
        <v>255</v>
      </c>
      <c r="K137" s="316"/>
    </row>
    <row r="138" s="1" customFormat="1" ht="15" customHeight="1">
      <c r="B138" s="313"/>
      <c r="C138" s="268" t="s">
        <v>1020</v>
      </c>
      <c r="D138" s="268"/>
      <c r="E138" s="268"/>
      <c r="F138" s="291" t="s">
        <v>990</v>
      </c>
      <c r="G138" s="268"/>
      <c r="H138" s="268" t="s">
        <v>1044</v>
      </c>
      <c r="I138" s="268" t="s">
        <v>1022</v>
      </c>
      <c r="J138" s="268"/>
      <c r="K138" s="316"/>
    </row>
    <row r="139" s="1" customFormat="1" ht="15" customHeight="1">
      <c r="B139" s="313"/>
      <c r="C139" s="268" t="s">
        <v>1023</v>
      </c>
      <c r="D139" s="268"/>
      <c r="E139" s="268"/>
      <c r="F139" s="291" t="s">
        <v>990</v>
      </c>
      <c r="G139" s="268"/>
      <c r="H139" s="268" t="s">
        <v>1045</v>
      </c>
      <c r="I139" s="268" t="s">
        <v>1025</v>
      </c>
      <c r="J139" s="268"/>
      <c r="K139" s="316"/>
    </row>
    <row r="140" s="1" customFormat="1" ht="15" customHeight="1">
      <c r="B140" s="313"/>
      <c r="C140" s="268" t="s">
        <v>1026</v>
      </c>
      <c r="D140" s="268"/>
      <c r="E140" s="268"/>
      <c r="F140" s="291" t="s">
        <v>990</v>
      </c>
      <c r="G140" s="268"/>
      <c r="H140" s="268" t="s">
        <v>1026</v>
      </c>
      <c r="I140" s="268" t="s">
        <v>1025</v>
      </c>
      <c r="J140" s="268"/>
      <c r="K140" s="316"/>
    </row>
    <row r="141" s="1" customFormat="1" ht="15" customHeight="1">
      <c r="B141" s="313"/>
      <c r="C141" s="268" t="s">
        <v>37</v>
      </c>
      <c r="D141" s="268"/>
      <c r="E141" s="268"/>
      <c r="F141" s="291" t="s">
        <v>990</v>
      </c>
      <c r="G141" s="268"/>
      <c r="H141" s="268" t="s">
        <v>1046</v>
      </c>
      <c r="I141" s="268" t="s">
        <v>1025</v>
      </c>
      <c r="J141" s="268"/>
      <c r="K141" s="316"/>
    </row>
    <row r="142" s="1" customFormat="1" ht="15" customHeight="1">
      <c r="B142" s="313"/>
      <c r="C142" s="268" t="s">
        <v>1047</v>
      </c>
      <c r="D142" s="268"/>
      <c r="E142" s="268"/>
      <c r="F142" s="291" t="s">
        <v>990</v>
      </c>
      <c r="G142" s="268"/>
      <c r="H142" s="268" t="s">
        <v>1048</v>
      </c>
      <c r="I142" s="268" t="s">
        <v>1025</v>
      </c>
      <c r="J142" s="268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1049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984</v>
      </c>
      <c r="D148" s="283"/>
      <c r="E148" s="283"/>
      <c r="F148" s="283" t="s">
        <v>985</v>
      </c>
      <c r="G148" s="284"/>
      <c r="H148" s="283" t="s">
        <v>53</v>
      </c>
      <c r="I148" s="283" t="s">
        <v>56</v>
      </c>
      <c r="J148" s="283" t="s">
        <v>986</v>
      </c>
      <c r="K148" s="282"/>
    </row>
    <row r="149" s="1" customFormat="1" ht="17.25" customHeight="1">
      <c r="B149" s="280"/>
      <c r="C149" s="285" t="s">
        <v>987</v>
      </c>
      <c r="D149" s="285"/>
      <c r="E149" s="285"/>
      <c r="F149" s="286" t="s">
        <v>988</v>
      </c>
      <c r="G149" s="287"/>
      <c r="H149" s="285"/>
      <c r="I149" s="285"/>
      <c r="J149" s="285" t="s">
        <v>989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="1" customFormat="1" ht="15" customHeight="1">
      <c r="B151" s="293"/>
      <c r="C151" s="320" t="s">
        <v>993</v>
      </c>
      <c r="D151" s="268"/>
      <c r="E151" s="268"/>
      <c r="F151" s="321" t="s">
        <v>990</v>
      </c>
      <c r="G151" s="268"/>
      <c r="H151" s="320" t="s">
        <v>1030</v>
      </c>
      <c r="I151" s="320" t="s">
        <v>992</v>
      </c>
      <c r="J151" s="320">
        <v>120</v>
      </c>
      <c r="K151" s="316"/>
    </row>
    <row r="152" s="1" customFormat="1" ht="15" customHeight="1">
      <c r="B152" s="293"/>
      <c r="C152" s="320" t="s">
        <v>1039</v>
      </c>
      <c r="D152" s="268"/>
      <c r="E152" s="268"/>
      <c r="F152" s="321" t="s">
        <v>990</v>
      </c>
      <c r="G152" s="268"/>
      <c r="H152" s="320" t="s">
        <v>1050</v>
      </c>
      <c r="I152" s="320" t="s">
        <v>992</v>
      </c>
      <c r="J152" s="320" t="s">
        <v>1041</v>
      </c>
      <c r="K152" s="316"/>
    </row>
    <row r="153" s="1" customFormat="1" ht="15" customHeight="1">
      <c r="B153" s="293"/>
      <c r="C153" s="320" t="s">
        <v>938</v>
      </c>
      <c r="D153" s="268"/>
      <c r="E153" s="268"/>
      <c r="F153" s="321" t="s">
        <v>990</v>
      </c>
      <c r="G153" s="268"/>
      <c r="H153" s="320" t="s">
        <v>1051</v>
      </c>
      <c r="I153" s="320" t="s">
        <v>992</v>
      </c>
      <c r="J153" s="320" t="s">
        <v>1041</v>
      </c>
      <c r="K153" s="316"/>
    </row>
    <row r="154" s="1" customFormat="1" ht="15" customHeight="1">
      <c r="B154" s="293"/>
      <c r="C154" s="320" t="s">
        <v>995</v>
      </c>
      <c r="D154" s="268"/>
      <c r="E154" s="268"/>
      <c r="F154" s="321" t="s">
        <v>996</v>
      </c>
      <c r="G154" s="268"/>
      <c r="H154" s="320" t="s">
        <v>1030</v>
      </c>
      <c r="I154" s="320" t="s">
        <v>992</v>
      </c>
      <c r="J154" s="320">
        <v>50</v>
      </c>
      <c r="K154" s="316"/>
    </row>
    <row r="155" s="1" customFormat="1" ht="15" customHeight="1">
      <c r="B155" s="293"/>
      <c r="C155" s="320" t="s">
        <v>998</v>
      </c>
      <c r="D155" s="268"/>
      <c r="E155" s="268"/>
      <c r="F155" s="321" t="s">
        <v>990</v>
      </c>
      <c r="G155" s="268"/>
      <c r="H155" s="320" t="s">
        <v>1030</v>
      </c>
      <c r="I155" s="320" t="s">
        <v>1000</v>
      </c>
      <c r="J155" s="320"/>
      <c r="K155" s="316"/>
    </row>
    <row r="156" s="1" customFormat="1" ht="15" customHeight="1">
      <c r="B156" s="293"/>
      <c r="C156" s="320" t="s">
        <v>1009</v>
      </c>
      <c r="D156" s="268"/>
      <c r="E156" s="268"/>
      <c r="F156" s="321" t="s">
        <v>996</v>
      </c>
      <c r="G156" s="268"/>
      <c r="H156" s="320" t="s">
        <v>1030</v>
      </c>
      <c r="I156" s="320" t="s">
        <v>992</v>
      </c>
      <c r="J156" s="320">
        <v>50</v>
      </c>
      <c r="K156" s="316"/>
    </row>
    <row r="157" s="1" customFormat="1" ht="15" customHeight="1">
      <c r="B157" s="293"/>
      <c r="C157" s="320" t="s">
        <v>1017</v>
      </c>
      <c r="D157" s="268"/>
      <c r="E157" s="268"/>
      <c r="F157" s="321" t="s">
        <v>996</v>
      </c>
      <c r="G157" s="268"/>
      <c r="H157" s="320" t="s">
        <v>1030</v>
      </c>
      <c r="I157" s="320" t="s">
        <v>992</v>
      </c>
      <c r="J157" s="320">
        <v>50</v>
      </c>
      <c r="K157" s="316"/>
    </row>
    <row r="158" s="1" customFormat="1" ht="15" customHeight="1">
      <c r="B158" s="293"/>
      <c r="C158" s="320" t="s">
        <v>1015</v>
      </c>
      <c r="D158" s="268"/>
      <c r="E158" s="268"/>
      <c r="F158" s="321" t="s">
        <v>996</v>
      </c>
      <c r="G158" s="268"/>
      <c r="H158" s="320" t="s">
        <v>1030</v>
      </c>
      <c r="I158" s="320" t="s">
        <v>992</v>
      </c>
      <c r="J158" s="320">
        <v>50</v>
      </c>
      <c r="K158" s="316"/>
    </row>
    <row r="159" s="1" customFormat="1" ht="15" customHeight="1">
      <c r="B159" s="293"/>
      <c r="C159" s="320" t="s">
        <v>81</v>
      </c>
      <c r="D159" s="268"/>
      <c r="E159" s="268"/>
      <c r="F159" s="321" t="s">
        <v>990</v>
      </c>
      <c r="G159" s="268"/>
      <c r="H159" s="320" t="s">
        <v>1052</v>
      </c>
      <c r="I159" s="320" t="s">
        <v>992</v>
      </c>
      <c r="J159" s="320" t="s">
        <v>1053</v>
      </c>
      <c r="K159" s="316"/>
    </row>
    <row r="160" s="1" customFormat="1" ht="15" customHeight="1">
      <c r="B160" s="293"/>
      <c r="C160" s="320" t="s">
        <v>1054</v>
      </c>
      <c r="D160" s="268"/>
      <c r="E160" s="268"/>
      <c r="F160" s="321" t="s">
        <v>990</v>
      </c>
      <c r="G160" s="268"/>
      <c r="H160" s="320" t="s">
        <v>1055</v>
      </c>
      <c r="I160" s="320" t="s">
        <v>1025</v>
      </c>
      <c r="J160" s="320"/>
      <c r="K160" s="316"/>
    </row>
    <row r="16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1056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984</v>
      </c>
      <c r="D166" s="283"/>
      <c r="E166" s="283"/>
      <c r="F166" s="283" t="s">
        <v>985</v>
      </c>
      <c r="G166" s="325"/>
      <c r="H166" s="326" t="s">
        <v>53</v>
      </c>
      <c r="I166" s="326" t="s">
        <v>56</v>
      </c>
      <c r="J166" s="283" t="s">
        <v>986</v>
      </c>
      <c r="K166" s="260"/>
    </row>
    <row r="167" s="1" customFormat="1" ht="17.25" customHeight="1">
      <c r="B167" s="261"/>
      <c r="C167" s="285" t="s">
        <v>987</v>
      </c>
      <c r="D167" s="285"/>
      <c r="E167" s="285"/>
      <c r="F167" s="286" t="s">
        <v>988</v>
      </c>
      <c r="G167" s="327"/>
      <c r="H167" s="328"/>
      <c r="I167" s="328"/>
      <c r="J167" s="285" t="s">
        <v>989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="1" customFormat="1" ht="15" customHeight="1">
      <c r="B169" s="293"/>
      <c r="C169" s="268" t="s">
        <v>993</v>
      </c>
      <c r="D169" s="268"/>
      <c r="E169" s="268"/>
      <c r="F169" s="291" t="s">
        <v>990</v>
      </c>
      <c r="G169" s="268"/>
      <c r="H169" s="268" t="s">
        <v>1030</v>
      </c>
      <c r="I169" s="268" t="s">
        <v>992</v>
      </c>
      <c r="J169" s="268">
        <v>120</v>
      </c>
      <c r="K169" s="316"/>
    </row>
    <row r="170" s="1" customFormat="1" ht="15" customHeight="1">
      <c r="B170" s="293"/>
      <c r="C170" s="268" t="s">
        <v>1039</v>
      </c>
      <c r="D170" s="268"/>
      <c r="E170" s="268"/>
      <c r="F170" s="291" t="s">
        <v>990</v>
      </c>
      <c r="G170" s="268"/>
      <c r="H170" s="268" t="s">
        <v>1040</v>
      </c>
      <c r="I170" s="268" t="s">
        <v>992</v>
      </c>
      <c r="J170" s="268" t="s">
        <v>1041</v>
      </c>
      <c r="K170" s="316"/>
    </row>
    <row r="171" s="1" customFormat="1" ht="15" customHeight="1">
      <c r="B171" s="293"/>
      <c r="C171" s="268" t="s">
        <v>938</v>
      </c>
      <c r="D171" s="268"/>
      <c r="E171" s="268"/>
      <c r="F171" s="291" t="s">
        <v>990</v>
      </c>
      <c r="G171" s="268"/>
      <c r="H171" s="268" t="s">
        <v>1057</v>
      </c>
      <c r="I171" s="268" t="s">
        <v>992</v>
      </c>
      <c r="J171" s="268" t="s">
        <v>1041</v>
      </c>
      <c r="K171" s="316"/>
    </row>
    <row r="172" s="1" customFormat="1" ht="15" customHeight="1">
      <c r="B172" s="293"/>
      <c r="C172" s="268" t="s">
        <v>995</v>
      </c>
      <c r="D172" s="268"/>
      <c r="E172" s="268"/>
      <c r="F172" s="291" t="s">
        <v>996</v>
      </c>
      <c r="G172" s="268"/>
      <c r="H172" s="268" t="s">
        <v>1057</v>
      </c>
      <c r="I172" s="268" t="s">
        <v>992</v>
      </c>
      <c r="J172" s="268">
        <v>50</v>
      </c>
      <c r="K172" s="316"/>
    </row>
    <row r="173" s="1" customFormat="1" ht="15" customHeight="1">
      <c r="B173" s="293"/>
      <c r="C173" s="268" t="s">
        <v>998</v>
      </c>
      <c r="D173" s="268"/>
      <c r="E173" s="268"/>
      <c r="F173" s="291" t="s">
        <v>990</v>
      </c>
      <c r="G173" s="268"/>
      <c r="H173" s="268" t="s">
        <v>1057</v>
      </c>
      <c r="I173" s="268" t="s">
        <v>1000</v>
      </c>
      <c r="J173" s="268"/>
      <c r="K173" s="316"/>
    </row>
    <row r="174" s="1" customFormat="1" ht="15" customHeight="1">
      <c r="B174" s="293"/>
      <c r="C174" s="268" t="s">
        <v>1009</v>
      </c>
      <c r="D174" s="268"/>
      <c r="E174" s="268"/>
      <c r="F174" s="291" t="s">
        <v>996</v>
      </c>
      <c r="G174" s="268"/>
      <c r="H174" s="268" t="s">
        <v>1057</v>
      </c>
      <c r="I174" s="268" t="s">
        <v>992</v>
      </c>
      <c r="J174" s="268">
        <v>50</v>
      </c>
      <c r="K174" s="316"/>
    </row>
    <row r="175" s="1" customFormat="1" ht="15" customHeight="1">
      <c r="B175" s="293"/>
      <c r="C175" s="268" t="s">
        <v>1017</v>
      </c>
      <c r="D175" s="268"/>
      <c r="E175" s="268"/>
      <c r="F175" s="291" t="s">
        <v>996</v>
      </c>
      <c r="G175" s="268"/>
      <c r="H175" s="268" t="s">
        <v>1057</v>
      </c>
      <c r="I175" s="268" t="s">
        <v>992</v>
      </c>
      <c r="J175" s="268">
        <v>50</v>
      </c>
      <c r="K175" s="316"/>
    </row>
    <row r="176" s="1" customFormat="1" ht="15" customHeight="1">
      <c r="B176" s="293"/>
      <c r="C176" s="268" t="s">
        <v>1015</v>
      </c>
      <c r="D176" s="268"/>
      <c r="E176" s="268"/>
      <c r="F176" s="291" t="s">
        <v>996</v>
      </c>
      <c r="G176" s="268"/>
      <c r="H176" s="268" t="s">
        <v>1057</v>
      </c>
      <c r="I176" s="268" t="s">
        <v>992</v>
      </c>
      <c r="J176" s="268">
        <v>50</v>
      </c>
      <c r="K176" s="316"/>
    </row>
    <row r="177" s="1" customFormat="1" ht="15" customHeight="1">
      <c r="B177" s="293"/>
      <c r="C177" s="268" t="s">
        <v>114</v>
      </c>
      <c r="D177" s="268"/>
      <c r="E177" s="268"/>
      <c r="F177" s="291" t="s">
        <v>990</v>
      </c>
      <c r="G177" s="268"/>
      <c r="H177" s="268" t="s">
        <v>1058</v>
      </c>
      <c r="I177" s="268" t="s">
        <v>1059</v>
      </c>
      <c r="J177" s="268"/>
      <c r="K177" s="316"/>
    </row>
    <row r="178" s="1" customFormat="1" ht="15" customHeight="1">
      <c r="B178" s="293"/>
      <c r="C178" s="268" t="s">
        <v>56</v>
      </c>
      <c r="D178" s="268"/>
      <c r="E178" s="268"/>
      <c r="F178" s="291" t="s">
        <v>990</v>
      </c>
      <c r="G178" s="268"/>
      <c r="H178" s="268" t="s">
        <v>1060</v>
      </c>
      <c r="I178" s="268" t="s">
        <v>1061</v>
      </c>
      <c r="J178" s="268">
        <v>1</v>
      </c>
      <c r="K178" s="316"/>
    </row>
    <row r="179" s="1" customFormat="1" ht="15" customHeight="1">
      <c r="B179" s="293"/>
      <c r="C179" s="268" t="s">
        <v>52</v>
      </c>
      <c r="D179" s="268"/>
      <c r="E179" s="268"/>
      <c r="F179" s="291" t="s">
        <v>990</v>
      </c>
      <c r="G179" s="268"/>
      <c r="H179" s="268" t="s">
        <v>1062</v>
      </c>
      <c r="I179" s="268" t="s">
        <v>992</v>
      </c>
      <c r="J179" s="268">
        <v>20</v>
      </c>
      <c r="K179" s="316"/>
    </row>
    <row r="180" s="1" customFormat="1" ht="15" customHeight="1">
      <c r="B180" s="293"/>
      <c r="C180" s="268" t="s">
        <v>53</v>
      </c>
      <c r="D180" s="268"/>
      <c r="E180" s="268"/>
      <c r="F180" s="291" t="s">
        <v>990</v>
      </c>
      <c r="G180" s="268"/>
      <c r="H180" s="268" t="s">
        <v>1063</v>
      </c>
      <c r="I180" s="268" t="s">
        <v>992</v>
      </c>
      <c r="J180" s="268">
        <v>255</v>
      </c>
      <c r="K180" s="316"/>
    </row>
    <row r="181" s="1" customFormat="1" ht="15" customHeight="1">
      <c r="B181" s="293"/>
      <c r="C181" s="268" t="s">
        <v>115</v>
      </c>
      <c r="D181" s="268"/>
      <c r="E181" s="268"/>
      <c r="F181" s="291" t="s">
        <v>990</v>
      </c>
      <c r="G181" s="268"/>
      <c r="H181" s="268" t="s">
        <v>954</v>
      </c>
      <c r="I181" s="268" t="s">
        <v>992</v>
      </c>
      <c r="J181" s="268">
        <v>10</v>
      </c>
      <c r="K181" s="316"/>
    </row>
    <row r="182" s="1" customFormat="1" ht="15" customHeight="1">
      <c r="B182" s="293"/>
      <c r="C182" s="268" t="s">
        <v>116</v>
      </c>
      <c r="D182" s="268"/>
      <c r="E182" s="268"/>
      <c r="F182" s="291" t="s">
        <v>990</v>
      </c>
      <c r="G182" s="268"/>
      <c r="H182" s="268" t="s">
        <v>1064</v>
      </c>
      <c r="I182" s="268" t="s">
        <v>1025</v>
      </c>
      <c r="J182" s="268"/>
      <c r="K182" s="316"/>
    </row>
    <row r="183" s="1" customFormat="1" ht="15" customHeight="1">
      <c r="B183" s="293"/>
      <c r="C183" s="268" t="s">
        <v>1065</v>
      </c>
      <c r="D183" s="268"/>
      <c r="E183" s="268"/>
      <c r="F183" s="291" t="s">
        <v>990</v>
      </c>
      <c r="G183" s="268"/>
      <c r="H183" s="268" t="s">
        <v>1066</v>
      </c>
      <c r="I183" s="268" t="s">
        <v>1025</v>
      </c>
      <c r="J183" s="268"/>
      <c r="K183" s="316"/>
    </row>
    <row r="184" s="1" customFormat="1" ht="15" customHeight="1">
      <c r="B184" s="293"/>
      <c r="C184" s="268" t="s">
        <v>1054</v>
      </c>
      <c r="D184" s="268"/>
      <c r="E184" s="268"/>
      <c r="F184" s="291" t="s">
        <v>990</v>
      </c>
      <c r="G184" s="268"/>
      <c r="H184" s="268" t="s">
        <v>1067</v>
      </c>
      <c r="I184" s="268" t="s">
        <v>1025</v>
      </c>
      <c r="J184" s="268"/>
      <c r="K184" s="316"/>
    </row>
    <row r="185" s="1" customFormat="1" ht="15" customHeight="1">
      <c r="B185" s="293"/>
      <c r="C185" s="268" t="s">
        <v>118</v>
      </c>
      <c r="D185" s="268"/>
      <c r="E185" s="268"/>
      <c r="F185" s="291" t="s">
        <v>996</v>
      </c>
      <c r="G185" s="268"/>
      <c r="H185" s="268" t="s">
        <v>1068</v>
      </c>
      <c r="I185" s="268" t="s">
        <v>992</v>
      </c>
      <c r="J185" s="268">
        <v>50</v>
      </c>
      <c r="K185" s="316"/>
    </row>
    <row r="186" s="1" customFormat="1" ht="15" customHeight="1">
      <c r="B186" s="293"/>
      <c r="C186" s="268" t="s">
        <v>1069</v>
      </c>
      <c r="D186" s="268"/>
      <c r="E186" s="268"/>
      <c r="F186" s="291" t="s">
        <v>996</v>
      </c>
      <c r="G186" s="268"/>
      <c r="H186" s="268" t="s">
        <v>1070</v>
      </c>
      <c r="I186" s="268" t="s">
        <v>1071</v>
      </c>
      <c r="J186" s="268"/>
      <c r="K186" s="316"/>
    </row>
    <row r="187" s="1" customFormat="1" ht="15" customHeight="1">
      <c r="B187" s="293"/>
      <c r="C187" s="268" t="s">
        <v>1072</v>
      </c>
      <c r="D187" s="268"/>
      <c r="E187" s="268"/>
      <c r="F187" s="291" t="s">
        <v>996</v>
      </c>
      <c r="G187" s="268"/>
      <c r="H187" s="268" t="s">
        <v>1073</v>
      </c>
      <c r="I187" s="268" t="s">
        <v>1071</v>
      </c>
      <c r="J187" s="268"/>
      <c r="K187" s="316"/>
    </row>
    <row r="188" s="1" customFormat="1" ht="15" customHeight="1">
      <c r="B188" s="293"/>
      <c r="C188" s="268" t="s">
        <v>1074</v>
      </c>
      <c r="D188" s="268"/>
      <c r="E188" s="268"/>
      <c r="F188" s="291" t="s">
        <v>996</v>
      </c>
      <c r="G188" s="268"/>
      <c r="H188" s="268" t="s">
        <v>1075</v>
      </c>
      <c r="I188" s="268" t="s">
        <v>1071</v>
      </c>
      <c r="J188" s="268"/>
      <c r="K188" s="316"/>
    </row>
    <row r="189" s="1" customFormat="1" ht="15" customHeight="1">
      <c r="B189" s="293"/>
      <c r="C189" s="329" t="s">
        <v>1076</v>
      </c>
      <c r="D189" s="268"/>
      <c r="E189" s="268"/>
      <c r="F189" s="291" t="s">
        <v>996</v>
      </c>
      <c r="G189" s="268"/>
      <c r="H189" s="268" t="s">
        <v>1077</v>
      </c>
      <c r="I189" s="268" t="s">
        <v>1078</v>
      </c>
      <c r="J189" s="330" t="s">
        <v>1079</v>
      </c>
      <c r="K189" s="316"/>
    </row>
    <row r="190" s="1" customFormat="1" ht="15" customHeight="1">
      <c r="B190" s="293"/>
      <c r="C190" s="329" t="s">
        <v>41</v>
      </c>
      <c r="D190" s="268"/>
      <c r="E190" s="268"/>
      <c r="F190" s="291" t="s">
        <v>990</v>
      </c>
      <c r="G190" s="268"/>
      <c r="H190" s="265" t="s">
        <v>1080</v>
      </c>
      <c r="I190" s="268" t="s">
        <v>1081</v>
      </c>
      <c r="J190" s="268"/>
      <c r="K190" s="316"/>
    </row>
    <row r="191" s="1" customFormat="1" ht="15" customHeight="1">
      <c r="B191" s="293"/>
      <c r="C191" s="329" t="s">
        <v>1082</v>
      </c>
      <c r="D191" s="268"/>
      <c r="E191" s="268"/>
      <c r="F191" s="291" t="s">
        <v>990</v>
      </c>
      <c r="G191" s="268"/>
      <c r="H191" s="268" t="s">
        <v>1083</v>
      </c>
      <c r="I191" s="268" t="s">
        <v>1025</v>
      </c>
      <c r="J191" s="268"/>
      <c r="K191" s="316"/>
    </row>
    <row r="192" s="1" customFormat="1" ht="15" customHeight="1">
      <c r="B192" s="293"/>
      <c r="C192" s="329" t="s">
        <v>1084</v>
      </c>
      <c r="D192" s="268"/>
      <c r="E192" s="268"/>
      <c r="F192" s="291" t="s">
        <v>990</v>
      </c>
      <c r="G192" s="268"/>
      <c r="H192" s="268" t="s">
        <v>1085</v>
      </c>
      <c r="I192" s="268" t="s">
        <v>1025</v>
      </c>
      <c r="J192" s="268"/>
      <c r="K192" s="316"/>
    </row>
    <row r="193" s="1" customFormat="1" ht="15" customHeight="1">
      <c r="B193" s="293"/>
      <c r="C193" s="329" t="s">
        <v>1086</v>
      </c>
      <c r="D193" s="268"/>
      <c r="E193" s="268"/>
      <c r="F193" s="291" t="s">
        <v>996</v>
      </c>
      <c r="G193" s="268"/>
      <c r="H193" s="268" t="s">
        <v>1087</v>
      </c>
      <c r="I193" s="268" t="s">
        <v>1025</v>
      </c>
      <c r="J193" s="268"/>
      <c r="K193" s="316"/>
    </row>
    <row r="194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="1" customFormat="1" ht="21">
      <c r="B199" s="258"/>
      <c r="C199" s="259" t="s">
        <v>1088</v>
      </c>
      <c r="D199" s="259"/>
      <c r="E199" s="259"/>
      <c r="F199" s="259"/>
      <c r="G199" s="259"/>
      <c r="H199" s="259"/>
      <c r="I199" s="259"/>
      <c r="J199" s="259"/>
      <c r="K199" s="260"/>
    </row>
    <row r="200" s="1" customFormat="1" ht="25.5" customHeight="1">
      <c r="B200" s="258"/>
      <c r="C200" s="332" t="s">
        <v>1089</v>
      </c>
      <c r="D200" s="332"/>
      <c r="E200" s="332"/>
      <c r="F200" s="332" t="s">
        <v>1090</v>
      </c>
      <c r="G200" s="333"/>
      <c r="H200" s="332" t="s">
        <v>1091</v>
      </c>
      <c r="I200" s="332"/>
      <c r="J200" s="332"/>
      <c r="K200" s="260"/>
    </row>
    <row r="20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="1" customFormat="1" ht="15" customHeight="1">
      <c r="B202" s="293"/>
      <c r="C202" s="268" t="s">
        <v>1081</v>
      </c>
      <c r="D202" s="268"/>
      <c r="E202" s="268"/>
      <c r="F202" s="291" t="s">
        <v>42</v>
      </c>
      <c r="G202" s="268"/>
      <c r="H202" s="268" t="s">
        <v>1092</v>
      </c>
      <c r="I202" s="268"/>
      <c r="J202" s="268"/>
      <c r="K202" s="316"/>
    </row>
    <row r="203" s="1" customFormat="1" ht="15" customHeight="1">
      <c r="B203" s="293"/>
      <c r="C203" s="268"/>
      <c r="D203" s="268"/>
      <c r="E203" s="268"/>
      <c r="F203" s="291" t="s">
        <v>43</v>
      </c>
      <c r="G203" s="268"/>
      <c r="H203" s="268" t="s">
        <v>1093</v>
      </c>
      <c r="I203" s="268"/>
      <c r="J203" s="268"/>
      <c r="K203" s="316"/>
    </row>
    <row r="204" s="1" customFormat="1" ht="15" customHeight="1">
      <c r="B204" s="293"/>
      <c r="C204" s="268"/>
      <c r="D204" s="268"/>
      <c r="E204" s="268"/>
      <c r="F204" s="291" t="s">
        <v>46</v>
      </c>
      <c r="G204" s="268"/>
      <c r="H204" s="268" t="s">
        <v>1094</v>
      </c>
      <c r="I204" s="268"/>
      <c r="J204" s="268"/>
      <c r="K204" s="316"/>
    </row>
    <row r="205" s="1" customFormat="1" ht="15" customHeight="1">
      <c r="B205" s="293"/>
      <c r="C205" s="268"/>
      <c r="D205" s="268"/>
      <c r="E205" s="268"/>
      <c r="F205" s="291" t="s">
        <v>44</v>
      </c>
      <c r="G205" s="268"/>
      <c r="H205" s="268" t="s">
        <v>1095</v>
      </c>
      <c r="I205" s="268"/>
      <c r="J205" s="268"/>
      <c r="K205" s="316"/>
    </row>
    <row r="206" s="1" customFormat="1" ht="15" customHeight="1">
      <c r="B206" s="293"/>
      <c r="C206" s="268"/>
      <c r="D206" s="268"/>
      <c r="E206" s="268"/>
      <c r="F206" s="291" t="s">
        <v>45</v>
      </c>
      <c r="G206" s="268"/>
      <c r="H206" s="268" t="s">
        <v>1096</v>
      </c>
      <c r="I206" s="268"/>
      <c r="J206" s="268"/>
      <c r="K206" s="316"/>
    </row>
    <row r="207" s="1" customFormat="1" ht="15" customHeight="1">
      <c r="B207" s="293"/>
      <c r="C207" s="268"/>
      <c r="D207" s="268"/>
      <c r="E207" s="268"/>
      <c r="F207" s="291"/>
      <c r="G207" s="268"/>
      <c r="H207" s="268"/>
      <c r="I207" s="268"/>
      <c r="J207" s="268"/>
      <c r="K207" s="316"/>
    </row>
    <row r="208" s="1" customFormat="1" ht="15" customHeight="1">
      <c r="B208" s="293"/>
      <c r="C208" s="268" t="s">
        <v>1037</v>
      </c>
      <c r="D208" s="268"/>
      <c r="E208" s="268"/>
      <c r="F208" s="291" t="s">
        <v>75</v>
      </c>
      <c r="G208" s="268"/>
      <c r="H208" s="268" t="s">
        <v>1097</v>
      </c>
      <c r="I208" s="268"/>
      <c r="J208" s="268"/>
      <c r="K208" s="316"/>
    </row>
    <row r="209" s="1" customFormat="1" ht="15" customHeight="1">
      <c r="B209" s="293"/>
      <c r="C209" s="268"/>
      <c r="D209" s="268"/>
      <c r="E209" s="268"/>
      <c r="F209" s="291" t="s">
        <v>932</v>
      </c>
      <c r="G209" s="268"/>
      <c r="H209" s="268" t="s">
        <v>933</v>
      </c>
      <c r="I209" s="268"/>
      <c r="J209" s="268"/>
      <c r="K209" s="316"/>
    </row>
    <row r="210" s="1" customFormat="1" ht="15" customHeight="1">
      <c r="B210" s="293"/>
      <c r="C210" s="268"/>
      <c r="D210" s="268"/>
      <c r="E210" s="268"/>
      <c r="F210" s="291" t="s">
        <v>930</v>
      </c>
      <c r="G210" s="268"/>
      <c r="H210" s="268" t="s">
        <v>1098</v>
      </c>
      <c r="I210" s="268"/>
      <c r="J210" s="268"/>
      <c r="K210" s="316"/>
    </row>
    <row r="211" s="1" customFormat="1" ht="15" customHeight="1">
      <c r="B211" s="334"/>
      <c r="C211" s="268"/>
      <c r="D211" s="268"/>
      <c r="E211" s="268"/>
      <c r="F211" s="291" t="s">
        <v>934</v>
      </c>
      <c r="G211" s="329"/>
      <c r="H211" s="320" t="s">
        <v>935</v>
      </c>
      <c r="I211" s="320"/>
      <c r="J211" s="320"/>
      <c r="K211" s="335"/>
    </row>
    <row r="212" s="1" customFormat="1" ht="15" customHeight="1">
      <c r="B212" s="334"/>
      <c r="C212" s="268"/>
      <c r="D212" s="268"/>
      <c r="E212" s="268"/>
      <c r="F212" s="291" t="s">
        <v>936</v>
      </c>
      <c r="G212" s="329"/>
      <c r="H212" s="320" t="s">
        <v>1099</v>
      </c>
      <c r="I212" s="320"/>
      <c r="J212" s="320"/>
      <c r="K212" s="335"/>
    </row>
    <row r="213" s="1" customFormat="1" ht="15" customHeight="1">
      <c r="B213" s="334"/>
      <c r="C213" s="268"/>
      <c r="D213" s="268"/>
      <c r="E213" s="268"/>
      <c r="F213" s="291"/>
      <c r="G213" s="329"/>
      <c r="H213" s="320"/>
      <c r="I213" s="320"/>
      <c r="J213" s="320"/>
      <c r="K213" s="335"/>
    </row>
    <row r="214" s="1" customFormat="1" ht="15" customHeight="1">
      <c r="B214" s="334"/>
      <c r="C214" s="268" t="s">
        <v>1061</v>
      </c>
      <c r="D214" s="268"/>
      <c r="E214" s="268"/>
      <c r="F214" s="291">
        <v>1</v>
      </c>
      <c r="G214" s="329"/>
      <c r="H214" s="320" t="s">
        <v>1100</v>
      </c>
      <c r="I214" s="320"/>
      <c r="J214" s="320"/>
      <c r="K214" s="335"/>
    </row>
    <row r="215" s="1" customFormat="1" ht="15" customHeight="1">
      <c r="B215" s="334"/>
      <c r="C215" s="268"/>
      <c r="D215" s="268"/>
      <c r="E215" s="268"/>
      <c r="F215" s="291">
        <v>2</v>
      </c>
      <c r="G215" s="329"/>
      <c r="H215" s="320" t="s">
        <v>1101</v>
      </c>
      <c r="I215" s="320"/>
      <c r="J215" s="320"/>
      <c r="K215" s="335"/>
    </row>
    <row r="216" s="1" customFormat="1" ht="15" customHeight="1">
      <c r="B216" s="334"/>
      <c r="C216" s="268"/>
      <c r="D216" s="268"/>
      <c r="E216" s="268"/>
      <c r="F216" s="291">
        <v>3</v>
      </c>
      <c r="G216" s="329"/>
      <c r="H216" s="320" t="s">
        <v>1102</v>
      </c>
      <c r="I216" s="320"/>
      <c r="J216" s="320"/>
      <c r="K216" s="335"/>
    </row>
    <row r="217" s="1" customFormat="1" ht="15" customHeight="1">
      <c r="B217" s="334"/>
      <c r="C217" s="268"/>
      <c r="D217" s="268"/>
      <c r="E217" s="268"/>
      <c r="F217" s="291">
        <v>4</v>
      </c>
      <c r="G217" s="329"/>
      <c r="H217" s="320" t="s">
        <v>1103</v>
      </c>
      <c r="I217" s="320"/>
      <c r="J217" s="320"/>
      <c r="K217" s="335"/>
    </row>
    <row r="218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Polách Ondřej</dc:creator>
  <cp:lastModifiedBy>Polách Ondřej</cp:lastModifiedBy>
  <dcterms:created xsi:type="dcterms:W3CDTF">2023-06-20T12:33:49Z</dcterms:created>
  <dcterms:modified xsi:type="dcterms:W3CDTF">2023-06-20T12:33:55Z</dcterms:modified>
</cp:coreProperties>
</file>