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bookViews>
    <workbookView xWindow="40" yWindow="30" windowWidth="29140" windowHeight="19940" firstSheet="1" activeTab="3"/>
  </bookViews>
  <sheets>
    <sheet name="Rekapitulace stavby" sheetId="1" r:id="rId1"/>
    <sheet name="SO 00.1 - Demolice stávaj..." sheetId="2" r:id="rId2"/>
    <sheet name="SO 00.2 - Demolice ohraze..." sheetId="3" r:id="rId3"/>
    <sheet name="SO 01.1 - Stavební část" sheetId="4" r:id="rId4"/>
    <sheet name="SO 01.2 - Zdravotně techn..." sheetId="5" r:id="rId5"/>
    <sheet name="SO 01.4 - Vytápění" sheetId="6" r:id="rId6"/>
    <sheet name="SO 01.5 - Vzduchotechnika" sheetId="7" r:id="rId7"/>
    <sheet name="SO 01.3 - Elektroinstalace" sheetId="8" r:id="rId8"/>
    <sheet name="SO 02.1 - Stavební část" sheetId="9" r:id="rId9"/>
    <sheet name="SO 03.1 - Zpevněné plochy" sheetId="10" r:id="rId10"/>
    <sheet name="SO 03.2 - Oplocení" sheetId="11" r:id="rId11"/>
    <sheet name="VON.1 - Vedlejší a ostatn..." sheetId="12" r:id="rId12"/>
    <sheet name="Pokyny pro vyplnění" sheetId="13" r:id="rId13"/>
  </sheets>
  <definedNames>
    <definedName name="_xlnm._FilterDatabase" localSheetId="1" hidden="1">'SO 00.1 - Demolice stávaj...'!$C$88:$K$192</definedName>
    <definedName name="_xlnm._FilterDatabase" localSheetId="2" hidden="1">'SO 00.2 - Demolice ohraze...'!$C$93:$K$277</definedName>
    <definedName name="_xlnm._FilterDatabase" localSheetId="3" hidden="1">'SO 01.1 - Stavební část'!$C$106:$K$3014</definedName>
    <definedName name="_xlnm._FilterDatabase" localSheetId="4" hidden="1">'SO 01.2 - Zdravotně techn...'!$C$97:$K$407</definedName>
    <definedName name="_xlnm._FilterDatabase" localSheetId="7" hidden="1">'SO 01.3 - Elektroinstalace'!$C$101:$K$384</definedName>
    <definedName name="_xlnm._FilterDatabase" localSheetId="5" hidden="1">'SO 01.4 - Vytápění'!$C$86:$K$95</definedName>
    <definedName name="_xlnm._FilterDatabase" localSheetId="6" hidden="1">'SO 01.5 - Vzduchotechnika'!$C$86:$K$114</definedName>
    <definedName name="_xlnm._FilterDatabase" localSheetId="8" hidden="1">'SO 02.1 - Stavební část'!$C$96:$K$291</definedName>
    <definedName name="_xlnm._FilterDatabase" localSheetId="9" hidden="1">'SO 03.1 - Zpevněné plochy'!$C$94:$K$299</definedName>
    <definedName name="_xlnm._FilterDatabase" localSheetId="10" hidden="1">'SO 03.2 - Oplocení'!$C$91:$K$201</definedName>
    <definedName name="_xlnm._FilterDatabase" localSheetId="11" hidden="1">'VON.1 - Vedlejší a ostatn...'!$C$90:$K$111</definedName>
    <definedName name="_xlnm.Print_Area" localSheetId="12">'Pokyny pro vyplnění'!$B$2:$K$71,'Pokyny pro vyplnění'!$B$74:$K$118,'Pokyny pro vyplnění'!$B$121:$K$190,'Pokyny pro vyplnění'!$B$198:$K$218</definedName>
    <definedName name="_xlnm.Print_Area" localSheetId="0">'Rekapitulace stavby'!$D$4:$AO$36,'Rekapitulace stavby'!$C$42:$AQ$71</definedName>
    <definedName name="_xlnm.Print_Area" localSheetId="1">'SO 00.1 - Demolice stávaj...'!$C$4:$J$41,'SO 00.1 - Demolice stávaj...'!$C$47:$J$68,'SO 00.1 - Demolice stávaj...'!$C$74:$K$192</definedName>
    <definedName name="_xlnm.Print_Area" localSheetId="2">'SO 00.2 - Demolice ohraze...'!$C$4:$J$41,'SO 00.2 - Demolice ohraze...'!$C$47:$J$73,'SO 00.2 - Demolice ohraze...'!$C$79:$K$277</definedName>
    <definedName name="_xlnm.Print_Area" localSheetId="3">'SO 01.1 - Stavební část'!$C$4:$J$41,'SO 01.1 - Stavební část'!$C$47:$J$86,'SO 01.1 - Stavební část'!$C$92:$K$3014</definedName>
    <definedName name="_xlnm.Print_Area" localSheetId="4">'SO 01.2 - Zdravotně techn...'!$C$4:$J$41,'SO 01.2 - Zdravotně techn...'!$C$47:$J$77,'SO 01.2 - Zdravotně techn...'!$C$83:$K$407</definedName>
    <definedName name="_xlnm.Print_Area" localSheetId="7">'SO 01.3 - Elektroinstalace'!$C$4:$J$41,'SO 01.3 - Elektroinstalace'!$C$47:$J$81,'SO 01.3 - Elektroinstalace'!$C$87:$K$384</definedName>
    <definedName name="_xlnm.Print_Area" localSheetId="5">'SO 01.4 - Vytápění'!$C$4:$J$41,'SO 01.4 - Vytápění'!$C$47:$J$66,'SO 01.4 - Vytápění'!$C$72:$K$95</definedName>
    <definedName name="_xlnm.Print_Area" localSheetId="6">'SO 01.5 - Vzduchotechnika'!$C$4:$J$41,'SO 01.5 - Vzduchotechnika'!$C$47:$J$66,'SO 01.5 - Vzduchotechnika'!$C$72:$K$114</definedName>
    <definedName name="_xlnm.Print_Area" localSheetId="8">'SO 02.1 - Stavební část'!$C$4:$J$41,'SO 02.1 - Stavební část'!$C$47:$J$76,'SO 02.1 - Stavební část'!$C$82:$K$291</definedName>
    <definedName name="_xlnm.Print_Area" localSheetId="9">'SO 03.1 - Zpevněné plochy'!$C$4:$J$41,'SO 03.1 - Zpevněné plochy'!$C$47:$J$74,'SO 03.1 - Zpevněné plochy'!$C$80:$K$299</definedName>
    <definedName name="_xlnm.Print_Area" localSheetId="10">'SO 03.2 - Oplocení'!$C$4:$J$41,'SO 03.2 - Oplocení'!$C$47:$J$71,'SO 03.2 - Oplocení'!$C$77:$K$201</definedName>
    <definedName name="_xlnm.Print_Area" localSheetId="11">'VON.1 - Vedlejší a ostatn...'!$C$4:$J$41,'VON.1 - Vedlejší a ostatn...'!$C$47:$J$70,'VON.1 - Vedlejší a ostatn...'!$C$76:$K$111</definedName>
    <definedName name="_xlnm.Print_Titles" localSheetId="0">'Rekapitulace stavby'!$52:$52</definedName>
    <definedName name="_xlnm.Print_Titles" localSheetId="1">'SO 00.1 - Demolice stávaj...'!$88:$88</definedName>
    <definedName name="_xlnm.Print_Titles" localSheetId="2">'SO 00.2 - Demolice ohraze...'!$93:$93</definedName>
    <definedName name="_xlnm.Print_Titles" localSheetId="3">'SO 01.1 - Stavební část'!$106:$106</definedName>
    <definedName name="_xlnm.Print_Titles" localSheetId="4">'SO 01.2 - Zdravotně techn...'!$97:$97</definedName>
    <definedName name="_xlnm.Print_Titles" localSheetId="5">'SO 01.4 - Vytápění'!$86:$86</definedName>
    <definedName name="_xlnm.Print_Titles" localSheetId="6">'SO 01.5 - Vzduchotechnika'!$86:$86</definedName>
    <definedName name="_xlnm.Print_Titles" localSheetId="7">'SO 01.3 - Elektroinstalace'!$101:$101</definedName>
    <definedName name="_xlnm.Print_Titles" localSheetId="8">'SO 02.1 - Stavební část'!$96:$96</definedName>
    <definedName name="_xlnm.Print_Titles" localSheetId="9">'SO 03.1 - Zpevněné plochy'!$94:$94</definedName>
    <definedName name="_xlnm.Print_Titles" localSheetId="10">'SO 03.2 - Oplocení'!$91:$91</definedName>
    <definedName name="_xlnm.Print_Titles" localSheetId="11">'VON.1 - Vedlejší a ostatn...'!$90:$90</definedName>
  </definedNames>
  <calcPr calcId="181029"/>
</workbook>
</file>

<file path=xl/sharedStrings.xml><?xml version="1.0" encoding="utf-8"?>
<sst xmlns="http://schemas.openxmlformats.org/spreadsheetml/2006/main" count="44827" uniqueCount="4429">
  <si>
    <t>Export Komplet</t>
  </si>
  <si>
    <t>VZ</t>
  </si>
  <si>
    <t>2.0</t>
  </si>
  <si>
    <t>ZAMOK</t>
  </si>
  <si>
    <t>False</t>
  </si>
  <si>
    <t>{af963e29-783b-411c-bdab-10387ed84ff4}</t>
  </si>
  <si>
    <t>0,01</t>
  </si>
  <si>
    <t>21</t>
  </si>
  <si>
    <t>15</t>
  </si>
  <si>
    <t>REKAPITULACE STAVBY</t>
  </si>
  <si>
    <t>v ---  níže se nacházejí doplnkové a pomocné údaje k sestavám  --- v</t>
  </si>
  <si>
    <t>Návod na vyplnění</t>
  </si>
  <si>
    <t>0,001</t>
  </si>
  <si>
    <t>Kód:</t>
  </si>
  <si>
    <t>61_SLA-NSK</t>
  </si>
  <si>
    <t>Měnit lze pouze buňky se žlutým podbarvením!
1) v Rekapitulaci stavby vyplňte údaje o Uchazeči (přenesou se do ostatních sestav i v jiných listech)
2) na vybraných listech vyplňte v sestavě Soupis prací ceny u položek</t>
  </si>
  <si>
    <t>Stavba:</t>
  </si>
  <si>
    <t>Projektová příprava výstavby nového střediska chovu koní Slatiňany</t>
  </si>
  <si>
    <t>KSO:</t>
  </si>
  <si>
    <t>811 81 4</t>
  </si>
  <si>
    <t>CC-CZ:</t>
  </si>
  <si>
    <t/>
  </si>
  <si>
    <t>Místo:</t>
  </si>
  <si>
    <t>V Kaštance, 538 21 Slatiňany</t>
  </si>
  <si>
    <t>Datum:</t>
  </si>
  <si>
    <t>25. 7. 2019</t>
  </si>
  <si>
    <t>Zadavatel:</t>
  </si>
  <si>
    <t>IČ:</t>
  </si>
  <si>
    <t>72048972</t>
  </si>
  <si>
    <t>Národní hřebčín Kladruby nad Labem, s.p.o.</t>
  </si>
  <si>
    <t>DIČ:</t>
  </si>
  <si>
    <t>Uchazeč:</t>
  </si>
  <si>
    <t>Vyplň údaj</t>
  </si>
  <si>
    <t>Projektant:</t>
  </si>
  <si>
    <t>03301087</t>
  </si>
  <si>
    <t>SVIŽN s.r.o.</t>
  </si>
  <si>
    <t>CZ03301087</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</si>
  <si>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</si>
  <si>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</si>
  <si>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</si>
  <si>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</si>
  <si>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</si>
  <si>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</si>
  <si>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</si>
  <si>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</si>
  <si>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</si>
  <si>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</si>
  <si>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</si>
  <si>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</si>
  <si>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</si>
  <si>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</si>
  <si>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</si>
  <si>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</si>
  <si>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</si>
  <si>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</si>
  <si>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</si>
  <si>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</si>
  <si>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</si>
  <si>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</si>
  <si>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</si>
  <si>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</si>
  <si>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</si>
  <si>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</si>
  <si>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</si>
  <si>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</si>
  <si>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</si>
  <si>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</si>
  <si>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</si>
  <si>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</si>
  <si>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</si>
  <si>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</si>
  <si>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</si>
  <si>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</si>
  <si>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</si>
  <si>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</si>
  <si>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</si>
  <si>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</si>
  <si>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</si>
  <si>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</si>
  <si>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</si>
  <si>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00</t>
  </si>
  <si>
    <t xml:space="preserve">Demolice </t>
  </si>
  <si>
    <t>STA</t>
  </si>
  <si>
    <t>1</t>
  </si>
  <si>
    <t>{a6fc67a4-f139-47a5-9d1d-378bc3fce2df}</t>
  </si>
  <si>
    <t>2</t>
  </si>
  <si>
    <t>/</t>
  </si>
  <si>
    <t>SO 00.1</t>
  </si>
  <si>
    <t>Demolice stávajícího objektu</t>
  </si>
  <si>
    <t>Soupis</t>
  </si>
  <si>
    <t>{9af9f015-0daa-4d90-8dd0-0cc1b753366f}</t>
  </si>
  <si>
    <t>SO 00.2</t>
  </si>
  <si>
    <t>Demolice ohrazení, sítí technické infrastruktury a zpevněných ploch</t>
  </si>
  <si>
    <t>{5c631178-c61a-4f7c-99a4-8e1fa4bcacf6}</t>
  </si>
  <si>
    <t>SO 01</t>
  </si>
  <si>
    <t>Hřebčín</t>
  </si>
  <si>
    <t>{66e51f9b-c442-45a5-8c2f-00abb9cf544d}</t>
  </si>
  <si>
    <t>SO 01.1</t>
  </si>
  <si>
    <t>Stavební část</t>
  </si>
  <si>
    <t>{9c584438-ec5e-4ef7-94d5-8006cfcb2b84}</t>
  </si>
  <si>
    <t>SO 01.2</t>
  </si>
  <si>
    <t>Zdravotně technické instalace</t>
  </si>
  <si>
    <t>{69341534-c78e-4e51-9112-ae8a34e4a71d}</t>
  </si>
  <si>
    <t>SO 01.4</t>
  </si>
  <si>
    <t>Vytápění</t>
  </si>
  <si>
    <t>{c4dcfb73-6e1a-4abd-8932-e7f224518122}</t>
  </si>
  <si>
    <t>SO 01.5</t>
  </si>
  <si>
    <t>Vzduchotechnika</t>
  </si>
  <si>
    <t>{7fa24c6d-7116-47a9-8381-a2ed4b2435c8}</t>
  </si>
  <si>
    <t>SO 01.3</t>
  </si>
  <si>
    <t>Elektroinstalace</t>
  </si>
  <si>
    <t>{12ba5db2-d274-4170-927e-3a359d249e33}</t>
  </si>
  <si>
    <t>811814</t>
  </si>
  <si>
    <t>SO 02</t>
  </si>
  <si>
    <t>Přístřešek</t>
  </si>
  <si>
    <t>{66ed8aaa-659e-4dd8-ae98-db14a83abafc}</t>
  </si>
  <si>
    <t>SO 02.1</t>
  </si>
  <si>
    <t>{7c4c641f-116c-43a0-bd4f-400280dd7227}</t>
  </si>
  <si>
    <t>SO 03</t>
  </si>
  <si>
    <t>Parter</t>
  </si>
  <si>
    <t>{b6a87ac9-fa04-456a-9884-39446d15051b}</t>
  </si>
  <si>
    <t>SO 03.1</t>
  </si>
  <si>
    <t>Zpevněné plochy</t>
  </si>
  <si>
    <t>{ffb044af-e5bd-4899-82a6-b9b97f9e7442}</t>
  </si>
  <si>
    <t>SO 03.2</t>
  </si>
  <si>
    <t>Oplocení</t>
  </si>
  <si>
    <t>{2522d27e-93e1-4cc7-9a32-848e90225f1e}</t>
  </si>
  <si>
    <t>VON</t>
  </si>
  <si>
    <t>Vedlejší a ostatní rozpočtové náklady</t>
  </si>
  <si>
    <t>{e46450fe-78c2-4ca0-a516-5b311d56e512}</t>
  </si>
  <si>
    <t>VON.1</t>
  </si>
  <si>
    <t>{8fe79f04-3039-4041-af23-7989ff539963}</t>
  </si>
  <si>
    <t>KRYCÍ LIST SOUPISU PRACÍ</t>
  </si>
  <si>
    <t>Objekt:</t>
  </si>
  <si>
    <t xml:space="preserve">SO 00 - Demolice </t>
  </si>
  <si>
    <t>Soupis:</t>
  </si>
  <si>
    <t>SO 00.1 - Demolice stávajícího objektu</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</si>
  <si>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</si>
  <si>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</si>
  <si>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</si>
  <si>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</si>
  <si>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</si>
  <si>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</si>
  <si>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</si>
  <si>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</si>
  <si>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</si>
  <si>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</si>
  <si>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</si>
  <si>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</si>
  <si>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</si>
  <si>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</si>
  <si>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</si>
  <si>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</si>
  <si>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</si>
  <si>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</si>
  <si>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</si>
  <si>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</si>
  <si>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</si>
  <si>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</si>
  <si>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</si>
  <si>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</si>
  <si>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</si>
  <si>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</si>
  <si>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132201102</t>
  </si>
  <si>
    <t>Hloubení zapažených i nezapažených rýh šířky do 600 mm s urovnáním dna do předepsaného profilu a spádu v hornině tř. 3 přes 100 m3</t>
  </si>
  <si>
    <t>m3</t>
  </si>
  <si>
    <t>CS ÚRS 2019 02</t>
  </si>
  <si>
    <t>4</t>
  </si>
  <si>
    <t>1865199019</t>
  </si>
  <si>
    <t>PSC</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</si>
  <si>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</si>
  <si>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VV</t>
  </si>
  <si>
    <t>viz. výkres č. D.1.b-01 a Stavebně technický průzkum</t>
  </si>
  <si>
    <t>VÝKOP PRO BOURÁNÍ ZÁKLADŮ</t>
  </si>
  <si>
    <t>Základové pasy vnější - severní křídlo</t>
  </si>
  <si>
    <t>(0,6*0,65)*((60,595+11,48)*2)   "viz. sonda K1"</t>
  </si>
  <si>
    <t>Základové pasy vnější - jižní křídlo</t>
  </si>
  <si>
    <t>(0,6*1,0)*((61,005+11,6)*2)    "viz. sonda K2"</t>
  </si>
  <si>
    <t>Spojovací krček - odhad rozměrů dle sondy K2</t>
  </si>
  <si>
    <t>(0,6*1,0)*(11,23*4+4,37+4,23+15,85*2)</t>
  </si>
  <si>
    <t>Mezisoučet</t>
  </si>
  <si>
    <t>3</t>
  </si>
  <si>
    <t>Základové pasy - vnitřní (odhad š.60cm hl.100cm)</t>
  </si>
  <si>
    <t>0,6*1,0*(11,6*4+11,48*4+11,43*4)    "vnitřní zdivo tl. 40cm"</t>
  </si>
  <si>
    <t>0,5*1,0*(5,35+4,95)    "vnitřní zdivo tl. 25cm"</t>
  </si>
  <si>
    <t>Součet</t>
  </si>
  <si>
    <t>162301101</t>
  </si>
  <si>
    <t>Vodorovné přemístění výkopku nebo sypaniny po suchu na obvyklém dopravním prostředku, bez naložení výkopku, avšak se složením bez rozhrnutí z horniny tř. 1 až 4 na vzdálenost přes 50 do 500 m</t>
  </si>
  <si>
    <t>526994292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</si>
  <si>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</si>
  <si>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282,451     "výpočet v pol.č. 132201102"</t>
  </si>
  <si>
    <t>167101102</t>
  </si>
  <si>
    <t>Nakládání, skládání a překládání neulehlého výkopku nebo sypaniny nakládání, množství přes 100 m3, z hornin tř. 1 až 4</t>
  </si>
  <si>
    <t>857780350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</si>
  <si>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</si>
  <si>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 mezideponie zpět pro zásyp:</t>
  </si>
  <si>
    <t>353,042       "zasypání vybouraných základů - výpočet v pol. č. 981513116"</t>
  </si>
  <si>
    <t>174101101</t>
  </si>
  <si>
    <t>Zásyp sypaninou z jakékoliv horniny s uložením výkopku ve vrstvách se zhutněním jam, šachet, rýh nebo kolem objektů v těchto vykopávkách</t>
  </si>
  <si>
    <t>1527894141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</si>
  <si>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</si>
  <si>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5</t>
  </si>
  <si>
    <t>181951101</t>
  </si>
  <si>
    <t>Úprava pláně vyrovnáním výškových rozdílů v hornině tř. 1 až 4 bez zhutnění</t>
  </si>
  <si>
    <t>m2</t>
  </si>
  <si>
    <t>2111021458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</si>
  <si>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</si>
  <si>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viz. výkres č. D.1.b-01</t>
  </si>
  <si>
    <t>67,1*13,48+67,9*13,6+17,05*18,83</t>
  </si>
  <si>
    <t>9</t>
  </si>
  <si>
    <t>Ostatní konstrukce a práce, bourání</t>
  </si>
  <si>
    <t>6</t>
  </si>
  <si>
    <t>981013311</t>
  </si>
  <si>
    <t>Demolice budov těžkými mechanizačními prostředky z cihel, kamene, smíšeného nebo hrázděného zdiva, tvárnic na maltu vápennou nebo vápenocementovou s podílem konstrukcí do 10 %</t>
  </si>
  <si>
    <t>797353832</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</si>
  <si>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</si>
  <si>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OBESTAVĚNÝ PROSTOR</t>
  </si>
  <si>
    <t>Podélné trakty:</t>
  </si>
  <si>
    <t>12,58*12,28*4,87+12,8*12,4*4,67+42,47*12,28*3,82+42,6*12,4*3,8+4,345*11,17*4,19+4,405*11,3*4,19     "obestavěný prostor podlaží"</t>
  </si>
  <si>
    <t>(((12,28*1,8)/2)*12,58)+(((12,8*1,95)/2)*12,4)+(((12,28*1,82)/2)*42,47)+(((12,4*1,95)/2)*42,6)   "střecha sedlová"</t>
  </si>
  <si>
    <t>Spojovací krček</t>
  </si>
  <si>
    <t>15,85*7,0*3,77+13,45*11,83*3,27*2   "obestavěný prostor podlaží"</t>
  </si>
  <si>
    <t>Základové konstrukce</t>
  </si>
  <si>
    <t>364,772    "výpočet v pol.č.981513116"</t>
  </si>
  <si>
    <t>PODÍL KONSTRUKCÍ</t>
  </si>
  <si>
    <t>Severní trakt - obvodové stěny:</t>
  </si>
  <si>
    <t>(((12,58+11,48)*2*4,49)+(12,58*2,03)+((42,47*2+12,28)*3,56)+((12,28*1,95)/2)+((4,35*2+11,17)*3,59))*0,4 = 268,402 m3</t>
  </si>
  <si>
    <t>Severní trakt - vnitřní nosné stěny:</t>
  </si>
  <si>
    <t>11,48*3,56*0,4*3 = 49,043 m3</t>
  </si>
  <si>
    <t>Jižní trakt -obvodové stěny:</t>
  </si>
  <si>
    <t>(((12,8+12,4)*2*4,52)+(12,4*1,8)+((42,6*2+11,6)*3,49)+((12,28*1,82)/2)+((4,405*2+11,3)*3,77))*0,4 = 269,98 m3</t>
  </si>
  <si>
    <t>Jižní trakt - vnitřní nosné stěny:</t>
  </si>
  <si>
    <t>11,6*3,49*0,4*3 = 48,581 m3</t>
  </si>
  <si>
    <t>Spojovací krček:</t>
  </si>
  <si>
    <t>15,85*3,77*0,4+11,83*3,27*0,4*8+4,95*3,27*0,25*2 = 155,784 m3</t>
  </si>
  <si>
    <t>Strop - odhad tl. 20cm</t>
  </si>
  <si>
    <t>(4,345*11,17+4,405*11,3+13,45*11,83*2+15,85*7,0)*0,2 = 105,497 m3</t>
  </si>
  <si>
    <t>CELKOVÝ PODÍL KONSTRUKCÍ = 268,402+49,043+269,98+48,581+155,784+105,497 = 897,287 m3</t>
  </si>
  <si>
    <t>PODÍL KONSTRUKCÍ / OBESTAVĚNÝ PROTOR = 897,287/9012,104 = 10%</t>
  </si>
  <si>
    <t>7</t>
  </si>
  <si>
    <t>981513116</t>
  </si>
  <si>
    <t>Demolice konstrukcí objektů těžkými mechanizačními prostředky konstrukcí z betonu prostého</t>
  </si>
  <si>
    <t>1814086156</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</si>
  <si>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</si>
  <si>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(0,4*0,65+1,0*0,3)*((60,595+11,48)*2)   "viz. sonda K1"</t>
  </si>
  <si>
    <t>(0,4*1,0+1,0*0,4)*((61,005+11,6)*2)    "viz. sonda K2"</t>
  </si>
  <si>
    <t>(0,4*1,0+1,0*0,4)*(11,23*4+4,37+4,23+15,85*2)</t>
  </si>
  <si>
    <t>8</t>
  </si>
  <si>
    <t>9R00.1.1</t>
  </si>
  <si>
    <t>Odpojení objektu od sítí technické infrastruktury</t>
  </si>
  <si>
    <t>kpl</t>
  </si>
  <si>
    <t>-650895219</t>
  </si>
  <si>
    <t>997</t>
  </si>
  <si>
    <t>Přesun sutě</t>
  </si>
  <si>
    <t>997006512</t>
  </si>
  <si>
    <t>Vodorovná doprava suti na skládku s naložením na dopravní prostředek a složením přes 100 m do 1 km</t>
  </si>
  <si>
    <t>t</t>
  </si>
  <si>
    <t>1632763726</t>
  </si>
  <si>
    <t xml:space="preserve">Poznámka k souboru cen:
1. Pro volbu ceny je rozhodující dopravní vzdálenost těžiště skládky a půdorysné plochy objektu.
</t>
  </si>
  <si>
    <t>10</t>
  </si>
  <si>
    <t>997006519</t>
  </si>
  <si>
    <t>Vodorovná doprava suti na skládku s naložením na dopravní prostředek a složením Příplatek k ceně za každý další i započatý 1 km</t>
  </si>
  <si>
    <t>-176428670</t>
  </si>
  <si>
    <t>2130,708*9     "předpoklad skládka do 10km"</t>
  </si>
  <si>
    <t>11</t>
  </si>
  <si>
    <t>997006551</t>
  </si>
  <si>
    <t>Hrubé urovnání suti na skládce bez zhutnění</t>
  </si>
  <si>
    <t>-1731763229</t>
  </si>
  <si>
    <t xml:space="preserve">Poznámka k souboru cen:
1. Cena nezahrnuje náklady na poplatek za skládku; tyto lze ocenit cenami souboru cen 997 01-38 Poplatek za uložení stavebního odpadu na skládku katalogu 801-3 Budovy a haly - bourání konstrukcí.
</t>
  </si>
  <si>
    <t>12</t>
  </si>
  <si>
    <t>997013801</t>
  </si>
  <si>
    <t>Poplatek za uložení stavebního odpadu na skládce (skládkovné) z prostého betonu zatříděného do Katalogu odpadů pod kódem 170 101</t>
  </si>
  <si>
    <t>-873342088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</si>
  <si>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</si>
  <si>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776,692       "viz. položka č. 981513116"</t>
  </si>
  <si>
    <t>13</t>
  </si>
  <si>
    <t>997013831</t>
  </si>
  <si>
    <t>Poplatek za uložení stavebního odpadu na skládce (skládkovné) směsného stavebního a demoličního zatříděného do Katalogu odpadů pod kódem 170 904</t>
  </si>
  <si>
    <t>-1124276484</t>
  </si>
  <si>
    <t>1351,816    "viz. položka č. 981013312"</t>
  </si>
  <si>
    <t>SO 00.2 - Demolice ohrazení, sítí technické infrastruktury a zpevněných ploch</t>
  </si>
  <si>
    <t xml:space="preserve">    8 - Trubní vedení</t>
  </si>
  <si>
    <t>PSV - Práce a dodávky PSV</t>
  </si>
  <si>
    <t xml:space="preserve">    741 - Elektroinstalace - silnoproud</t>
  </si>
  <si>
    <t xml:space="preserve">    762 - Konstrukce tesařské</t>
  </si>
  <si>
    <t xml:space="preserve">    767 - Konstrukce zámečnické</t>
  </si>
  <si>
    <t>113107223</t>
  </si>
  <si>
    <t>Odstranění podkladů nebo krytů strojně plochy jednotlivě přes 200 m2 s přemístěním hmot na skládku na vzdálenost do 20 m nebo s naložením na dopravní prostředek z kameniva hrubého drceného, o tl. vrstvy přes 200 do 300 mm</t>
  </si>
  <si>
    <t>299883721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</si>
  <si>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</si>
  <si>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viz. Koordinační situace</t>
  </si>
  <si>
    <t>2840,0    "plocha dle dwg"</t>
  </si>
  <si>
    <t>113107242</t>
  </si>
  <si>
    <t>Odstranění podkladů nebo krytů strojně plochy jednotlivě přes 200 m2 s přemístěním hmot na skládku na vzdálenost do 20 m nebo s naložením na dopravní prostředek živičných, o tl. vrstvy přes 50 do 100 mm</t>
  </si>
  <si>
    <t>-1305128005</t>
  </si>
  <si>
    <t>132201101</t>
  </si>
  <si>
    <t>Hloubení zapažených i nezapažených rýh šířky do 600 mm s urovnáním dna do předepsaného profilu a spádu v hornině tř. 3 do 100 m3</t>
  </si>
  <si>
    <t>-1316154040</t>
  </si>
  <si>
    <t>viz. výkres č. C.1</t>
  </si>
  <si>
    <t>Vodovod - odhad průměrné hloubky</t>
  </si>
  <si>
    <t xml:space="preserve">0,6*1,5*16,8   </t>
  </si>
  <si>
    <t xml:space="preserve">Kanalizace </t>
  </si>
  <si>
    <t>0,6*2,0*47,0            "přípojka jednotné kanalizace"</t>
  </si>
  <si>
    <t>Elektro</t>
  </si>
  <si>
    <t>0,3*0,8*50,0     "podzemní kabely NN"</t>
  </si>
  <si>
    <t>0,3*0,8*20,0     "sdělovací kabely"</t>
  </si>
  <si>
    <t>1705592180</t>
  </si>
  <si>
    <t>0,6*2,0*216,0            "areálová dešťová kanalizace"</t>
  </si>
  <si>
    <t>0,6*2,0*90,0            "areálová splašková kanalizace"</t>
  </si>
  <si>
    <t>161101101</t>
  </si>
  <si>
    <t>Svislé přemístění výkopku bez naložení do dopravní nádoby avšak s vyprázdněním dopravní nádoby na hromadu nebo do dopravního prostředku z horniny tř. 1 až 4, při hloubce výkopu přes 1 do 2,5 m</t>
  </si>
  <si>
    <t>-738639287</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</si>
  <si>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</si>
  <si>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88,32  "výpočet v pol.č. 132201101"</t>
  </si>
  <si>
    <t>367,2  "výpočet v pol.č. 132201102"</t>
  </si>
  <si>
    <t>-1426648168</t>
  </si>
  <si>
    <t>Na mezideponii a zpět pro zásyp</t>
  </si>
  <si>
    <t>880578878</t>
  </si>
  <si>
    <t>25,3*5,3*4,0     "zásyp stávající odpadní jímky"</t>
  </si>
  <si>
    <t>-732871337</t>
  </si>
  <si>
    <t>Trubní vedení</t>
  </si>
  <si>
    <t>890411851</t>
  </si>
  <si>
    <t>Bourání šachet a jímek strojně velikosti obestavěného prostoru do 1,5 m3 z prefabrikovaných skruží</t>
  </si>
  <si>
    <t>-1065387878</t>
  </si>
  <si>
    <t xml:space="preserve">Poznámka k souboru cen:
1. Ceny jsou určeny pro vodovodní a kanalizačné šachty.
2. Šachty velikosti nad 5 m3 obestavěného prostoru se oceňují cenami katalogu 801-3 Budov a haly - bourání konstrukcí.
</t>
  </si>
  <si>
    <t>PI*(0,3)^2*1,5*3,0   "uliční vpusti - odhad"</t>
  </si>
  <si>
    <t>890431851</t>
  </si>
  <si>
    <t>Bourání šachet a jímek strojně velikosti obestavěného prostoru přes 1,5 do 3 m3 z prefabrikovaných skruží</t>
  </si>
  <si>
    <t>65449291</t>
  </si>
  <si>
    <t>PI*(0,62)^2*2,0*8    "kanalizační šachty - odhad"</t>
  </si>
  <si>
    <t>899103211</t>
  </si>
  <si>
    <t>Demontáž poklopů litinových a ocelových včetně rámů, hmotnosti jednotlivě přes 100 do 150 Kg</t>
  </si>
  <si>
    <t>kus</t>
  </si>
  <si>
    <t>1675270892</t>
  </si>
  <si>
    <t>899202211</t>
  </si>
  <si>
    <t>Demontáž mříží litinových včetně rámů, hmotnosti jednotlivě přes 50 do 100 Kg</t>
  </si>
  <si>
    <t>1976380411</t>
  </si>
  <si>
    <t>938901131</t>
  </si>
  <si>
    <t>Čištění nádrží, ploch dřevěných nebo betonových konstrukcí, potrubí vyklizení bahna z nádrže</t>
  </si>
  <si>
    <t>108370227</t>
  </si>
  <si>
    <t xml:space="preserve">Poznámka k souboru cen:
1. V ceně -1131 jsou započteny i náklady na rozpojení bahna a naložení, ruční přemístění vodorovné za prvních 10 m, svislé za prvních 3,5 m, ztížení prací při rozmáčení.
2. V ceně -1132 jsou započteny i náklady na odstranění zbytků nečistot zametením nebo seškrábáním včetně naložení, ruční vodorovné přemístění za prvních 10 m, svislé přemístění za prvních 3,5 m, opláchnutí vyčištěných míst proudem tlakové vody.
3. V ceně -1150, -1151 jsou započteny i náklady na vodorovné přemístění m3 bahna za každých dalších 10 m, nebo svislé přemístění za každých 3,5 m nad základní přemístění započítané v cenách -1131 a -1132.
4. V cenách -1150 a -1151 nejsou započteny náklady na odvoz bahna auty. Toto vodorovné přemístění se oceňuje cenami ceníku 800-1 Zemní práce.
5. Množství měrných jednotek se určuje u cen:
a) 1131, -1150, -1151 za m3 odstraňovaného nerozpojeného bahna;
b) 1132, -2121, -2122, -2123 v m2 očištěné plochy.
</t>
  </si>
  <si>
    <t>Stávající odpadní jímka</t>
  </si>
  <si>
    <t>25,3*5,3*0,3   "odhad tl. nánosu bahna 20cm"</t>
  </si>
  <si>
    <t>14</t>
  </si>
  <si>
    <t>938901132</t>
  </si>
  <si>
    <t>Čištění nádrží, ploch dřevěných nebo betonových konstrukcí, potrubí vyčištění nádrže po vyklizení bahna</t>
  </si>
  <si>
    <t>-1145676492</t>
  </si>
  <si>
    <t>25,3*5,3    "dno</t>
  </si>
  <si>
    <t>(25,3+5,3)*2*4,0       "stěny</t>
  </si>
  <si>
    <t>938901151</t>
  </si>
  <si>
    <t>Čištění nádrží, ploch dřevěných nebo betonových konstrukcí, potrubí Příplatek k ceně za přemístění bahna svislé za každých dalších i započatých 3,5 m</t>
  </si>
  <si>
    <t>-132884558</t>
  </si>
  <si>
    <t>16</t>
  </si>
  <si>
    <t>963012520</t>
  </si>
  <si>
    <t>Bourání stropů z desek nebo panelů železobetonových prefabrikovaných s dutinami z panelů, š. přes 300 mm tl. přes 140 mm</t>
  </si>
  <si>
    <t>270652949</t>
  </si>
  <si>
    <t xml:space="preserve">Poznámka k souboru cen:
1. Bourání stropů z panelů plných se oceňuje cenami souboru cen 963 05-1 . Bourání železobetonových stropů.
</t>
  </si>
  <si>
    <t>Zastropení stávající odpadní jímky</t>
  </si>
  <si>
    <t>25,3*5,3*0,15</t>
  </si>
  <si>
    <t>17</t>
  </si>
  <si>
    <t>966071711</t>
  </si>
  <si>
    <t>Bourání plotových sloupků a vzpěr ocelových trubkových nebo profilovaných výšky do 2,50 m zabetonovaných</t>
  </si>
  <si>
    <t>1710074175</t>
  </si>
  <si>
    <t xml:space="preserve">Poznámka k souboru cen:
1. V cenách jsou započteny i náklady na odklizení materiálu na vzdálenost do 20 m nebo naložení na dopravní prostředek.
</t>
  </si>
  <si>
    <t>270,0   "výpočet v pol.č. 966071822"</t>
  </si>
  <si>
    <t>370,0   "výpočet v pol.č. 966072811"</t>
  </si>
  <si>
    <t>320,0     "odhad sloupky á 2m"</t>
  </si>
  <si>
    <t>18</t>
  </si>
  <si>
    <t>966071822</t>
  </si>
  <si>
    <t>Rozebrání oplocení z pletiva drátěného se čtvercovými oky, výšky přes 1,6 do 2,0 m</t>
  </si>
  <si>
    <t>m</t>
  </si>
  <si>
    <t>984461585</t>
  </si>
  <si>
    <t xml:space="preserve">Poznámka k souboru cen:
1. V cenách jsou započteny i náklady na odklizení materiálu na vzdálenost do 20 m nebo naložení na dopravní prostředek.
2. V cenách nejsou započteny náklady na demontáž sloupků.
</t>
  </si>
  <si>
    <t>270,0</t>
  </si>
  <si>
    <t>19</t>
  </si>
  <si>
    <t>966072811</t>
  </si>
  <si>
    <t>Rozebrání oplocení z dílců rámových na ocelové sloupky, výšky přes 1 do 2 m</t>
  </si>
  <si>
    <t>-420238045</t>
  </si>
  <si>
    <t>Ohrada</t>
  </si>
  <si>
    <t>370,0</t>
  </si>
  <si>
    <t>20</t>
  </si>
  <si>
    <t>966073813</t>
  </si>
  <si>
    <t>Rozebrání vrat a vrátek k oplocení plochy jednotlivě přes 10 do 20 m2</t>
  </si>
  <si>
    <t>513979171</t>
  </si>
  <si>
    <t>2,0</t>
  </si>
  <si>
    <t>969011121</t>
  </si>
  <si>
    <t>Vybourání vodovodního, plynového a pod. vedení DN do 52 mm</t>
  </si>
  <si>
    <t>-1332365</t>
  </si>
  <si>
    <t>16,8</t>
  </si>
  <si>
    <t>22</t>
  </si>
  <si>
    <t>969021131</t>
  </si>
  <si>
    <t>Vybourání kanalizačního potrubí DN do 300 mm</t>
  </si>
  <si>
    <t>1651112644</t>
  </si>
  <si>
    <t>47,0            "přípojka jednotné kanalizace"</t>
  </si>
  <si>
    <t>216,0            "areálová dešťová kanalizace"</t>
  </si>
  <si>
    <t>90,0            "areálová splašková kanalizace"</t>
  </si>
  <si>
    <t>23</t>
  </si>
  <si>
    <t>997013111</t>
  </si>
  <si>
    <t>Vnitrostaveništní doprava suti a vybouraných hmot vodorovně do 50 m svisle s použitím mechanizace pro budovy a haly výšky do 6 m</t>
  </si>
  <si>
    <t>1511690605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</si>
  <si>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</si>
  <si>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1981,183      "celkový výkop"</t>
  </si>
  <si>
    <t>-1874,4         "odpočet vybourané komunikace"</t>
  </si>
  <si>
    <t>24</t>
  </si>
  <si>
    <t>997013501</t>
  </si>
  <si>
    <t>Odvoz suti a vybouraných hmot na skládku nebo meziskládku se složením, na vzdálenost do 1 km</t>
  </si>
  <si>
    <t>1315886676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</si>
  <si>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</si>
  <si>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106,783     "výpočet v pol.č. 997013111"</t>
  </si>
  <si>
    <t>25</t>
  </si>
  <si>
    <t>997013509</t>
  </si>
  <si>
    <t>Odvoz suti a vybouraných hmot na skládku nebo meziskládku se složením, na vzdálenost Příplatek k ceně za každý další i započatý 1 km přes 1 km</t>
  </si>
  <si>
    <t>148223950</t>
  </si>
  <si>
    <t>106,783*9       "předpoklad skládka do 10km"</t>
  </si>
  <si>
    <t>26</t>
  </si>
  <si>
    <t>1242499565</t>
  </si>
  <si>
    <t>27</t>
  </si>
  <si>
    <t>997221551</t>
  </si>
  <si>
    <t>Vodorovná doprava suti bez naložení, ale se složením a s hrubým urovnáním ze sypkých materiálů, na vzdálenost do 1 km</t>
  </si>
  <si>
    <t>-2056468282</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</si>
  <si>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</si>
  <si>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1874,4   "vybouraná asfaltová komunikace"</t>
  </si>
  <si>
    <t>28</t>
  </si>
  <si>
    <t>997221559</t>
  </si>
  <si>
    <t>Vodorovná doprava suti bez naložení, ale se složením a s hrubým urovnáním Příplatek k ceně za každý další i započatý 1 km přes 1 km</t>
  </si>
  <si>
    <t>1942034838</t>
  </si>
  <si>
    <t>1874,4*9       "předpoklad skládka do 10km"</t>
  </si>
  <si>
    <t>29</t>
  </si>
  <si>
    <t>997221611</t>
  </si>
  <si>
    <t>Nakládání na dopravní prostředky pro vodorovnou dopravu suti</t>
  </si>
  <si>
    <t>98835512</t>
  </si>
  <si>
    <t xml:space="preserve">Poznámka k souboru cen:
1. Ceny lze použít i pro překládání při lomené dopravě.
2. Ceny nelze použít při dopravě po železnici, po vodě nebo neobvyklými dopravními prostředky.
</t>
  </si>
  <si>
    <t>30</t>
  </si>
  <si>
    <t>997221845</t>
  </si>
  <si>
    <t>Poplatek za uložení stavebního odpadu na skládce (skládkovné) asfaltového bez obsahu dehtu zatříděného do Katalogu odpadů pod kódem 170 302</t>
  </si>
  <si>
    <t>1638903031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</si>
  <si>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</si>
  <si>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31</t>
  </si>
  <si>
    <t>997221855</t>
  </si>
  <si>
    <t>Poplatek za uložení stavebního odpadu na skládce (skládkovné) zeminy a kameniva zatříděného do Katalogu odpadů pod kódem 170 504</t>
  </si>
  <si>
    <t>143307845</t>
  </si>
  <si>
    <t>PSV</t>
  </si>
  <si>
    <t>Práce a dodávky PSV</t>
  </si>
  <si>
    <t>741</t>
  </si>
  <si>
    <t>Elektroinstalace - silnoproud</t>
  </si>
  <si>
    <t>32</t>
  </si>
  <si>
    <t>741111R00.2.1</t>
  </si>
  <si>
    <t>Demontáž kabelů NN vč. odvozu na skládku a likvidace</t>
  </si>
  <si>
    <t>-1311422896</t>
  </si>
  <si>
    <t>50,0</t>
  </si>
  <si>
    <t>33</t>
  </si>
  <si>
    <t>741111R00.2.2</t>
  </si>
  <si>
    <t>Demontáž sdělovacích kabelů podzemních vč. odvozu na skládku a likvidace</t>
  </si>
  <si>
    <t>-478675933</t>
  </si>
  <si>
    <t>20,0</t>
  </si>
  <si>
    <t>34</t>
  </si>
  <si>
    <t>741111R00.2.3</t>
  </si>
  <si>
    <t>Demontáž sdělovacích kabelů nadzemních vč. odvozu na skládku a likvidace</t>
  </si>
  <si>
    <t>-1882806309</t>
  </si>
  <si>
    <t>140,0</t>
  </si>
  <si>
    <t>35</t>
  </si>
  <si>
    <t>741372823</t>
  </si>
  <si>
    <t>Demontáž svítidel bez zachování funkčnosti (do suti) průmyslových výbojkových venkovních na výložníku přes 3 m</t>
  </si>
  <si>
    <t>239233042</t>
  </si>
  <si>
    <t>10,0</t>
  </si>
  <si>
    <t>762</t>
  </si>
  <si>
    <t>Konstrukce tesařské</t>
  </si>
  <si>
    <t>36</t>
  </si>
  <si>
    <t>762R00.2.4</t>
  </si>
  <si>
    <t>Demontáž dřevěné konstrukce přístřešku a přesun na místo určené investorem</t>
  </si>
  <si>
    <t>1092664322</t>
  </si>
  <si>
    <t>1,0</t>
  </si>
  <si>
    <t>767</t>
  </si>
  <si>
    <t>Konstrukce zámečnické</t>
  </si>
  <si>
    <t>37</t>
  </si>
  <si>
    <t>767R00.2.5</t>
  </si>
  <si>
    <t>Demontáž ocelové konstrukce (lonžovací kruh) a přesun na místo určené investorem</t>
  </si>
  <si>
    <t>1000950581</t>
  </si>
  <si>
    <t>SO 01 - Hřebčín</t>
  </si>
  <si>
    <t>SO 01.1 - Stavební část</t>
  </si>
  <si>
    <t xml:space="preserve">    2 - Zakládání</t>
  </si>
  <si>
    <t xml:space="preserve">    3 - Svislé a kompletní konstrukce</t>
  </si>
  <si>
    <t xml:space="preserve">    4 - Vodorovné konstrukce</t>
  </si>
  <si>
    <t xml:space="preserve">    6 - Úpravy povrchů, podlahy a osazování výplní</t>
  </si>
  <si>
    <t xml:space="preserve">    998 - Přesun hmot</t>
  </si>
  <si>
    <t xml:space="preserve">    711 - Izolace proti vodě, vlhkosti a plynům</t>
  </si>
  <si>
    <t xml:space="preserve">    713 - Izolace tepelné</t>
  </si>
  <si>
    <t xml:space="preserve">    763 - Konstrukce suché výstavby</t>
  </si>
  <si>
    <t xml:space="preserve">    764 - Konstrukce klempířské</t>
  </si>
  <si>
    <t xml:space="preserve">    765 - Krytina skládaná</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</si>
  <si>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</si>
  <si>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</si>
  <si>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</si>
  <si>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</si>
  <si>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</si>
  <si>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 xml:space="preserve">    789 - Povrchové úpravy ocelových konstrukcí a technologických zařízení</t>
  </si>
  <si>
    <t>122201103</t>
  </si>
  <si>
    <t>Odkopávky a prokopávky nezapažené s přehozením výkopku na vzdálenost do 3 m nebo s naložením na dopravní prostředek v hornině tř. 3 přes 1 000 do 5 000 m3</t>
  </si>
  <si>
    <t>-1208700255</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</si>
  <si>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</si>
  <si>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viz. výkres č. D.1.2.101, D.1.2.1.102 a D.1.1.b-17</t>
  </si>
  <si>
    <t>Odkop po kótu spodní hrany podsypu tj. -0,6m</t>
  </si>
  <si>
    <t>(45,39*17,3*4+17,3*34,8*2)*0,6</t>
  </si>
  <si>
    <t>131201103</t>
  </si>
  <si>
    <t>Hloubení nezapažených jam a zářezů s urovnáním dna do předepsaného profilu a spádu v hornině tř. 3 přes 1 000 do 5 000 m3</t>
  </si>
  <si>
    <t>1903198635</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</si>
  <si>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</si>
  <si>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od hrany -0,6m</t>
  </si>
  <si>
    <t>Výkopy se spodní hranou výkopu -1,2m a 0,2m podsyp</t>
  </si>
  <si>
    <t>(43,59+68,82)*2*3,2*0,8+3,2*9,1*0,8*2+28,69*3,2*0,8*2   "levá část objektu"</t>
  </si>
  <si>
    <t>14,04*3,2*0,8*2+11,54*3,2*0,8*2+3,2*9,1*0,8*2      "pravá část objektu"</t>
  </si>
  <si>
    <t>(((0,5*0,8)/2)*((44,59+68,82)*2))+0,5*0,8*9,1*2+0,5*0,8*28,69*2   "svahy - levá část objektu"</t>
  </si>
  <si>
    <t>0,5*0,8*14,04*2+0,5*0,8*11,54*2+0,5*0,8*9,1*2      "svahy - pravá část objektu"</t>
  </si>
  <si>
    <t>Výkopy se spodní hranou výkopu -1,45m a 0,2m podsyp</t>
  </si>
  <si>
    <t>(26,55+14,05+16,405)*3,2*1,05</t>
  </si>
  <si>
    <t>0,5*1,05*(26,55+14,05+16,405)    "svahy"</t>
  </si>
  <si>
    <t>Výkopy se spodní hranou výkopu -1,6m a 0,2m podsyp</t>
  </si>
  <si>
    <t>6,2*3,2*1,2</t>
  </si>
  <si>
    <t>0,5*1,2*6,32   "svahy"</t>
  </si>
  <si>
    <t>Výkopy se spodní hranou výkopu -1,7m a 0,2m podsyp</t>
  </si>
  <si>
    <t>(45,81+20,6)*3,2*1,3</t>
  </si>
  <si>
    <t>0,5*1,3*(45,81+20,6)       "svahy"</t>
  </si>
  <si>
    <t>Výkopy se spodní hranou výkopu -2,0m a 0,2m podsyp</t>
  </si>
  <si>
    <t>10,0*3,2*1,6</t>
  </si>
  <si>
    <t>0,5*1,6*10,0*2    "svahy"</t>
  </si>
  <si>
    <t>Výkopy se spodní hranou výkopu -2,3m a 0,2m podsyp</t>
  </si>
  <si>
    <t>(15,47+18,4+9,1+10,95)*3,2*1,9</t>
  </si>
  <si>
    <t>0,5*1,9*(15,47+18,4+9,1+10,95)      "svahy"</t>
  </si>
  <si>
    <t>Výkopy se spodní hranou výkopu -3,2m a 0,2m podsyp</t>
  </si>
  <si>
    <t>(14,9+3,84)*3,2*2,8</t>
  </si>
  <si>
    <t>1,0*2,8*(14,9+3,84)    "svahy"</t>
  </si>
  <si>
    <t>Venkovní opěrná stěna</t>
  </si>
  <si>
    <t>(8,0+4,9)*4,0*2,8    "venkovní OPZ</t>
  </si>
  <si>
    <t>132201201</t>
  </si>
  <si>
    <t>Hloubení zapažených i nezapažených rýh šířky přes 600 do 2 000 mm s urovnáním dna do předepsaného profilu a spádu v hornině tř. 3 do 100 m3</t>
  </si>
  <si>
    <t>-246928049</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</si>
  <si>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</si>
  <si>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VNITŘNÍ PASY</t>
  </si>
  <si>
    <t>9,1*1,4*0,6*6+5,15*1,4*0,6</t>
  </si>
  <si>
    <t>0,5*0,6*9,1*6+0,5*0,6*5,15  "svahy"</t>
  </si>
  <si>
    <t>9,1*1,4*1,3*3</t>
  </si>
  <si>
    <t>0,5*1,3*9,1*3   "svahy"</t>
  </si>
  <si>
    <t>9,1*1,4*1,9*2</t>
  </si>
  <si>
    <t>0,5*1,9*9,1*2      "svahy"</t>
  </si>
  <si>
    <t>1362496592</t>
  </si>
  <si>
    <t>2429,544       "výpočet v pol.č. 131201103"</t>
  </si>
  <si>
    <t>201,248         "výpočet v pol.č. 132201201"</t>
  </si>
  <si>
    <t>2429,544*0,03        "výkopek do 5000m3 ....... 3% objemu"</t>
  </si>
  <si>
    <t>201,248                      "výkopek do 100m3 ....... 100% objemu"</t>
  </si>
  <si>
    <t>830327352</t>
  </si>
  <si>
    <t>Odvoz na mezideponii a zpět pro zásyp</t>
  </si>
  <si>
    <t>162701105</t>
  </si>
  <si>
    <t>Vodorovné přemístění výkopku nebo sypaniny po suchu na obvyklém dopravním prostředku, bez naložení výkopku, avšak se složením bez rozhrnutí z horniny tř. 1 až 4 na vzdálenost přes 9 000 do 10 000 m</t>
  </si>
  <si>
    <t>1870849127</t>
  </si>
  <si>
    <t>Výkopy:</t>
  </si>
  <si>
    <t>2607,041       "výpočet v pol.č. 122201103"</t>
  </si>
  <si>
    <t>Odpočet zpětného zásypu:</t>
  </si>
  <si>
    <t>-2342,793     "výpočet v pol.č. 174101101"</t>
  </si>
  <si>
    <t>-353,042        "odpočet zásypu pro vybourané pasy - výpočet v pol.č. 174101101 v objektu SO 00.1"</t>
  </si>
  <si>
    <t>-536,36          "odpočet zásypu pro stávající jímku - výpočet v pol.č. 174101101 v objektu SO 00.2"</t>
  </si>
  <si>
    <t>-1631850504</t>
  </si>
  <si>
    <t>2386,491     "výpočet v pol.č. 174101101"</t>
  </si>
  <si>
    <t>171201201</t>
  </si>
  <si>
    <t>Uložení sypaniny na skládky</t>
  </si>
  <si>
    <t>735118134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</si>
  <si>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</si>
  <si>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2005,638     "výpočet v pol.č. 162701105"</t>
  </si>
  <si>
    <t>171201211</t>
  </si>
  <si>
    <t>1635593725</t>
  </si>
  <si>
    <t xml:space="preserve">Poznámka k souboru cen:
1. Ceny uvedené v souboru cen lze po dohodě upravit podle místních podmínek.
</t>
  </si>
  <si>
    <t>2005,638*1,8 'Přepočtené koeficientem množství</t>
  </si>
  <si>
    <t>-672458958</t>
  </si>
  <si>
    <t>Odpočet základových pasů:</t>
  </si>
  <si>
    <t>-278,673  "výpočet v pol.č. 274322611"</t>
  </si>
  <si>
    <t>Odpočet základových patek:</t>
  </si>
  <si>
    <t>-2,0*2,0*0,5*56*2-2,0*2,5*0,5*8*2</t>
  </si>
  <si>
    <t>Odpočet podsypu:</t>
  </si>
  <si>
    <t>-1079,162     "výpočet v pol.č. 271532212"</t>
  </si>
  <si>
    <t>Odpočet objektu od kóty 0,000 až -0,350m</t>
  </si>
  <si>
    <t>-(12,6*65,72+27,99*12,6*2)*0,35*2</t>
  </si>
  <si>
    <t>Odpočet tepelné izolace do kóty 0,000</t>
  </si>
  <si>
    <t>-1137,996*0,16     "výpočet v pol.č. 711112001"</t>
  </si>
  <si>
    <t>(40,59+65,72)*2*0,5*0,16+27,99*0,5*0,16*4    "izolace nad kótou 0,000m"</t>
  </si>
  <si>
    <t>Odpočet opěrných stěn:</t>
  </si>
  <si>
    <t>-43,698      "výpočet v pol.č.327324128"</t>
  </si>
  <si>
    <t>Zakládání</t>
  </si>
  <si>
    <t>271532212</t>
  </si>
  <si>
    <t>Podsyp pod základové konstrukce se zhutněním a urovnáním povrchu z kameniva hrubého, frakce 16 - 32 mm</t>
  </si>
  <si>
    <t>1261077167</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</si>
  <si>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</si>
  <si>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viz. výkres č. D.1.2.101 a D.1.1.b-17</t>
  </si>
  <si>
    <t>Podsyp pod základovou deskou</t>
  </si>
  <si>
    <t>(11,8*11,46+11,8*2,9+11,8*34,6+11,8*3,35+11,01+27,59*11,8*3+11,8*9,41*2+11,8*19,725*2+11,8*5,05+16,4*11,8+10,79*11,8-5,15*0,4)*0,25</t>
  </si>
  <si>
    <t>Podsyp pod patkama a pasama v šířce rýhy 3,2m</t>
  </si>
  <si>
    <t xml:space="preserve">((43,59+68,82)*2*3,2*0,2+3,2*9,1*0,2*2+28,69*3,2*0,2*2 )*2  </t>
  </si>
  <si>
    <t>1,4*9,1*0,2*10+1,4*5,15*0,2   "vnitřní pasy"</t>
  </si>
  <si>
    <t>273322611</t>
  </si>
  <si>
    <t>Základy z betonu železového (bez výztuže) desky z betonu se zvýšenými nároky na prostředí tř. C 30/37</t>
  </si>
  <si>
    <t>-693631178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</si>
  <si>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</si>
  <si>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(12,6*65,72+27,99*12,6*2)*0,15*2</t>
  </si>
  <si>
    <t>-(0,4*0,3*56+0,3*0,6*6+0,3*0,81*2)*0,15*2     "odpočet sloupů"</t>
  </si>
  <si>
    <t>273351121</t>
  </si>
  <si>
    <t>Bednění základů desek zřízení</t>
  </si>
  <si>
    <t>554156398</t>
  </si>
  <si>
    <t xml:space="preserve">Poznámka k souboru cen:
1. Ceny jsou určeny pro bednění ve volném prostranství, ve volných nebo zapažených jamách, rýhách a šachtách.
2. Kruhové nebo obloukové bednění poloměru do 1 m se oceňuje individuálně.
</t>
  </si>
  <si>
    <t>(40,59+65,72)*2*0,15*2</t>
  </si>
  <si>
    <t>273351122</t>
  </si>
  <si>
    <t>Bednění základů desek odstranění</t>
  </si>
  <si>
    <t>1380141307</t>
  </si>
  <si>
    <t>273362021</t>
  </si>
  <si>
    <t>Výztuž základů desek ze svařovaných sítí z drátů typu KARI</t>
  </si>
  <si>
    <t>1554570560</t>
  </si>
  <si>
    <t xml:space="preserve">Poznámka k souboru cen:
1. Ceny platí pro desky rovné, s náběhy, hřibové nebo upnuté do žeber včetně výztuže těchto žeber.
</t>
  </si>
  <si>
    <t>KARI 150/150/6 mm při obou površích</t>
  </si>
  <si>
    <t>(12,6*65,72+27,99*12,6*2)*0,15*2*0,003033*2</t>
  </si>
  <si>
    <t>2,791*0,2       "20% na přesahy"</t>
  </si>
  <si>
    <t>274322611</t>
  </si>
  <si>
    <t>Základy z betonu železového (bez výztuže) pasy z betonu se zvýšenými nároky na prostředí tř. C 30/37</t>
  </si>
  <si>
    <t>292641447</t>
  </si>
  <si>
    <t>viz. výkres č. D.1.2.101</t>
  </si>
  <si>
    <t>Pasy výšky 1m</t>
  </si>
  <si>
    <t>((40,59+65,72)*2*0,4*1,0)+27,99*0,4*1,0*2+11,8*0,4*1,0*2+12,49*0,4*1,0*2+9,99*0,4*1,0+8,74*0,4*1,0   "obvodové pasy"</t>
  </si>
  <si>
    <t>11,8*0,4*1,0*7+5,15*0,4*1,0 "vnitřní pasy"</t>
  </si>
  <si>
    <t>-2,0*0,4*0,5*78   "odpočet patek"</t>
  </si>
  <si>
    <t>-0,4*0,3*0,5*66-0,3*0,81*0,5*2-0,6*0,3*0,5*10    "odpočet sloupů"</t>
  </si>
  <si>
    <t>Pasy výšky 1,25m</t>
  </si>
  <si>
    <t>(26,55+15,5+18,15)*0,4*1,25</t>
  </si>
  <si>
    <t>-2,0*0,4*0,5*13   "odpočet patek"</t>
  </si>
  <si>
    <t>-0,4*0,3*0,75*12-0,3*0,81*0,75  "odpočet sloupů"</t>
  </si>
  <si>
    <t>Pasy výšky 1,4m</t>
  </si>
  <si>
    <t>6,2*0,4*1,4</t>
  </si>
  <si>
    <t>-2,0*0,4*0,5*2   "odpočet patek"</t>
  </si>
  <si>
    <t>-0,4*0,3*0,9*2    "odpočet sloupů"</t>
  </si>
  <si>
    <t>Pasy výšky 1,5m</t>
  </si>
  <si>
    <t>(20,6+1,55+43,86)*0,4*1,5</t>
  </si>
  <si>
    <t>11,8*0,4*1,5*3    "vnitřní pas"</t>
  </si>
  <si>
    <t>-2,0*0,4*0,5*14   "odpočet patek"</t>
  </si>
  <si>
    <t>-0,4*0,3*1,0*13-0,6*0,3*1,0    "odpočet sloupů"</t>
  </si>
  <si>
    <t>Pasy výšky 1,8m</t>
  </si>
  <si>
    <t>10,0*0,4*1,8</t>
  </si>
  <si>
    <t>-0,4*0,3*1,3*2    "odpočet sloupů"</t>
  </si>
  <si>
    <t>Pasy výšky 2,1m</t>
  </si>
  <si>
    <t>(15,47+2,0*8+11,8+14,22)*0,4*2,1</t>
  </si>
  <si>
    <t>11,8*0,4*2,1    "vnitřní pas"</t>
  </si>
  <si>
    <t>-0,4*0,3*1,6*14    "odpočet sloupů"</t>
  </si>
  <si>
    <t>Pasy výšky 3,0m</t>
  </si>
  <si>
    <t>(2,45+1,55+0,75+2,0+2,0+1,15+1,655)*0,4*3,0</t>
  </si>
  <si>
    <t>-2,0*0,4*0,5*5   "odpočet patek"</t>
  </si>
  <si>
    <t>-0,4*0,3*2,5*3-0,3*0,81*2,5-0,6*0,3*2,5    "odpočet sloupů"</t>
  </si>
  <si>
    <t>274351121</t>
  </si>
  <si>
    <t>Bednění základů pasů rovné zřízení</t>
  </si>
  <si>
    <t>-947878839</t>
  </si>
  <si>
    <t>(((40,59+65,72)*2*1,0)+27,99*1,0*2+11,8*1,0*2+12,49*1,0*2+9,99*1,0+8,74*1,0)*2   "obvodové pasy"</t>
  </si>
  <si>
    <t>(11,8*1,0*7+5,15*1,0)*2 "vnitřní pasy"</t>
  </si>
  <si>
    <t>-2,0*0,5*78*2   "odpočet patek"</t>
  </si>
  <si>
    <t>(26,55+15,5+18,15)*1,25*2</t>
  </si>
  <si>
    <t>-2,0*0,5*13*2   "odpočet patek"</t>
  </si>
  <si>
    <t>6,2*1,4*2</t>
  </si>
  <si>
    <t>-2,0*0,5*2*2   "odpočet patek"</t>
  </si>
  <si>
    <t>(20,6+1,55+43,86)*1,5*2</t>
  </si>
  <si>
    <t>11,8*1,5*3*2    "vnitřní pas"</t>
  </si>
  <si>
    <t>-2,0*0,5*14*2         "odpočet patek"</t>
  </si>
  <si>
    <t>10,0*1,8*2</t>
  </si>
  <si>
    <t>(15,47+2,0*8+11,8+14,22)*2,1*2</t>
  </si>
  <si>
    <t>11,8*2,1*2    "vnitřní pas"</t>
  </si>
  <si>
    <t>-2,0*0,5*14*2   "odpočet patek"</t>
  </si>
  <si>
    <t>(2,45+1,55+0,75+2,0+2,0+1,15+1,655)*3,0*2</t>
  </si>
  <si>
    <t>-2,0*0,5*5*2   "odpočet patek"</t>
  </si>
  <si>
    <t>274351122</t>
  </si>
  <si>
    <t>Bednění základů pasů rovné odstranění</t>
  </si>
  <si>
    <t>-1492605413</t>
  </si>
  <si>
    <t>274361821</t>
  </si>
  <si>
    <t>Výztuž základů pasů z betonářské oceli 10 505 (R) nebo BSt 500</t>
  </si>
  <si>
    <t>-2071032814</t>
  </si>
  <si>
    <t>278,673*0,17      "směrné množství výztuže 170 kg/m3"</t>
  </si>
  <si>
    <t>Svislé a kompletní konstrukce</t>
  </si>
  <si>
    <t>31110121R01.1.1</t>
  </si>
  <si>
    <t xml:space="preserve">Vytvoření prostupů inženýrských sítí v základech </t>
  </si>
  <si>
    <t>-94893962</t>
  </si>
  <si>
    <t xml:space="preserve">Poznámka k souboru cen:
1. Neodečítá-li se objem neprovedeného betonu podle čl. 3523 odst. a) Všeobecných podmínek tohoto katalogu (do 0,10 m3 a do 0,05 m2), neoceňuje se ukládání vložek cenami -1211 (do 0,02 m2) a -1212 (do 0,05 m2), ale pouze jejich dodávka podle poznámky 2 a 3.
2. Dodávka vložek předepsaných projektem se oceňuje ve specifikaci.
3. Ztratné lze stanovit ve výši 1 %.
</t>
  </si>
  <si>
    <t>P</t>
  </si>
  <si>
    <t>Poznámka k položce:
Dodávka chrániček v oddílu ZTI</t>
  </si>
  <si>
    <t>311270731</t>
  </si>
  <si>
    <t>Zdivo z přesných vápenopískových tvárnic na tenkovrstvou maltu, tloušťka zdiva 300 mm, formát a rozměr cihel 10DF 248x300x248 mm plných, pevnosti do P15</t>
  </si>
  <si>
    <t>606522189</t>
  </si>
  <si>
    <t>viz. výkres č. D.1.1.b-01 až 04 a D.1.1.b-17, D.1.1.b-18</t>
  </si>
  <si>
    <t>Obvodové zdivo</t>
  </si>
  <si>
    <t>((40,59+65,42)*2*3,5*2)+27,59*3,5*2*2</t>
  </si>
  <si>
    <t>(12,6*0,5+((12,6*3,8)/2))*8    "štíty"</t>
  </si>
  <si>
    <t>-0,4*3,5*104-0,6*3,5*12-0,81*3,5*4    "odpočet sloupů"</t>
  </si>
  <si>
    <t>-2,1*1,0*105-1,5*3,75*8-2,0*1,0*6-2,15*1,0-1,7*1,0*2-1,625*1,0*2-1,575*1,0*2-2,3*3,3*2-1,6*3,3    "odpočet oken"</t>
  </si>
  <si>
    <t>-4,14*3,3*5-4,0*3,25*9-1,9*3,25-2,3*2,8   "odpočet vrat a dveří"</t>
  </si>
  <si>
    <t>Vnitřní zdivo</t>
  </si>
  <si>
    <t>(3,53*8+12,0*6+4,5*5+4,14+3,8*3+5,25)*3,5</t>
  </si>
  <si>
    <t>3*4,5*2,5</t>
  </si>
  <si>
    <t>-1,0*2,02-2,75*2,5*5-2,85*2,5*2   "odpočet vrat"</t>
  </si>
  <si>
    <t>-(3,5*6+1,5*2)*0,25         "odpočet překladů"</t>
  </si>
  <si>
    <t>317142442</t>
  </si>
  <si>
    <t>Překlady nenosné z pórobetonu osazené do tenkého maltového lože, výšky do 250 mm, šířky překladu 150 mm, délky překladu přes 1000 do 1250 mm</t>
  </si>
  <si>
    <t>-1976404361</t>
  </si>
  <si>
    <t xml:space="preserve">Poznámka k souboru cen:
1. V cenách jsou započteny náklady na dodání a uložení překladu, včetně podmazání ložné plochy tenkovrstvou maltou.
</t>
  </si>
  <si>
    <t>viz. Legenda překladů</t>
  </si>
  <si>
    <t>18,0</t>
  </si>
  <si>
    <t>317143452</t>
  </si>
  <si>
    <t>Překlady nosné z pórobetonu osazené do tenkého maltového lože, pro zdi tl. 300 mm, délky překladu přes 1300 do 1500 mm</t>
  </si>
  <si>
    <t>626044154</t>
  </si>
  <si>
    <t xml:space="preserve">Poznámka k souboru cen:
1. V cenách jsou započteny náklady na dodání a uložení překladu předepsané délky, včetně podmazání ložné plochy tenkovrstvou maltou.
</t>
  </si>
  <si>
    <t>317321511</t>
  </si>
  <si>
    <t>Překlady z betonu železového (bez výztuže) tř. C 20/25</t>
  </si>
  <si>
    <t>989520151</t>
  </si>
  <si>
    <t>Výplň překladů ze ztracených tvárnic</t>
  </si>
  <si>
    <t xml:space="preserve">0,2*0,174*21,0        </t>
  </si>
  <si>
    <t>317352311</t>
  </si>
  <si>
    <t>Ztracené bednění překladů z pórobetonových U-profilů osazených do maltového lože, bez podpěrné konstrukce objemová hmotnost do 500 kg/m3 ve zdech tloušťky 300 mm</t>
  </si>
  <si>
    <t>391729674</t>
  </si>
  <si>
    <t xml:space="preserve">Poznámka k souboru cen:
1. V cenách jsou započteny i náklady na montážní podepření překladů.
2. V cenách nejsou započteny náklady na:
a) dodání a uložení betonu; tyto se oceňují cenami souboru cen 317 32-1 . Překlady z betonu železového (bez výztuže),
b) dodání a uložení betonářské výztuže; tyto se oceňují cenami souboru cen 317 36- . . Výztuž překladů, říms, žlabů, žlabových říms, klenbových pásů.
3. Množství jednotek se určuje v m délky překladu.
</t>
  </si>
  <si>
    <t>3,5*6</t>
  </si>
  <si>
    <t>317361821</t>
  </si>
  <si>
    <t>Výztuž překladů, říms, žlabů, žlabových říms, klenbových pásů z betonářské oceli 10 505 (R) nebo BSt 500</t>
  </si>
  <si>
    <t>2011926486</t>
  </si>
  <si>
    <t>0,731   "výpočet v pol.č. 317321511"</t>
  </si>
  <si>
    <t>0,731*0,2      "200 kg/m3 směrné množství výztuže"</t>
  </si>
  <si>
    <t>327324128</t>
  </si>
  <si>
    <t>Opěrné zdi a valy z betonu železového odolný proti agresivnímu prostředí tř. C 30/37</t>
  </si>
  <si>
    <t>433046927</t>
  </si>
  <si>
    <t xml:space="preserve">Poznámka k souboru cen:
1. Ceny jsou určeny pro jakoukoliv tloušťku zdí.
</t>
  </si>
  <si>
    <t>viz. výkres č. D.1.2.1.101</t>
  </si>
  <si>
    <t>(1,15*0,3+1,8*0,3)*(1,65+0,5+3,0*2+2,25)   "OPZ 01</t>
  </si>
  <si>
    <t>(2,3*0,3+2,7*0,3)*(1,95+2,4+2,7+1,24)   "OPZ 02</t>
  </si>
  <si>
    <t>(2,8*0,3+2,9*0,3)*(8,0+4,9)    "venkovní OPZ</t>
  </si>
  <si>
    <t>327351211</t>
  </si>
  <si>
    <t>Bednění opěrných zdí a valů svislých i skloněných, výšky do 20 m zřízení</t>
  </si>
  <si>
    <t>1426697618</t>
  </si>
  <si>
    <t xml:space="preserve">Poznámka k souboru cen:
1. Bednění zdí a valů výšky přes 20 m se oceňuje podle ustanovení úvodního katalogu.
2. Ceny lze použít i pro bednění základů z betonu prostého nebo železového.
</t>
  </si>
  <si>
    <t>(2,1*2*(1,65+0,5+3,0*2+2,25))+1,8*0,3*8+0,75*0,3    "OPZ 01</t>
  </si>
  <si>
    <t>(2,7*2*(1,95+2,4+2,7+1,24))+2,7*0,3*6+1,9*0,3*6      "OPZ 02"</t>
  </si>
  <si>
    <t>((8,0+4,9)*2*2,9)+2,9*0,3*2    "venkovní OPZ</t>
  </si>
  <si>
    <t>327351221</t>
  </si>
  <si>
    <t>Bednění opěrných zdí a valů svislých i skloněných, výšky do 20 m odstranění</t>
  </si>
  <si>
    <t>665717133</t>
  </si>
  <si>
    <t>327361006</t>
  </si>
  <si>
    <t>Výztuž opěrných zdí a valů průměru do 12 mm, z oceli 10 505 (R) nebo BSt 500</t>
  </si>
  <si>
    <t>578334932</t>
  </si>
  <si>
    <t xml:space="preserve">Poznámka k souboru cen:
1. Ceny lze použít i pro případné výztuže základů opěrných zdí a valů.
</t>
  </si>
  <si>
    <t>43,698*0,2        "200 kg/m3 výztuže"</t>
  </si>
  <si>
    <t>3311242R01.1.1</t>
  </si>
  <si>
    <t>Výroba, dodávka a montáž ŽB prefabrikovaných sloupů v kompletu s patkou vč. montážních prostředků a výrobní dokumentace</t>
  </si>
  <si>
    <t>-1661506907</t>
  </si>
  <si>
    <t>viz. Statický posudek</t>
  </si>
  <si>
    <t>128,0</t>
  </si>
  <si>
    <t>267</t>
  </si>
  <si>
    <t>342272215</t>
  </si>
  <si>
    <t>Příčky z pórobetonových tvárnic hladkých na tenké maltové lože objemová hmotnost do 500 kg/m3, tloušťka příčky 75 mm</t>
  </si>
  <si>
    <t>-1325448318</t>
  </si>
  <si>
    <t>(1,725+1,725)*3,5</t>
  </si>
  <si>
    <t>-0,7*1,97*2   "odpočet dveří"</t>
  </si>
  <si>
    <t>342272245</t>
  </si>
  <si>
    <t>Příčky z pórobetonových tvárnic hladkých na tenké maltové lože objemová hmotnost do 500 kg/m3, tloušťka příčky 150 mm</t>
  </si>
  <si>
    <t>-994600891</t>
  </si>
  <si>
    <t>(3,0*2+4,7*2+2,0*2+4,06*2+5,1*6+1,5+10,94+8,2+1,725*4+2,74*2)*3,5</t>
  </si>
  <si>
    <t>-0,9*1,97*4-0,8*1,97*11-0,7*1,97*2   "odpočet dveří"</t>
  </si>
  <si>
    <t>-1,25*0,25*18   "odpočet překladů"</t>
  </si>
  <si>
    <t>342291131</t>
  </si>
  <si>
    <t>Ukotvení příček plochými kotvami, do konstrukce betonové</t>
  </si>
  <si>
    <t>602282994</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</si>
  <si>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</si>
  <si>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3,5*27   "příčky tl. 150mm"</t>
  </si>
  <si>
    <t>3,5*262      "napojení obvodového zdiva na sloupy"</t>
  </si>
  <si>
    <t>Vodorovné konstrukce</t>
  </si>
  <si>
    <t>4131239R01.1.2</t>
  </si>
  <si>
    <t>Výroba, dodávka a montáž železobetonových prefabrikovaných střešních ztužidel</t>
  </si>
  <si>
    <t>-811160491</t>
  </si>
  <si>
    <t>132,0</t>
  </si>
  <si>
    <t>41732161R01.1.3</t>
  </si>
  <si>
    <t>Ztužující pásy a věnce z betonu železového (bez výztuže) tř. C 30/37 XC4, XA3, XF1</t>
  </si>
  <si>
    <t>-721079385</t>
  </si>
  <si>
    <t>Vnitřní nosné zdivo</t>
  </si>
  <si>
    <t>0,25*0,3*(3,53*8+12,0*6+4,5*6+4,14+3,8*3+5,25)</t>
  </si>
  <si>
    <t>417351115</t>
  </si>
  <si>
    <t>Bednění bočnic ztužujících pásů a věnců včetně vzpěr zřízení</t>
  </si>
  <si>
    <t>-781023772</t>
  </si>
  <si>
    <t>0,25*(3,53*8+12,0*6+4,5*6+4,14+3,8*3+5,25)*2</t>
  </si>
  <si>
    <t>417351116</t>
  </si>
  <si>
    <t>Bednění bočnic ztužujících pásů a věnců včetně vzpěr odstranění</t>
  </si>
  <si>
    <t>280299976</t>
  </si>
  <si>
    <t>38</t>
  </si>
  <si>
    <t>417361821</t>
  </si>
  <si>
    <t>Výztuž ztužujících pásů a věnců z betonářské oceli 10 505 (R) nebo BSt 500</t>
  </si>
  <si>
    <t>-1250416324</t>
  </si>
  <si>
    <t>11,102*0,07       "směrné množství výztuže 70kg/m3"</t>
  </si>
  <si>
    <t>39</t>
  </si>
  <si>
    <t>441171131</t>
  </si>
  <si>
    <t>Montáž ocelové konstrukce zastřešení (vazníky, krovy) hmotnosti jednotlivých prvků přes 50 do 80 kg/m, délky do 12 m</t>
  </si>
  <si>
    <t>-1240981684</t>
  </si>
  <si>
    <t>viz. výkres č. D.1.1.b-09 až 12</t>
  </si>
  <si>
    <t>HEB 200 - 61,3 kg/m</t>
  </si>
  <si>
    <t>(4,8*6*25+4,05*6*4+3,59*6*3+2,4*4+3,68*20+4,34*16+4,24*20+5,17*6+2,2*6+2,15*6+2,55*2+5,22*2+1,9*6*2+4,875*6*2+5,25*6+2,5*2+2,25*6)*0,0613</t>
  </si>
  <si>
    <t>40</t>
  </si>
  <si>
    <t>M</t>
  </si>
  <si>
    <t>13010980</t>
  </si>
  <si>
    <t>ocel profilová HE-B 200 jakost 11 375</t>
  </si>
  <si>
    <t>1090665417</t>
  </si>
  <si>
    <t>81,113*1,08 'Přepočtené koeficientem množství</t>
  </si>
  <si>
    <t>41</t>
  </si>
  <si>
    <t>441171R01.1.4</t>
  </si>
  <si>
    <t>Dodávka a montáž ocelového táhla</t>
  </si>
  <si>
    <t>-10465400</t>
  </si>
  <si>
    <t>12,85*58</t>
  </si>
  <si>
    <t>Úpravy povrchů, podlahy a osazování výplní</t>
  </si>
  <si>
    <t>42</t>
  </si>
  <si>
    <t>611181001</t>
  </si>
  <si>
    <t>Sádrová stěrka vnitřních povrchů tloušťky do 3 mm bez penetrace, včetně následného přebroušení vodorovných konstrukcí stropů rovných</t>
  </si>
  <si>
    <t>983548496</t>
  </si>
  <si>
    <t xml:space="preserve">Poznámka k souboru cen:
1. Ceny úprav stropů žebrových lze použít pro ocenění úprav nosníků nebo průvlaků.
2. V cenách nejsou započteny náklady na:
a) spárování podkladu, tyto se ocení cenami souboru cen 61. 12-11.., tohoto katalogu.
b) provedení podkladní a spojovací vrstvy, tyto se ocení cenami souboru cen 61. 13-1…, tohoto katalogu.
</t>
  </si>
  <si>
    <t>97,638     "výpočet v pol.č. 763131421"</t>
  </si>
  <si>
    <t>104,078  "výpočet v pol.č. 763131441"</t>
  </si>
  <si>
    <t>17,078     "výpočet v pol.č. 763131481"</t>
  </si>
  <si>
    <t>43</t>
  </si>
  <si>
    <t>612131111</t>
  </si>
  <si>
    <t>Podkladní a spojovací vrstva vnitřních omítaných ploch polymercementový spojovací můstek nanášený ručně stěn</t>
  </si>
  <si>
    <t>-2085413328</t>
  </si>
  <si>
    <t>viz. výkres č. D.1.1.b-01 až 04 a D.1.1.b-17 a 18</t>
  </si>
  <si>
    <t>Místnost 1-1.01</t>
  </si>
  <si>
    <t>(3,04+2,3)*2*3,4</t>
  </si>
  <si>
    <t>(2,3+2,8*2)*0,3   "ostění"</t>
  </si>
  <si>
    <t>-2,3*2,8-0,9*1,97*3   "odpočet otvorů"</t>
  </si>
  <si>
    <t>Místnost 1-1.02</t>
  </si>
  <si>
    <t>(1,94+5,1)*2*3,4</t>
  </si>
  <si>
    <t>-0,9*1,97   "odpočet otvorů"</t>
  </si>
  <si>
    <t>Místnost 1-1.03</t>
  </si>
  <si>
    <t>(2,74+3,05)*2*3,4</t>
  </si>
  <si>
    <t>Místnost 1-1.04</t>
  </si>
  <si>
    <t>(8,06+1,5)*2*3,4</t>
  </si>
  <si>
    <t>-0,8*1,97*5-0,9*1,97*2   "odpočet otvorů"</t>
  </si>
  <si>
    <t>Místnost 1-1.05a</t>
  </si>
  <si>
    <t>(3,1+5,1)*2*3,4</t>
  </si>
  <si>
    <t>(2,3+3,3*2)*0,3      "ostění"</t>
  </si>
  <si>
    <t>-0,8*1,97-2,3*3,3   "odpočet otvorů"</t>
  </si>
  <si>
    <t>Místnost 1-1.05b</t>
  </si>
  <si>
    <t>Místnost 1-1.06</t>
  </si>
  <si>
    <t>(2,0+5,1)*2*3,4</t>
  </si>
  <si>
    <t>(1,625+1,0*2)*0,3      "ostění"</t>
  </si>
  <si>
    <t>-0,8*1,97*3-1,625*1,0   "odpočet otvorů"</t>
  </si>
  <si>
    <t>Místnost 1-1.06b</t>
  </si>
  <si>
    <t>(2,74+1,0)*2*3,4</t>
  </si>
  <si>
    <t>-0,8*1,97   "odpočet otvorů"</t>
  </si>
  <si>
    <t>Místnost 1-1.07</t>
  </si>
  <si>
    <t>(1,725*2+3,8-0,075)*2*3,4</t>
  </si>
  <si>
    <t>(1,575+1,0*2)*0,3      "ostění"</t>
  </si>
  <si>
    <t>-3*0,7*1,97-0,8*1,97-1,575*1,0    "odpočet otvorů"</t>
  </si>
  <si>
    <t>Místnost 1-1.08</t>
  </si>
  <si>
    <t>(1,725+1,15)*2*3,4</t>
  </si>
  <si>
    <t>-0,7*1,97    "odpočet otvorů"</t>
  </si>
  <si>
    <t>Místnost 1-1.09</t>
  </si>
  <si>
    <t>(2,35+5,1)*2*3,4</t>
  </si>
  <si>
    <t>(1,6+3,3*2)*0,3      "ostění"</t>
  </si>
  <si>
    <t>-0,8*1,97-1,6*3,3    "odpočet otvorů"</t>
  </si>
  <si>
    <t>Místnost 1-1.10</t>
  </si>
  <si>
    <t>(1,625+1,0*2)*0,3   "ostění"</t>
  </si>
  <si>
    <t>-0,8*1,97*2-1,625*1,0    "odpočet otvorů"</t>
  </si>
  <si>
    <t>Místnost 1-1.11</t>
  </si>
  <si>
    <t>(1,575+1,0*2)*0,3   "ostění"</t>
  </si>
  <si>
    <t>-0,8*1,97-3*0,7*1,97-1,575*1,0   "odpočet otvorů"</t>
  </si>
  <si>
    <t>Místnost 1-1.12</t>
  </si>
  <si>
    <t>-0,7*1,97   "odpočet otvorů"</t>
  </si>
  <si>
    <t>Místnost 1-1.13</t>
  </si>
  <si>
    <t>(16,45+12,0)*2*3,88</t>
  </si>
  <si>
    <t>(2,14+3,37*2+2,85+2,55*2+2,1*11+1,0*11*2)*0,3   "ostění"</t>
  </si>
  <si>
    <t>-0,9*1,97-2,85*2,55-2,14*3,37-2,1*1,0*11    "odpočet otvorů"</t>
  </si>
  <si>
    <t>Místnost 1-1.14</t>
  </si>
  <si>
    <t>(12,0+9,56)*2*3,88</t>
  </si>
  <si>
    <t>(4,14+3,3*2+1,5*2+3,75*2*2)*0,3     "ostění"</t>
  </si>
  <si>
    <t>-2,85*2,55*2-4,14*3,3-1,5*3,75*2     "odpočet otvorů"</t>
  </si>
  <si>
    <t>Místnost 1-1.15</t>
  </si>
  <si>
    <t>(2,0+3,91)*2*3,88</t>
  </si>
  <si>
    <t>-0,8*1,97       "odpočet otvorů"</t>
  </si>
  <si>
    <t>Místnost 1-1.16</t>
  </si>
  <si>
    <t>(4,5*2+3,1)*3,88</t>
  </si>
  <si>
    <t>Místnost 1-1.17</t>
  </si>
  <si>
    <t>(12,0+19,75)*2*3,88</t>
  </si>
  <si>
    <t>(2,85*2+2,55*2*2+2,1*11+2,0*2+1,7+1,0*14*2)*0,3     "ostění"</t>
  </si>
  <si>
    <t>-3,1*3,88   "odpočet místnosti 1.1-16"</t>
  </si>
  <si>
    <t>-2,85*2,55*2-2,1*1,0*11-2,0*1,0*2-1,7*1,0   "odpočet otvorů"</t>
  </si>
  <si>
    <t>Místnost 1-1.18</t>
  </si>
  <si>
    <t>(12,0+5,0)*2*3,88</t>
  </si>
  <si>
    <t>(4,14*2+3,3*2*2)*0,3       "ostění"</t>
  </si>
  <si>
    <t>-2,85*2,55*2-4,14*3,3*2   "odpočet otvorů"</t>
  </si>
  <si>
    <t>Místnost 1-1.19</t>
  </si>
  <si>
    <t>(2,85*2+2,55*2*2+2,1*10+2,0*2+1,7+2,15+1,0*14*2)*0,3       "ostění"</t>
  </si>
  <si>
    <t>-3,1*3,88   "odpočet místnosti 1.1-20"</t>
  </si>
  <si>
    <t>-2,85*2,55*2-2,1*1,0*10-2,0*1,0*2-1,7*1,0-2,15*1,0    "odpočet otvorů"</t>
  </si>
  <si>
    <t>Místnost 1-1.20</t>
  </si>
  <si>
    <t>Místnost 1-1.21</t>
  </si>
  <si>
    <t>(4,14+3,3*2+1,5*2+3,75*2*2)*0,3         "ostění"</t>
  </si>
  <si>
    <t>-4,14*3,3*2-2,85*2,55-0,8*1,97-1,5*3,75*2  "odpočet otvorů"</t>
  </si>
  <si>
    <t>Místnost 1-1.22</t>
  </si>
  <si>
    <t>(2,0+3,91)*2*3,4</t>
  </si>
  <si>
    <t>-0,8*1,97  "odpočet otvorů"</t>
  </si>
  <si>
    <t>Místnost 1-1.23</t>
  </si>
  <si>
    <t>(27,69+12,0)*2*3,88</t>
  </si>
  <si>
    <t>(4,14*3+3,3*3*2+2,1*18+1,0*18*2)*0,3        "ostění"</t>
  </si>
  <si>
    <t>-4,14*3,3*3-2,1*1,0*18    "odpočet otvorů"</t>
  </si>
  <si>
    <t>Místnost 1-1.24</t>
  </si>
  <si>
    <t>-4,14*3,3*3-2,1*1,0*18</t>
  </si>
  <si>
    <t>Místnost 1-1.25</t>
  </si>
  <si>
    <t>(12,0+11,16)*2*3,88</t>
  </si>
  <si>
    <t>-4,14*3,3*2-2,85*2,55-0,9*1,97-1,5*3,75*2  "odpočet otvorů"</t>
  </si>
  <si>
    <t>Místnost 1-1.26</t>
  </si>
  <si>
    <t>(4,35+3,45)*2*3,4</t>
  </si>
  <si>
    <t>(2,0+1,0*2)*0,3        "ostění"</t>
  </si>
  <si>
    <t>-0,9*1,97-2,0*1,0    "odpočet otvorů"</t>
  </si>
  <si>
    <t>Místnost 1-1.27</t>
  </si>
  <si>
    <t>(4,5*2+3,45)*3,88</t>
  </si>
  <si>
    <t>Místnost 1-1.28</t>
  </si>
  <si>
    <t>(12,0+38,45)*2*3,88</t>
  </si>
  <si>
    <t>(2,85*2+2,55*2*2+4,14*2+3,3*2*2+2,1*20+1,0*20*2)*0,3      "ostění"</t>
  </si>
  <si>
    <t>-3,45*3,88    "odpočet místnosti 1-1.27"</t>
  </si>
  <si>
    <t>-2,85*2,55*2-4,14*3,3*2-0,8*1,97*2-0,9*1,97*2-2,1*1,0*20   "odpočet otvorů"</t>
  </si>
  <si>
    <t>Místnost 1-1.29</t>
  </si>
  <si>
    <t>(4,35+4,7)*2*3,4</t>
  </si>
  <si>
    <t>Místnost 1-1.30</t>
  </si>
  <si>
    <t>(2,1*2+1,0*2*2)*0,3     "ostění"</t>
  </si>
  <si>
    <t>-0,8*1,97-2,1*1,0*2       "odpočet otvorů"</t>
  </si>
  <si>
    <t>Místnost 1-1.31</t>
  </si>
  <si>
    <t>(4,35+3,0)*2*3,4</t>
  </si>
  <si>
    <t>-0,9*1,97  "odpočet otvorů"</t>
  </si>
  <si>
    <t>Místnost 1-1.32</t>
  </si>
  <si>
    <t>(2,0+1,0*2)*0,3   "ostění"</t>
  </si>
  <si>
    <t>-0,9*1,97-2,0*1,0  "odpočet otvorů"</t>
  </si>
  <si>
    <t>Místnost 1-1.33</t>
  </si>
  <si>
    <t>(12,0+14,91)*2*3,88</t>
  </si>
  <si>
    <t>(4,14*2+3,3*2*2+1,5*2+3,75*2*2)*0,3   "ostění"</t>
  </si>
  <si>
    <t>-4,14*3,3*2-2,85*2,55-0,9*1,97*2-1,5*3,75*2 "odpočet otvorů"</t>
  </si>
  <si>
    <t>Místnost 1-1.34</t>
  </si>
  <si>
    <t>(4,14*3+3,3*2*3+2,1*15+1,0*15*2)*0,3  "ostění"</t>
  </si>
  <si>
    <t>-4,14*3,3*3-2,1*1,0*15   "odpočet otvorů"</t>
  </si>
  <si>
    <t>44</t>
  </si>
  <si>
    <t>612142001</t>
  </si>
  <si>
    <t>Potažení vnitřních ploch pletivem v ploše nebo pruzích, na plném podkladu sklovláknitým vtlačením do tmelu stěn</t>
  </si>
  <si>
    <t>-446045250</t>
  </si>
  <si>
    <t xml:space="preserve">Poznámka k souboru cen:
1. V cenách -2001 jsou započteny i náklady na tmel.
</t>
  </si>
  <si>
    <t>Omítka tenkovrstvá vnitřní</t>
  </si>
  <si>
    <t>463,133       "výpočet v pol.č. 612381021"</t>
  </si>
  <si>
    <t>Pod keramický obklad:</t>
  </si>
  <si>
    <t>143,955    "výpočet v pol.č. 781474112"</t>
  </si>
  <si>
    <t>Přechod materiálů zdivo-beton</t>
  </si>
  <si>
    <t>(((27,69+12,0)*2*4)+((12,0+65,12)*2*2))*0,5   "přechod ztužidlo-stěna"</t>
  </si>
  <si>
    <t>1,0*3,3*139    "sloupy-zdivo"</t>
  </si>
  <si>
    <t>45</t>
  </si>
  <si>
    <t>612311121</t>
  </si>
  <si>
    <t>Omítka vápenná vnitřních ploch nanášená ručně jednovrstvá hladká, tloušťky do 10 mm svislých konstrukcí stěn</t>
  </si>
  <si>
    <t>-2125312897</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</si>
  <si>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</si>
  <si>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46</t>
  </si>
  <si>
    <t>612311191</t>
  </si>
  <si>
    <t>Omítka vápenná vnitřních ploch nanášená ručně Příplatek k cenám za každých dalších i započatých 5 mm tloušťky jádrové omítky přes 10 mm stěn</t>
  </si>
  <si>
    <t>-1215756100</t>
  </si>
  <si>
    <t>47</t>
  </si>
  <si>
    <t>612381021</t>
  </si>
  <si>
    <t>Omítka tenkovrstvá minerální vnitřních ploch probarvená, včetně penetrace podkladu zrnitá, tloušťky 2,0 mm svislých konstrukcí stěn v podlaží i na schodišti</t>
  </si>
  <si>
    <t>2021934103</t>
  </si>
  <si>
    <t>Místnost 1-1.07 - nad keramickým obkladem</t>
  </si>
  <si>
    <t>(1,725*2+3,8-0,075)*2*1,3</t>
  </si>
  <si>
    <t>-1,575*1,0    "odpočet otvorů"</t>
  </si>
  <si>
    <t>Místnost 1-1.08 - nad keramickým obkladem</t>
  </si>
  <si>
    <t>(1,725+1,15)*2*1,3</t>
  </si>
  <si>
    <t>Místnost 1-1.11 - nad keramickým obkladem</t>
  </si>
  <si>
    <t>-1,575*1,0   "odpočet otvorů"</t>
  </si>
  <si>
    <t>Místnost 1-1.12 - nad keramickým obkladem</t>
  </si>
  <si>
    <t>48</t>
  </si>
  <si>
    <t>62127R01.1.5</t>
  </si>
  <si>
    <t xml:space="preserve">Dodávka a montáž exteriérového kamenného obkladu stěn a ostění tl. 10cm vč. ukotvení nerezovými kotevními prvky </t>
  </si>
  <si>
    <t>-1047290209</t>
  </si>
  <si>
    <t xml:space="preserve">Poznámka k souboru cen:
1. V cenách jsou započteny náklady na:
a) montáž a dodávku nosné konstrukce (roštu) se vzdáleností podpěr 425 mm pro podhledy a 600 mm pro stěny. Montáž roštu s jinými roztečemi podpěr se oceňuje individuálně,
b) montáž a dodávku tepelné izolace z desek z minerální vlny,
c) montáž fasádní desky,
d) montáž difuzní fólie.
2. V cenách nejsou započteny náklady na:
a) dodávku fasádních desek, tyto se oceňují ve specifikaci. Ztratné pro kompaktní desky
- (cementovláknité, cementotřískové, z vysokotlakého laminátu) lze stanovit ve výši 25%.
b) dodávku difuzní fólie, tyto se oceňují ve specifikaci. Ztratné lze stanovit ve výši 10%.
c) případnou povrchovou úpravu desek.
</t>
  </si>
  <si>
    <t>viz. výkres č. D.1.1.b-17 až 22 a Kniha skladeb</t>
  </si>
  <si>
    <t>viz. skladba VN-02</t>
  </si>
  <si>
    <t>Pohled jihovýchodní</t>
  </si>
  <si>
    <t>28,25*0,5*2+((0,5+2,2)/2*28,25)    "sokl"</t>
  </si>
  <si>
    <t>13,12*4,5+((6,6+6,2)/2*13,12)+13,12*3,8   "štíty"</t>
  </si>
  <si>
    <t>(1,5*4+3,75*2*4)*0,22    "ostění oken"</t>
  </si>
  <si>
    <t>-1,5*3,75*4    "odpočet oken"</t>
  </si>
  <si>
    <t>Pohled severozápadní</t>
  </si>
  <si>
    <t>28,25*0,5*2   "sokl"</t>
  </si>
  <si>
    <t>13,12*4,5*2+13,12*3,8   "štíty"</t>
  </si>
  <si>
    <t>Pohled jihozápadní</t>
  </si>
  <si>
    <t>66,24*0,5</t>
  </si>
  <si>
    <t>-4,14*0,5*3   "odpočet vrat"</t>
  </si>
  <si>
    <t>Pohled severovýchodní</t>
  </si>
  <si>
    <t>Pohled severozápadní dvorní</t>
  </si>
  <si>
    <t>28,25*0,5*2</t>
  </si>
  <si>
    <t>-4,14*0,5-2,14*0,5   "odpočet vrat"</t>
  </si>
  <si>
    <t>-2,3*0,5*2-1,6*0,5   "odpočet oken"</t>
  </si>
  <si>
    <t>Pohled jihovýchodní dvorní</t>
  </si>
  <si>
    <t>-4,14*0,5*2   "odpočet vrat"</t>
  </si>
  <si>
    <t>Pohled severovýchodní dvorní</t>
  </si>
  <si>
    <t>13,12*4,5+((13,12*3,8)/2)   "štít"</t>
  </si>
  <si>
    <t>39,5*0,5</t>
  </si>
  <si>
    <t>13,12*0,5      "kamenný sokl ve štítu se skladbou VN-01"</t>
  </si>
  <si>
    <t>-4,14*0,5*2-4,14*3,3   "odpočet vrat"</t>
  </si>
  <si>
    <t>Pohled jihozápadní dvorní</t>
  </si>
  <si>
    <t>49</t>
  </si>
  <si>
    <t>622143003</t>
  </si>
  <si>
    <t>Montáž omítkových profilů plastových nebo pozinkovaných, upevněných vtlačením do podkladní vrstvy nebo přibitím rohových s tkaninou</t>
  </si>
  <si>
    <t>-1912328314</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</si>
  <si>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</si>
  <si>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INTERIÉR</t>
  </si>
  <si>
    <t>Ostění oken:</t>
  </si>
  <si>
    <t>2,1*105+1,0*105*2+1,5*8+3,75*8*2+2,0*6+1,0*6*2+2,15+1,0*2+1,7*2+1,0*2*2+1,625*2+1,0*2*2+1,575*2+1,0*2*2+2,3*2+3,3*2*2+1,6+3,3*2</t>
  </si>
  <si>
    <t>Ostění vrat:</t>
  </si>
  <si>
    <t>4,14*8+3,3*8*2+4,0*9+3,25*9*2+1,9+3,25*2+2,3+2,8*2+2,85*6+2,55*2*6</t>
  </si>
  <si>
    <t>Rohy místností</t>
  </si>
  <si>
    <t>3,4*80+3,88*71</t>
  </si>
  <si>
    <t>50</t>
  </si>
  <si>
    <t>63127464</t>
  </si>
  <si>
    <t>výztuž rohová s AL úhelníkem ze skelné tkaniny 10/15cm</t>
  </si>
  <si>
    <t>-1790086155</t>
  </si>
  <si>
    <t>1370,35*1,05 'Přepočtené koeficientem množství</t>
  </si>
  <si>
    <t>51</t>
  </si>
  <si>
    <t>622143004</t>
  </si>
  <si>
    <t>Montáž omítkových profilů plastových nebo pozinkovaných, upevněných vtlačením do podkladní vrstvy nebo přibitím začišťovacích samolepících pro vytvoření dilatujícího spoje s okenním rámem</t>
  </si>
  <si>
    <t>-343327067</t>
  </si>
  <si>
    <t>52</t>
  </si>
  <si>
    <t>59051476</t>
  </si>
  <si>
    <t>profil okenní začišťovací se sklovláknitou armovací tkaninou 9mm/2,4m</t>
  </si>
  <si>
    <t>355225062</t>
  </si>
  <si>
    <t>578,45*1,05 'Přepočtené koeficientem množství</t>
  </si>
  <si>
    <t>53</t>
  </si>
  <si>
    <t>622221031</t>
  </si>
  <si>
    <t>Montáž kontaktního zateplení lepením a mechanickým kotvením z desek z minerální vlny s podélnou orientací vláken na vnější stěny, tloušťky desek přes 120 do 160 mm</t>
  </si>
  <si>
    <t>-602371359</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</si>
  <si>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</si>
  <si>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-13,12*0,5*2     "odpočet soklu z XPS"</t>
  </si>
  <si>
    <t>-13,12*0,5     "odpočet soklu z XPS"</t>
  </si>
  <si>
    <t>-4,14*2,8   "odpočet vrat"</t>
  </si>
  <si>
    <t>54</t>
  </si>
  <si>
    <t>63151538</t>
  </si>
  <si>
    <t>deska tepelně izolační minerální kontaktních fasád podélné vlákno λ=0,036 tl 160mm</t>
  </si>
  <si>
    <t>267775669</t>
  </si>
  <si>
    <t>421,192*1,02 'Přepočtené koeficientem množství</t>
  </si>
  <si>
    <t>55</t>
  </si>
  <si>
    <t>631311115</t>
  </si>
  <si>
    <t>Mazanina z betonu prostého bez zvýšených nároků na prostředí tl. přes 50 do 80 mm tř. C 20/25</t>
  </si>
  <si>
    <t>1302816737</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</si>
  <si>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</si>
  <si>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220,369 "výpočet v pol.č. 771574263"</t>
  </si>
  <si>
    <t>220,369*0,075</t>
  </si>
  <si>
    <t>56</t>
  </si>
  <si>
    <t>631311135</t>
  </si>
  <si>
    <t>Mazanina z betonu prostého bez zvýšených nároků na prostředí tl. přes 120 do 240 mm tř. C 20/25</t>
  </si>
  <si>
    <t>-55110471</t>
  </si>
  <si>
    <t>viz. výkres č. D.1.1.b-01 až 04 a D.1.1.c-01</t>
  </si>
  <si>
    <t>Skladba HN-03</t>
  </si>
  <si>
    <t>9,85*4,06+12,0*5,5</t>
  </si>
  <si>
    <t>4,14*0,3   "prahy dveří"</t>
  </si>
  <si>
    <t>12,0*11,61+3,0*3,3</t>
  </si>
  <si>
    <t>4,14*0,3*2+2,85*0,3  "prahy dveří"</t>
  </si>
  <si>
    <t>367,025    "skladba HN-03"</t>
  </si>
  <si>
    <t>1875,027*0,14   "skladba HN-01 - výpočet v pol.č. 63262113R01.1.6"</t>
  </si>
  <si>
    <t>57</t>
  </si>
  <si>
    <t>631319011</t>
  </si>
  <si>
    <t>Příplatek k cenám mazanin za úpravu povrchu mazaniny přehlazením, mazanina tl. přes 50 do 80 mm</t>
  </si>
  <si>
    <t>1380558773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</si>
  <si>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</si>
  <si>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58</t>
  </si>
  <si>
    <t>631319013</t>
  </si>
  <si>
    <t>Příplatek k cenám mazanin za úpravu povrchu mazaniny přehlazením, mazanina tl. přes 120 do 240 mm</t>
  </si>
  <si>
    <t>-956091446</t>
  </si>
  <si>
    <t>59</t>
  </si>
  <si>
    <t>631362021</t>
  </si>
  <si>
    <t>Výztuž mazanin ze svařovaných sítí z drátů typu KARI</t>
  </si>
  <si>
    <t>676498444</t>
  </si>
  <si>
    <t xml:space="preserve">Poznámka k souboru cen:
1. Betonová podezdívek příček se oceňuje položkou 278 36-1111 souboru cen 278 36-11.1 - Výztuž základu (podezdívky) betonového
</t>
  </si>
  <si>
    <t>Skladba HN-03 - Kari 150/150/8mm - 5,267 kg/m2</t>
  </si>
  <si>
    <t>367,025*0,005267*1,2      "20% na přesahy"</t>
  </si>
  <si>
    <t>Skladba HN-04 - Kari 150/150/4mm - 1,351 kg/m2</t>
  </si>
  <si>
    <t>220,369*0,001351*1,2     "výpočet v pol.č. 771574263 a 20% na přesahy"</t>
  </si>
  <si>
    <t>60</t>
  </si>
  <si>
    <t>632451033</t>
  </si>
  <si>
    <t>Potěr cementový vyrovnávací z malty (MC-15) v ploše o průměrné (střední) tl. přes 30 do 40 mm</t>
  </si>
  <si>
    <t>-901135589</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</si>
  <si>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</si>
  <si>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418,081   "výpočet v pol.č. 632451033"</t>
  </si>
  <si>
    <t>61</t>
  </si>
  <si>
    <t>63262113R01.1.6</t>
  </si>
  <si>
    <t>Podklad z litého asfaltu ze směsi živičné jemnozrnné tl. vrstvy přes 40 do 50 mm</t>
  </si>
  <si>
    <t>-272428984</t>
  </si>
  <si>
    <t xml:space="preserve">Poznámka k souboru cen:
1. Ceny jsou určeny pro vytvoření krytu (to je nášlapné nebo pojízdné vrstvy) nebo vrstvy podkladní, případně vyrovnávací v halách, skladištích, průjezdech, na chodníčku kolem budovy, před ní, případně jako ochrana povrchu balkonů, plochých střech, teras apod.
2. Případné podloží z tříděného kameniva nebo jiné podle projektu se ocení zvlášť.
</t>
  </si>
  <si>
    <t>Skladba HN-01</t>
  </si>
  <si>
    <t>13,2*4,5+16,45*4,5</t>
  </si>
  <si>
    <t>4,5*3,1</t>
  </si>
  <si>
    <t>4,5*19,75+4,5*16,45</t>
  </si>
  <si>
    <t>4,5*16,45+4,5*19,75</t>
  </si>
  <si>
    <t>27,69*12,0</t>
  </si>
  <si>
    <t>4,14*0,3*3   "prahy dveří"</t>
  </si>
  <si>
    <t>27,99*12,0</t>
  </si>
  <si>
    <t>12,0*11,16</t>
  </si>
  <si>
    <t>4,14*0,3*2+2,85*0,3+1,0*0,3     "prahy dveří"</t>
  </si>
  <si>
    <t>4,5*3,45</t>
  </si>
  <si>
    <t xml:space="preserve">4,5*14,9*2+4,5*9,9*2 </t>
  </si>
  <si>
    <t>4,14*0,3*3        "prahy dveří"</t>
  </si>
  <si>
    <t>62</t>
  </si>
  <si>
    <t>632621136</t>
  </si>
  <si>
    <t>Podklad z litého asfaltu ze směsi živičné jemnozrnné Příplatek k cenám za zdrsňovací posyp a zaválcování</t>
  </si>
  <si>
    <t>186016695</t>
  </si>
  <si>
    <t>1875,027 "výpočet v pol.č. 63262113R01.1.6"</t>
  </si>
  <si>
    <t>63</t>
  </si>
  <si>
    <t>633811111</t>
  </si>
  <si>
    <t>Broušení betonových podlah nerovností do 2 mm (stržení šlemu)</t>
  </si>
  <si>
    <t>1400455993</t>
  </si>
  <si>
    <t>220,3692     "výpočet v pol.č. 771574263</t>
  </si>
  <si>
    <t>64</t>
  </si>
  <si>
    <t>634111114</t>
  </si>
  <si>
    <t>Obvodová dilatace mezi stěnou a mazaninou nebo potěrem pružnou těsnicí páskou na bázi syntetického kaučuku výšky 100 mm</t>
  </si>
  <si>
    <t>-592804619</t>
  </si>
  <si>
    <t>(3,04+2,3)*2</t>
  </si>
  <si>
    <t>(1,94+5,1)*2</t>
  </si>
  <si>
    <t>(2,74+3,05)*2</t>
  </si>
  <si>
    <t>(8,06+1,5)*2</t>
  </si>
  <si>
    <t>(3,1+5,1)*2</t>
  </si>
  <si>
    <t>(2,0+5,1)*2</t>
  </si>
  <si>
    <t>(2,74+1,0)*2</t>
  </si>
  <si>
    <t>(1,725+3,8)*2</t>
  </si>
  <si>
    <t>(1,725+1,15)*2</t>
  </si>
  <si>
    <t>(2,35+5,1)*2</t>
  </si>
  <si>
    <t>(16,45+12,0)*2</t>
  </si>
  <si>
    <t>(12,0+9,56)*2</t>
  </si>
  <si>
    <t>(2,0+3,91)*2</t>
  </si>
  <si>
    <t>4,5*2+3,1</t>
  </si>
  <si>
    <t>(12,0+19,75)*2</t>
  </si>
  <si>
    <t>-3,1   "odpočet místnosti 1.1-16"</t>
  </si>
  <si>
    <t>(12,0+5,0)*2</t>
  </si>
  <si>
    <t>-3,1   "odpočet místnosti 1.1-20"</t>
  </si>
  <si>
    <t>(27,69+12,0)*2</t>
  </si>
  <si>
    <t>(12,0+11,16)*2</t>
  </si>
  <si>
    <t>(4,35+3,45)*2</t>
  </si>
  <si>
    <t>4,5*2+3,45</t>
  </si>
  <si>
    <t>(12,0+38,45)*2</t>
  </si>
  <si>
    <t>-3,45    "odpočet místnosti 1-1.27"</t>
  </si>
  <si>
    <t>(4,35+4,7)*2</t>
  </si>
  <si>
    <t>(4,35+3,0)*2</t>
  </si>
  <si>
    <t>(12,0+14,91)*2</t>
  </si>
  <si>
    <t>65</t>
  </si>
  <si>
    <t>634662111</t>
  </si>
  <si>
    <t>Výplň dilatačních spar mazanin akrylátovým tmelem, šířka spáry do 10 mm</t>
  </si>
  <si>
    <t>141643815</t>
  </si>
  <si>
    <t xml:space="preserve">Poznámka k souboru cen:
1. V cenách jsou započteny i náklady na ochranu okrajů spáry papírovou páskou.
2. V cenách 634 66-21.. a 634 66-31.. jsou započteny i náklady na těsnící provazec z pěnového polyetylénu.
</t>
  </si>
  <si>
    <t>4,5*8+16,45+13,2</t>
  </si>
  <si>
    <t>19,75*2+4,5*10</t>
  </si>
  <si>
    <t>19,75*2+4,5*9</t>
  </si>
  <si>
    <t>27,69+12,0*5</t>
  </si>
  <si>
    <t>11,16+12,0</t>
  </si>
  <si>
    <t>36,65+29,7+4,5*10</t>
  </si>
  <si>
    <t>Součet HN-01</t>
  </si>
  <si>
    <t>9,56+12,0</t>
  </si>
  <si>
    <t>12,0+11,61</t>
  </si>
  <si>
    <t>Součet HN-03</t>
  </si>
  <si>
    <t>627,73   "skladba HN-01</t>
  </si>
  <si>
    <t>66,73      "skladba HN-03</t>
  </si>
  <si>
    <t>Součet CELKEM</t>
  </si>
  <si>
    <t>66</t>
  </si>
  <si>
    <t>634911121</t>
  </si>
  <si>
    <t>Řezání dilatačních nebo smršťovacích spár v čerstvé betonové mazanině nebo potěru šířky přes 5 do 10 mm, hloubky do 10 mm</t>
  </si>
  <si>
    <t>-2138699282</t>
  </si>
  <si>
    <t xml:space="preserve">Poznámka k souboru cen:
1. V cenách jsou započteny i náklady na vyčištění spár po řezání.
</t>
  </si>
  <si>
    <t>67</t>
  </si>
  <si>
    <t>636511121</t>
  </si>
  <si>
    <t>Dlažba z dřevěných impregnovaných špalíků velikosti 100x100x100 mm, do pískového lože z řeziva tvrdého se zalitím spár asfaltem</t>
  </si>
  <si>
    <t>-1487166432</t>
  </si>
  <si>
    <t>Skladba HN-02</t>
  </si>
  <si>
    <t>3,25*4,5+16,45*3,1</t>
  </si>
  <si>
    <t>2,75*0,3+2,14*0,3   "prahy dveří"</t>
  </si>
  <si>
    <t>3,0*19,75</t>
  </si>
  <si>
    <t>2,85*0,3+2,85*0,45  "prahy dveří"</t>
  </si>
  <si>
    <t>12,0*5,0</t>
  </si>
  <si>
    <t>2,85*0,3+2,85*0,45+4,1*0,3*2     "prahy dveří"</t>
  </si>
  <si>
    <t>3,0*38,45+4,5*4,9*2</t>
  </si>
  <si>
    <t>2,85*0,3*2+4,1*0,3*2 "prahy dveří"</t>
  </si>
  <si>
    <t>68</t>
  </si>
  <si>
    <t>642942111</t>
  </si>
  <si>
    <t>Osazování zárubní nebo rámů kovových dveřních lisovaných nebo z úhelníků bez dveřních křídel na cementovou maltu, plochy otvoru do 2,5 m2</t>
  </si>
  <si>
    <t>-491930379</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</si>
  <si>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</si>
  <si>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viz. Kniha dveří</t>
  </si>
  <si>
    <t>23,0</t>
  </si>
  <si>
    <t>69</t>
  </si>
  <si>
    <t>55331386</t>
  </si>
  <si>
    <t>zárubeň ocelová pro běžné zdění a porobeton 150 levá/pravá 900</t>
  </si>
  <si>
    <t>177265707</t>
  </si>
  <si>
    <t>70</t>
  </si>
  <si>
    <t>55331384</t>
  </si>
  <si>
    <t>zárubeň ocelová pro běžné zdění a porobeton 150 levá/pravá 800</t>
  </si>
  <si>
    <t>-1285409192</t>
  </si>
  <si>
    <t>71</t>
  </si>
  <si>
    <t>55331382</t>
  </si>
  <si>
    <t>zárubeň ocelová pro běžné zdění a porobeton 150 levá/pravá 700</t>
  </si>
  <si>
    <t>1271949636</t>
  </si>
  <si>
    <t>266</t>
  </si>
  <si>
    <t>55331335</t>
  </si>
  <si>
    <t>zárubeň ocelová pro běžné zdění a porobeton 75 levá/pravá 700</t>
  </si>
  <si>
    <t>2097970073</t>
  </si>
  <si>
    <t>72</t>
  </si>
  <si>
    <t>5533138PC01.1.1</t>
  </si>
  <si>
    <t>zárubeň ocelová pro běžné zdění a porobeton 300 levá/pravá 900</t>
  </si>
  <si>
    <t>-181329476</t>
  </si>
  <si>
    <t>73</t>
  </si>
  <si>
    <t>941111121</t>
  </si>
  <si>
    <t>Montáž lešení řadového trubkového lehkého pracovního s podlahami s provozním zatížením tř. 3 do 200 kg/m2 šířky tř. W09 přes 0,9 do 1,2 m, výšky do 10 m</t>
  </si>
  <si>
    <t>737089191</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</si>
  <si>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</si>
  <si>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 xml:space="preserve">viz. výkres č. D.1.1.b-17 až 22 </t>
  </si>
  <si>
    <t>28,25*2,5*2+((2,5+4,2)/2*28,25)    "podélná část</t>
  </si>
  <si>
    <t>1,2*4,5+1,2*9,0    "kraje lešení"</t>
  </si>
  <si>
    <t>28,25*2,5*2   "podélná část"</t>
  </si>
  <si>
    <t>1,2*4,5*2   "kraje lešení"</t>
  </si>
  <si>
    <t>66,24*2,5</t>
  </si>
  <si>
    <t>28,25*2,5*2</t>
  </si>
  <si>
    <t>13,12*4,5*2+(13,12*3,8)   "štíty"</t>
  </si>
  <si>
    <t>39,5*2,5</t>
  </si>
  <si>
    <t>74</t>
  </si>
  <si>
    <t>941111221</t>
  </si>
  <si>
    <t>Montáž lešení řadového trubkového lehkého pracovního s podlahami s provozním zatížením tř. 3 do 200 kg/m2 Příplatek za první a každý další den použití lešení k ceně -1121</t>
  </si>
  <si>
    <t>2021042260</t>
  </si>
  <si>
    <t>1912,01*30*8</t>
  </si>
  <si>
    <t>75</t>
  </si>
  <si>
    <t>941111821</t>
  </si>
  <si>
    <t>Demontáž lešení řadového trubkového lehkého pracovního s podlahami s provozním zatížením tř. 3 do 200 kg/m2 šířky tř. W09 přes 0,9 do 1,2 m, výšky do 10 m</t>
  </si>
  <si>
    <t>-1086402178</t>
  </si>
  <si>
    <t xml:space="preserve">Poznámka k souboru cen:
1. Demontáž lešení řadového trubkového lehkého výšky přes 25 m se oceňuje individuálně.
</t>
  </si>
  <si>
    <t>76</t>
  </si>
  <si>
    <t>945412111</t>
  </si>
  <si>
    <t>Teleskopická hydraulická montážní plošina na samohybném podvozku, s otočným košem výšky zdvihu do 8 m</t>
  </si>
  <si>
    <t>den</t>
  </si>
  <si>
    <t>811760051</t>
  </si>
  <si>
    <t>30,0*2*2</t>
  </si>
  <si>
    <t>77</t>
  </si>
  <si>
    <t>949101112</t>
  </si>
  <si>
    <t>Lešení pomocné pracovní pro objekty pozemních staveb pro zatížení do 150 kg/m2, o výšce lešeňové podlahy přes 1,9 do 3,5 m</t>
  </si>
  <si>
    <t>1555704252</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</si>
  <si>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</si>
  <si>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viz. Legenda místností</t>
  </si>
  <si>
    <t>2841,4</t>
  </si>
  <si>
    <t>78</t>
  </si>
  <si>
    <t>952901311</t>
  </si>
  <si>
    <t>Vyčištění budov nebo objektů před předáním do užívání zemědělských budov a objektů jakékoliv výšky podlaží</t>
  </si>
  <si>
    <t>1717027332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</si>
  <si>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</si>
  <si>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79</t>
  </si>
  <si>
    <t>953943211</t>
  </si>
  <si>
    <t>Osazování drobných kovových předmětů kotvených do stěny hasicího přístroje</t>
  </si>
  <si>
    <t>210082163</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</si>
  <si>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</si>
  <si>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viz. PBŘ</t>
  </si>
  <si>
    <t>16,0</t>
  </si>
  <si>
    <t>80</t>
  </si>
  <si>
    <t>44932114</t>
  </si>
  <si>
    <t>přístroj hasicí ruční práškový PG 6 LE</t>
  </si>
  <si>
    <t>-1326181177</t>
  </si>
  <si>
    <t>81</t>
  </si>
  <si>
    <t>957381R01.1.7</t>
  </si>
  <si>
    <t>Dodávka a montáž žlaby krmné 600x21600x760mm betonové prefabrikované, pohledový železobeton odolný proti kyselému a zásaditému prostředí</t>
  </si>
  <si>
    <t>1304561334</t>
  </si>
  <si>
    <t>viz. Kniha ostatních prvků:</t>
  </si>
  <si>
    <t>3,0   "ozn. X1-1.96, X1-1.91 a X1-1.88</t>
  </si>
  <si>
    <t>82</t>
  </si>
  <si>
    <t>957381R01.1.8</t>
  </si>
  <si>
    <t>Dodávka a montáž žlaby krmné 600x9600x760mm betonové prefabrikované, pohledový železobeton odolný proti kyselému a zásaditému prostředí</t>
  </si>
  <si>
    <t>168503119</t>
  </si>
  <si>
    <t>3,0   "ozn. X1-1.90, X1-1.92 a X1-1.94</t>
  </si>
  <si>
    <t>83</t>
  </si>
  <si>
    <t>957381R01.1.9</t>
  </si>
  <si>
    <t>Dodávka a montáž žlaby krmné 600x5100x760mm betonové prefabrikované, pohledový železobeton odolný proti kyselému a zásaditému prostředí</t>
  </si>
  <si>
    <t>-590954254</t>
  </si>
  <si>
    <t>3,0   "ozn. X1-1.89, X1-1.93 a X1-1.95</t>
  </si>
  <si>
    <t>84</t>
  </si>
  <si>
    <t>985331213</t>
  </si>
  <si>
    <t>Dodatečné vlepování betonářské výztuže včetně vyvrtání a vyčištění otvoru chemickou maltou průměr výztuže 12 mm</t>
  </si>
  <si>
    <t>-739582005</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</si>
  <si>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</si>
  <si>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 xml:space="preserve">viz. výkres č. D.1.1.b-01 až 04 </t>
  </si>
  <si>
    <t>Provázání vnitřních věnců se sloupy/průvlaky</t>
  </si>
  <si>
    <t>27,0*4*0,2        "ocelové trny 4x12mm do hloubky 20cm"</t>
  </si>
  <si>
    <t>85</t>
  </si>
  <si>
    <t>13021013</t>
  </si>
  <si>
    <t>tyč ocelová žebírková jakost BSt 500S výztuž do betonu D 12mm</t>
  </si>
  <si>
    <t>-1234105370</t>
  </si>
  <si>
    <t>27,0*4*0,4*0,000888    "výztuž pr.12mm"</t>
  </si>
  <si>
    <t>0,038*1,1 'Přepočtené koeficientem množství</t>
  </si>
  <si>
    <t>998</t>
  </si>
  <si>
    <t>Přesun hmot</t>
  </si>
  <si>
    <t>86</t>
  </si>
  <si>
    <t>998014111</t>
  </si>
  <si>
    <t>Přesun hmot pro budovy a haly občanské výstavby, bydlení, výrobu a služby s nosnou svislou konstrukcí montovanou z dílců betonových tyčových s vyzdívaným obvodovým pláštěm vodorovná dopravní vzdálenost do 100 m, pro budovy a haly jednopodlažní</t>
  </si>
  <si>
    <t>-168311218</t>
  </si>
  <si>
    <t xml:space="preserve">Poznámka k souboru cen:
1. Pokud se prefabrikáty složí přímo do prostoru technologické manipulace (pracovní zóna jeřábu), nezapočítává se jejich hmotnost do hmotnosti pro výpočet přesunu hmot.
</t>
  </si>
  <si>
    <t>711</t>
  </si>
  <si>
    <t>Izolace proti vodě, vlhkosti a plynům</t>
  </si>
  <si>
    <t>87</t>
  </si>
  <si>
    <t>711111001</t>
  </si>
  <si>
    <t>Provedení izolace proti zemní vlhkosti natěradly a tmely za studena na ploše vodorovné V nátěrem penetračním</t>
  </si>
  <si>
    <t>1083614310</t>
  </si>
  <si>
    <t xml:space="preserve">Poznámka k souboru cen:
1. Izolace plochy jednotlivě do 10 m2 se oceňují skladebně cenou příslušné izolace a cenou 711 19-9095 Příplatek za plochu do 10 m2.
</t>
  </si>
  <si>
    <t>(12,6*65,72+27,99*12,6*2)*2</t>
  </si>
  <si>
    <t>88</t>
  </si>
  <si>
    <t>11163150</t>
  </si>
  <si>
    <t>lak penetrační asfaltový</t>
  </si>
  <si>
    <t>-238231680</t>
  </si>
  <si>
    <t>3066,84*0,0003 'Přepočtené koeficientem množství</t>
  </si>
  <si>
    <t>89</t>
  </si>
  <si>
    <t>711112001</t>
  </si>
  <si>
    <t>Provedení izolace proti zemní vlhkosti natěradly a tmely za studena na ploše svislé S nátěrem penetračním</t>
  </si>
  <si>
    <t>-313407556</t>
  </si>
  <si>
    <t>viz. výkres č. D.1.2.101, D.1.1.b-17, D.1.1.b-18 a Kniha skladeb</t>
  </si>
  <si>
    <t>Skladba VN-04 a VN-05</t>
  </si>
  <si>
    <t>Pasy výšky 1m+0,85m nad pasem</t>
  </si>
  <si>
    <t xml:space="preserve">((40,59+65,72)*2*1,85)+27,99*1,85*2+11,8*1,85*2+12,49*1,85*2+9,99*1,85+8,74*1,85   </t>
  </si>
  <si>
    <t>-2,0*0,5*78   "odpočet patek"</t>
  </si>
  <si>
    <t>Pasy výšky 1,25m+0,85m nad pasem</t>
  </si>
  <si>
    <t>(26,55+15,5+18,15)*2,1</t>
  </si>
  <si>
    <t>-2,0*0,5*13   "odpočet patek"</t>
  </si>
  <si>
    <t>Pasy výšky 1,4m+0,85m nad pasem</t>
  </si>
  <si>
    <t>6,2*2,25</t>
  </si>
  <si>
    <t>-2,0*0,5*2   "odpočet patek"</t>
  </si>
  <si>
    <t>Pasy výšky 1,5m+0,85m nad pasem</t>
  </si>
  <si>
    <t>(20,6+1,55+43,86)*2,35</t>
  </si>
  <si>
    <t>-2,0*0,5*14   "odpočet patek"</t>
  </si>
  <si>
    <t>Pasy výšky 1,8m+0,85m nad pasem</t>
  </si>
  <si>
    <t>10,0*2,65</t>
  </si>
  <si>
    <t>Pasy výšky 2,1m+0,85m nad pasem</t>
  </si>
  <si>
    <t>(15,47+2,0*8+11,8+14,22)*2,95</t>
  </si>
  <si>
    <t>Pasy výšky 3,0m+0,85m nad pasem</t>
  </si>
  <si>
    <t>(2,45+1,55+0,75+2,0+2,0+1,15+1,655)*3,85</t>
  </si>
  <si>
    <t>-2,0*0,5*5   "odpočet patek"</t>
  </si>
  <si>
    <t>Opěrné stěny +0,85m nad opěrnou stěnou</t>
  </si>
  <si>
    <t>(1,65+0,5+3,0*2+2,25)*2,95    "OPZ 01</t>
  </si>
  <si>
    <t>(1,95+2,4+2,7+1,24)*3,55      "OPZ 02</t>
  </si>
  <si>
    <t>(8,0+4,9)*3,75    "venkovní OPZ</t>
  </si>
  <si>
    <t>90</t>
  </si>
  <si>
    <t>-2071528084</t>
  </si>
  <si>
    <t>1137,996*0,00035 'Přepočtené koeficientem množství</t>
  </si>
  <si>
    <t>91</t>
  </si>
  <si>
    <t>711141559</t>
  </si>
  <si>
    <t>Provedení izolace proti zemní vlhkosti pásy přitavením NAIP na ploše vodorovné V</t>
  </si>
  <si>
    <t>89053001</t>
  </si>
  <si>
    <t xml:space="preserve">Poznámka k souboru cen:
1. Izolace plochy jednotlivě do 10 m2 se oceňují skladebně cenou příslušné izolace a cenou 711 19-9097 Příplatek za plochu do 10 m2.
</t>
  </si>
  <si>
    <t>3066,84        "výpočet v pol.č. 711111001"</t>
  </si>
  <si>
    <t>3066,84        "2. vrstva"</t>
  </si>
  <si>
    <t>92</t>
  </si>
  <si>
    <t>62855009</t>
  </si>
  <si>
    <t>pás asfaltový natavitelný modifikovaný SBS tl 5mm s vložkou z polyesterové vyztužené rohože a hrubozrnným břidličným posypem na horním povrchu</t>
  </si>
  <si>
    <t>-335514970</t>
  </si>
  <si>
    <t>6133,68*1,15 'Přepočtené koeficientem množství</t>
  </si>
  <si>
    <t>93</t>
  </si>
  <si>
    <t>711142559</t>
  </si>
  <si>
    <t>Provedení izolace proti zemní vlhkosti pásy přitavením NAIP na ploše svislé S</t>
  </si>
  <si>
    <t>-644758574</t>
  </si>
  <si>
    <t>1137,996   "výpočet v pol.č. 711112001"</t>
  </si>
  <si>
    <t>1137,996       "2 vrstvy"</t>
  </si>
  <si>
    <t>94</t>
  </si>
  <si>
    <t>177179031</t>
  </si>
  <si>
    <t>2275,992*1,15 'Přepočtené koeficientem množství</t>
  </si>
  <si>
    <t>95</t>
  </si>
  <si>
    <t>711491172</t>
  </si>
  <si>
    <t>Provedení izolace proti povrchové a podpovrchové tlakové vodě ostatní na ploše vodorovné V z textilií, vrstva ochranná</t>
  </si>
  <si>
    <t>2076881002</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</si>
  <si>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</si>
  <si>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Skladba HN-04</t>
  </si>
  <si>
    <t>Součet HN-04</t>
  </si>
  <si>
    <t>220,369   "skladba HN-04"</t>
  </si>
  <si>
    <t>96</t>
  </si>
  <si>
    <t>69311082</t>
  </si>
  <si>
    <t>geotextilie netkaná separační, ochranná, filtrační, drenážní PP 500g/m2</t>
  </si>
  <si>
    <t>-856088979</t>
  </si>
  <si>
    <t>587,394*1,05 'Přepočtené koeficientem množství</t>
  </si>
  <si>
    <t>97</t>
  </si>
  <si>
    <t>998711102</t>
  </si>
  <si>
    <t>Přesun hmot pro izolace proti vodě, vlhkosti a plynům stanovený z hmotnosti přesunovaného materiálu vodorovná dopravní vzdálenost do 50 m v objektech výšky přes 6 do 12 m</t>
  </si>
  <si>
    <t>854488529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</si>
  <si>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</si>
  <si>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</si>
  <si>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</si>
  <si>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98</t>
  </si>
  <si>
    <t>713121111</t>
  </si>
  <si>
    <t>Montáž tepelné izolace podlah rohožemi, pásy, deskami, dílci, bloky (izolační materiál ve specifikaci) kladenými volně jednovrstvá</t>
  </si>
  <si>
    <t>-1768267776</t>
  </si>
  <si>
    <t xml:space="preserve">Poznámka k souboru cen:
1. Množství tepelné izolace podlah okrajovými pásky k ceně -1211 se určuje v m projektované délky obložení (bez přesahů) na obvodu podlahy.
</t>
  </si>
  <si>
    <t>99</t>
  </si>
  <si>
    <t>28376354</t>
  </si>
  <si>
    <t>deska perimetrická spodních staveb, podlah a plochých střech 200kPa λ=0,034 tl 100mm</t>
  </si>
  <si>
    <t>2078723688</t>
  </si>
  <si>
    <t>220,369*1,02 'Přepočtené koeficientem množství</t>
  </si>
  <si>
    <t>100</t>
  </si>
  <si>
    <t>713131143</t>
  </si>
  <si>
    <t>Montáž tepelné izolace stěn rohožemi, pásy, deskami, dílci, bloky (izolační materiál ve specifikaci) lepením celoplošně s mechanickým kotvením</t>
  </si>
  <si>
    <t>-440170635</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</si>
  <si>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</si>
  <si>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101</t>
  </si>
  <si>
    <t>28376447</t>
  </si>
  <si>
    <t>deska z polystyrénu XPS, hrana rovná a strukturovaný povrch 300kPa tl 160mm</t>
  </si>
  <si>
    <t>-168572185</t>
  </si>
  <si>
    <t>1137,996*1,05 'Přepočtené koeficientem množství</t>
  </si>
  <si>
    <t>102</t>
  </si>
  <si>
    <t>713131155</t>
  </si>
  <si>
    <t>Montáž tepelné izolace stěn rohožemi, pásy, deskami, dílci, bloky (izolační materiál ve specifikaci) vložením dvouvrstvě</t>
  </si>
  <si>
    <t>1367393991</t>
  </si>
  <si>
    <t>viz. výkres č. D.1.1.b-09 až 22 a Kniha skladeb</t>
  </si>
  <si>
    <t>Světlíky - viz. skladba VN-06</t>
  </si>
  <si>
    <t>(24,76*2*3+25,72*2+18,8*2*2+17,39*2)*1,0</t>
  </si>
  <si>
    <t>1,418*1,28*2*14+((0,31+0,13)*1,0*14) "boky světlíků"</t>
  </si>
  <si>
    <t>-2,0*0,5*118-1,92*0,5*16-1,9*0,5*2-0,9*0,5*2-1,86*0,5*4-2,1*0,5*6-2,35*0,5*2   "odpočet oken"</t>
  </si>
  <si>
    <t>Fasáda - viz. skladba VN-01</t>
  </si>
  <si>
    <t>1577,776       "výpočet v pol.č. 766411R01.1.22"</t>
  </si>
  <si>
    <t>Oplechování oken falcovaným plechem - viz. skladba VN-03</t>
  </si>
  <si>
    <t>0,47*1,0*17+0,65*1,0   "pohled jihovýchodní</t>
  </si>
  <si>
    <t>0,47*1,0*17+0,65*1,0   "pohled severozápadní</t>
  </si>
  <si>
    <t>0,47*1,0*10    "pohled jihozápadní</t>
  </si>
  <si>
    <t>0,47*1,0*8      "pohled severovýchodní</t>
  </si>
  <si>
    <t>0,47*1,0*8      "pohled severozápadní dvorní</t>
  </si>
  <si>
    <t>0,47*1,0*12    "pohled jihovýchodní dvorní</t>
  </si>
  <si>
    <t>0,47*1,0*8      "pohled severovýchodní dvorní</t>
  </si>
  <si>
    <t>0,47*1,0*10    "pohled severozápadní dvorní</t>
  </si>
  <si>
    <t>103</t>
  </si>
  <si>
    <t>63148160</t>
  </si>
  <si>
    <t>deska tepelně izolační minerální provětrávaných fasád λ=0,033-0,035 tl 80mm</t>
  </si>
  <si>
    <t>-427550436</t>
  </si>
  <si>
    <t>1839,807*2,1 'Přepočtené koeficientem množství</t>
  </si>
  <si>
    <t>104</t>
  </si>
  <si>
    <t>713131161</t>
  </si>
  <si>
    <t>Montáž tepelné izolace stěn připevněné sponkami parotěsná reflexní, tloušťka izolace do 5 mm</t>
  </si>
  <si>
    <t>-132824238</t>
  </si>
  <si>
    <t>viz. výkres č. D.1.1.b-09 až 18</t>
  </si>
  <si>
    <t>Pojistná HI</t>
  </si>
  <si>
    <t>Parostěná zábrana</t>
  </si>
  <si>
    <t>218,431</t>
  </si>
  <si>
    <t>Součet SVĚTLÍKY</t>
  </si>
  <si>
    <t>Součet FASÁDA</t>
  </si>
  <si>
    <t>436,862    "světlíky - skladba VN-06"</t>
  </si>
  <si>
    <t>1577,776  "fasáda - skladba VN-01"</t>
  </si>
  <si>
    <t>105</t>
  </si>
  <si>
    <t>28329035</t>
  </si>
  <si>
    <t>fólie kontaktní difuzně propustná pro doplňkovou hydroizolační vrstvu, třívrstvá mikroporézní PP 130-135g/m2 s integrovanou samolepící páskou</t>
  </si>
  <si>
    <t>570046509</t>
  </si>
  <si>
    <t>218,431*1,1 'Přepočtené koeficientem množství</t>
  </si>
  <si>
    <t>106</t>
  </si>
  <si>
    <t>28329012</t>
  </si>
  <si>
    <t>fólie PE vyztužená pro parotěsnou vrstvu (reakce na oheň - třída F) 140g/m2</t>
  </si>
  <si>
    <t>831714435</t>
  </si>
  <si>
    <t>107</t>
  </si>
  <si>
    <t>28329038</t>
  </si>
  <si>
    <t>fólie kontaktní difuzně propustná pro doplňkovou hydroizolační vrstvu skládaných větraných fasád s otevřenými spárami (spára max 20 mm, max.20% plochy)</t>
  </si>
  <si>
    <t>1971821471</t>
  </si>
  <si>
    <t>1577,776*1,05 'Přepočtené koeficientem množství</t>
  </si>
  <si>
    <t>108</t>
  </si>
  <si>
    <t>713151131</t>
  </si>
  <si>
    <t>Montáž tepelné izolace střech šikmých rohožemi, pásy, deskami (izolační materiál ve specifikaci) kladenými volně nad krokve, sklonu střechy do 30°</t>
  </si>
  <si>
    <t>1835244018</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</si>
  <si>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</si>
  <si>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viz. skladby HN-06 a HN-07</t>
  </si>
  <si>
    <t>Střecha objektu</t>
  </si>
  <si>
    <t>((34,8+27,65)/2*7,35)*2*4</t>
  </si>
  <si>
    <t>((7,15*7,35)/2)*4</t>
  </si>
  <si>
    <t>((51,9+37,8)/2*7,35)*2</t>
  </si>
  <si>
    <t>66,7*7,35*2</t>
  </si>
  <si>
    <t>-(24,76*3+25,72+18,8*2+17,39)*1,92      "odpočet světlíků"</t>
  </si>
  <si>
    <t>Střecha světlíků</t>
  </si>
  <si>
    <t>0,99*2*(24,76*3+25,72+18,8*2+17,39)</t>
  </si>
  <si>
    <t>Odpočet skladby HN-08</t>
  </si>
  <si>
    <t xml:space="preserve">-7,35*11,5*2  </t>
  </si>
  <si>
    <t>3429,401*2         "2 vrstvy"</t>
  </si>
  <si>
    <t>109</t>
  </si>
  <si>
    <t>63148103</t>
  </si>
  <si>
    <t>deska tepelně izolační minerální univerzální λ=0,038-0,039 tl 80mm</t>
  </si>
  <si>
    <t>-1766957780</t>
  </si>
  <si>
    <t>3421,169*1,02 'Přepočtené koeficientem množství</t>
  </si>
  <si>
    <t>110</t>
  </si>
  <si>
    <t>63148104</t>
  </si>
  <si>
    <t>deska tepelně izolační minerální univerzální λ=0,038-0,039 tl 100mm</t>
  </si>
  <si>
    <t>1942372124</t>
  </si>
  <si>
    <t>111</t>
  </si>
  <si>
    <t>713191114</t>
  </si>
  <si>
    <t>Montáž tepelné izolace stavebních konstrukcí - doplňky a konstrukční součásti podlah, stropů vrchem nebo střech překrytím pásem asfaltovým položeném volně</t>
  </si>
  <si>
    <t>-1901662244</t>
  </si>
  <si>
    <t>Separační vrstva viz. skladby HN-06 až HN-08</t>
  </si>
  <si>
    <t>4102,432      "výpočet v pol.č. 764111641"</t>
  </si>
  <si>
    <t>112</t>
  </si>
  <si>
    <t>62811120</t>
  </si>
  <si>
    <t>asfaltový pás separační bez krycí vrstvy (impregnovaná vložka), typu A</t>
  </si>
  <si>
    <t>-768901703</t>
  </si>
  <si>
    <t>4102,432*1,15 'Přepočtené koeficientem množství</t>
  </si>
  <si>
    <t>113</t>
  </si>
  <si>
    <t>713191133</t>
  </si>
  <si>
    <t>Montáž tepelné izolace stavebních konstrukcí - doplňky a konstrukční součásti podlah, stropů vrchem nebo střech překrytím fólií položenou volně s přelepením spojů</t>
  </si>
  <si>
    <t>1376657796</t>
  </si>
  <si>
    <t>114</t>
  </si>
  <si>
    <t>28329042</t>
  </si>
  <si>
    <t>fólie PE separační či ochranná tl. 0,2mm</t>
  </si>
  <si>
    <t>2059405929</t>
  </si>
  <si>
    <t>220,369*1,1 'Přepočtené koeficientem množství</t>
  </si>
  <si>
    <t>115</t>
  </si>
  <si>
    <t>998713102</t>
  </si>
  <si>
    <t>Přesun hmot pro izolace tepelné stanovený z hmotnosti přesunovaného materiálu vodorovná dopravní vzdálenost do 50 m v objektech výšky přes 6 m do 12 m</t>
  </si>
  <si>
    <t>1259614372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</si>
  <si>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</si>
  <si>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116</t>
  </si>
  <si>
    <t>762082230</t>
  </si>
  <si>
    <t>Práce společné pro tesařské konstrukce profilování zhlaví trámů a ozdobných konců jednoduché seříznutí dvěma řezy, plochy přes 160 do 320 cm2</t>
  </si>
  <si>
    <t>1589458238</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</si>
  <si>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</si>
  <si>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Námětek</t>
  </si>
  <si>
    <t>441,0</t>
  </si>
  <si>
    <t>117</t>
  </si>
  <si>
    <t>76208312R01.1.10</t>
  </si>
  <si>
    <t>Práce společné pro tesařské konstrukce impregnace řeziva bezbarvou tlakovou proti dřevokaznému hmyzu, houbám a plísním</t>
  </si>
  <si>
    <t>785064460</t>
  </si>
  <si>
    <t>10,502    "výpočet v pol.č. 762195000"</t>
  </si>
  <si>
    <t>377,093  "výpočet v pol.č. 762395000"</t>
  </si>
  <si>
    <t>19,143     "výpočet v pol.č. 762895000"</t>
  </si>
  <si>
    <t>118</t>
  </si>
  <si>
    <t>762131124</t>
  </si>
  <si>
    <t>Montáž bednění stěn z hrubých prken tl. do 32 mm na sraz</t>
  </si>
  <si>
    <t>-2068895641</t>
  </si>
  <si>
    <t xml:space="preserve">Poznámka k souboru cen:
1. V cenách nejsou započteny náklady na vyrovnání podkladu.
</t>
  </si>
  <si>
    <t>119</t>
  </si>
  <si>
    <t>60515111</t>
  </si>
  <si>
    <t>řezivo jehličnaté boční prkno 20-30mm</t>
  </si>
  <si>
    <t>1861182206</t>
  </si>
  <si>
    <t>218,431*0,025</t>
  </si>
  <si>
    <t>5,461*1,1 'Přepočtené koeficientem množství</t>
  </si>
  <si>
    <t>120</t>
  </si>
  <si>
    <t>762132135</t>
  </si>
  <si>
    <t>Montáž bednění stěn z hoblovaných prken tl. do 32 mm na sraz</t>
  </si>
  <si>
    <t>823629646</t>
  </si>
  <si>
    <t>(24,76*2*3+25,72*2+18,8*2*2+17,39*2)*0,95</t>
  </si>
  <si>
    <t>0,8*0,78*2*14 "boky světlíků"</t>
  </si>
  <si>
    <t>121</t>
  </si>
  <si>
    <t>605161PC01.1.2</t>
  </si>
  <si>
    <t>hoblované smrkové prkno tl. 25mm</t>
  </si>
  <si>
    <t>1058430585</t>
  </si>
  <si>
    <t>163,423*0,025</t>
  </si>
  <si>
    <t>4,086*1,1 'Přepočtené koeficientem množství</t>
  </si>
  <si>
    <t>122</t>
  </si>
  <si>
    <t>762195000</t>
  </si>
  <si>
    <t>Spojovací prostředky stěn a příček hřebíky, svory, fixační prkna</t>
  </si>
  <si>
    <t>1065935721</t>
  </si>
  <si>
    <t xml:space="preserve">Poznámka k souboru cen:
1. Cena je určena pouze pro soubory cen:
a) 762 11- Montáž stěn a příček na hladko,
b) 762 12- Montáž stěn a příček tesařsky vázaných,
c) 762 13- Montáž bednění stěn.
2. Ochrana konstrukce se oceňuje samostatně, např. položkami 762 08-3 Impregnace řeziva tohoto katalogu nebo příslušnými položkami katalogu 800-783 Nátěry.
</t>
  </si>
  <si>
    <t>6,007     "výpočet v pol.č. 605151111"</t>
  </si>
  <si>
    <t>4,495     "výpočet v pol.č. 605161PC01.1.2"</t>
  </si>
  <si>
    <t>123</t>
  </si>
  <si>
    <t>762332131</t>
  </si>
  <si>
    <t>Montáž vázaných konstrukcí krovů střech pultových, sedlových, valbových, stanových čtvercového nebo obdélníkového půdorysu, z řeziva hraněného průřezové plochy do 120 cm2</t>
  </si>
  <si>
    <t>1504777682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</si>
  <si>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</si>
  <si>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viz. výkres č. D.1.1.b-09 až 13</t>
  </si>
  <si>
    <t xml:space="preserve">Rošt z hranolů </t>
  </si>
  <si>
    <t>Skladba HN-08</t>
  </si>
  <si>
    <t>5,895*10*2+11,5*8*2</t>
  </si>
  <si>
    <t>Skladba HN-06</t>
  </si>
  <si>
    <t>3148,52      "výpočet v pol.č.762342441"</t>
  </si>
  <si>
    <t>66,24*7*2*2+27,94*7*2*4</t>
  </si>
  <si>
    <t>124</t>
  </si>
  <si>
    <t>60512125</t>
  </si>
  <si>
    <t>hranol stavební řezivo průřezu do 120cm2 do dl 6m</t>
  </si>
  <si>
    <t>477019095</t>
  </si>
  <si>
    <t>0,1*0,08*5,895*10*2</t>
  </si>
  <si>
    <t>0,08*0,08*11,5*8*2</t>
  </si>
  <si>
    <t>0,1*0,08*3148,52      "výpočet v pol.č.762342441"</t>
  </si>
  <si>
    <t>0,08*0,08*(66,24*7*2*2+27,94*7*2*4)</t>
  </si>
  <si>
    <t>49,193*1,1 'Přepočtené koeficientem množství</t>
  </si>
  <si>
    <t>125</t>
  </si>
  <si>
    <t>762332132</t>
  </si>
  <si>
    <t>Montáž vázaných konstrukcí krovů střech pultových, sedlových, valbových, stanových čtvercového nebo obdélníkového půdorysu, z řeziva hraněného průřezové plochy přes 120 do 224 cm2</t>
  </si>
  <si>
    <t>-1393102028</t>
  </si>
  <si>
    <t xml:space="preserve">2,43*10*2+(2,47*(22*2+32*2+17+23*2*2+30*2+18+14+112))     </t>
  </si>
  <si>
    <t>Krokev</t>
  </si>
  <si>
    <t>(6,32*(20*2*4+30*2+14*2))+(7,28*(3*3+15*2+6+7+5*2+7))+((6,23*2+5,16*2+3,96*2+2,76*2+1,6*2)*4)+((6,43+5,2+3,88+1,32*2)*4)+1,32*3+3,88*3+5,2*2</t>
  </si>
  <si>
    <t>126</t>
  </si>
  <si>
    <t>60512131</t>
  </si>
  <si>
    <t>hranol stavební řezivo průřezu do 224cm2 dl 6-8m</t>
  </si>
  <si>
    <t>-1776851453</t>
  </si>
  <si>
    <t>0,12*0,16*2325,96        "krokev</t>
  </si>
  <si>
    <t>44,658*1,1 'Přepočtené koeficientem množství</t>
  </si>
  <si>
    <t>127</t>
  </si>
  <si>
    <t>60512130</t>
  </si>
  <si>
    <t>hranol stavební řezivo průřezu do 224cm2 do dl 6m</t>
  </si>
  <si>
    <t>1164058898</t>
  </si>
  <si>
    <t>0,12*0,18*1088,47       "námětek</t>
  </si>
  <si>
    <t>23,511*1,1 'Přepočtené koeficientem množství</t>
  </si>
  <si>
    <t>128</t>
  </si>
  <si>
    <t>762341210</t>
  </si>
  <si>
    <t>Bednění a laťování montáž bednění střech rovných a šikmých sklonu do 60° s vyřezáním otvorů z prken hrubých na sraz tl. do 32 mm</t>
  </si>
  <si>
    <t>197994631</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</si>
  <si>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</si>
  <si>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129</t>
  </si>
  <si>
    <t>-1719671514</t>
  </si>
  <si>
    <t>4102,432*0,025      "bednění pod separační vrstvou"</t>
  </si>
  <si>
    <t>102,561*1,1 'Přepočtené koeficientem množství</t>
  </si>
  <si>
    <t>130</t>
  </si>
  <si>
    <t>762341250</t>
  </si>
  <si>
    <t>Bednění a laťování montáž bednění střech rovných a šikmých sklonu do 60° s vyřezáním otvorů z prken hoblovaných</t>
  </si>
  <si>
    <t>-1061586340</t>
  </si>
  <si>
    <t>((34,8+27,65)/2*7,275)*2*4</t>
  </si>
  <si>
    <t>((7,15*7,275)/2)*4</t>
  </si>
  <si>
    <t>((51,9+37,8)/2*7,275)*2</t>
  </si>
  <si>
    <t>66,7*7,275*2</t>
  </si>
  <si>
    <t>-(24,76*3+25,72+18,8*2+17,39)*1,85      "odpočet světlíků"</t>
  </si>
  <si>
    <t>0,85*2*(24,76*3+25,72+18,8*2+17,39)</t>
  </si>
  <si>
    <t>131</t>
  </si>
  <si>
    <t>1183685424</t>
  </si>
  <si>
    <t>3521,132*0,025      "bednění pod parotěsnou zábranou"</t>
  </si>
  <si>
    <t>88,028*1,1 'Přepočtené koeficientem množství</t>
  </si>
  <si>
    <t>132</t>
  </si>
  <si>
    <t>762342441</t>
  </si>
  <si>
    <t>Bednění a laťování montáž lišt trojúhelníkových nebo kontralatí</t>
  </si>
  <si>
    <t>599278680</t>
  </si>
  <si>
    <t>6,32*38+7,28*80   "kleštiny na vazníkách"</t>
  </si>
  <si>
    <t>7,45*10</t>
  </si>
  <si>
    <t>Světlík - skladba HN-07</t>
  </si>
  <si>
    <t xml:space="preserve">1,86*158  </t>
  </si>
  <si>
    <t>133</t>
  </si>
  <si>
    <t>60514114</t>
  </si>
  <si>
    <t>řezivo jehličnaté lať impregnovaná dl 4 m</t>
  </si>
  <si>
    <t>1518598738</t>
  </si>
  <si>
    <t>0,08*0,06*3516,9</t>
  </si>
  <si>
    <t>16,881*1,1 'Přepočtené koeficientem množství</t>
  </si>
  <si>
    <t>134</t>
  </si>
  <si>
    <t>762351130</t>
  </si>
  <si>
    <t>Montáž nadstřešních konstrukcí světlíků, větráků, dýmníků z hraněného řeziva průřezové plochy přes 144 do 224 cm2</t>
  </si>
  <si>
    <t>1593462045</t>
  </si>
  <si>
    <t>1,86*158    "kleština</t>
  </si>
  <si>
    <t>1,395*2*158     "krokev</t>
  </si>
  <si>
    <t>0,871*(26+28+12+26+20+20+18)         "sloupek</t>
  </si>
  <si>
    <t>(24,74+24,0+24,69+23,19+18,16+17,24+15,9)*2   "hranol</t>
  </si>
  <si>
    <t>(24,74+24,0+24,69+23,19+18,16+17,24+15,9)*2     "vaznice</t>
  </si>
  <si>
    <t>135</t>
  </si>
  <si>
    <t>1119056269</t>
  </si>
  <si>
    <t>0,08*0,12*1,86*158    "kleština</t>
  </si>
  <si>
    <t>0,1*0,1*0,871*(26+28+12+26+20+20+18)         "sloupek</t>
  </si>
  <si>
    <t>0,1*0,06*(24,74+24,0+24,69+23,19+18,16+17,24+15,9)*2   "hranol</t>
  </si>
  <si>
    <t>5,903*1,1 'Přepočtené koeficientem množství</t>
  </si>
  <si>
    <t>136</t>
  </si>
  <si>
    <t>452259056</t>
  </si>
  <si>
    <t>0,1*0,18*1,395*2*158     "krokev</t>
  </si>
  <si>
    <t>0,1*0,14*(24,74+24,0+24,69+23,19+18,16+17,24+15,9)*2     "vaznice</t>
  </si>
  <si>
    <t>12,077*1,1 'Přepočtené koeficientem množství</t>
  </si>
  <si>
    <t>137</t>
  </si>
  <si>
    <t>76236131R01.1.11</t>
  </si>
  <si>
    <t>Konstrukční vrstva pod klempířské prvky pro oplechování horních ploch zdí a nadezdívek (parapet) z desek dřevoštěpkových šroubovaných do podkladu, tloušťky desky 22 mm</t>
  </si>
  <si>
    <t>1459312362</t>
  </si>
  <si>
    <t xml:space="preserve">Poznámka k souboru cen:
1. V cenách -1312 až -1313 jsou započteny i náklady na kotvení desky do podkladu.
</t>
  </si>
  <si>
    <t>viz. Detail okna a Kniha klempířských výrobků</t>
  </si>
  <si>
    <t>(0,47*96+0,44)*0,15       "parapet r.š.150mm"</t>
  </si>
  <si>
    <t>(2,03*77+2,065*17+1,59+1,505*2+1,555+1,63+2,015*7+1,73+2,165*5+2,07)*0,23    "parapet r.š. 230mm"</t>
  </si>
  <si>
    <t>(2,01*25+2,0*106+1,92*12+1,23*2+1,9*2+1,77*2+2,35*2)*0,355     "parapet r.š. 355mm"</t>
  </si>
  <si>
    <t>1,5*8*0,32    "parapet r.š. 320mm"</t>
  </si>
  <si>
    <t>138</t>
  </si>
  <si>
    <t>762395000</t>
  </si>
  <si>
    <t>Spojovací prostředky krovů, bednění a laťování, nadstřešních konstrukcí svory, prkna, hřebíky, pásová ocel, vruty</t>
  </si>
  <si>
    <t>1117561893</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</si>
  <si>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</si>
  <si>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54,112+6,493       "výpočet v pol.č. 60512125"</t>
  </si>
  <si>
    <t>49,124       "výpočet v pol.č. 60512131"</t>
  </si>
  <si>
    <t>25,862+13,285       "výpočet v pol.č. 60512130"</t>
  </si>
  <si>
    <t>18,569       "výpočet v pol.č. 60514114"</t>
  </si>
  <si>
    <t>112,817       "výpočet v pol.č. 60515111"</t>
  </si>
  <si>
    <t>96,831       "výpočet v pol.č. 605161PC01.1.2"</t>
  </si>
  <si>
    <t>139</t>
  </si>
  <si>
    <t>762841110</t>
  </si>
  <si>
    <t>Montáž podbíjení stropů a střech vodorovných z hrubých prken na sraz</t>
  </si>
  <si>
    <t>-1273600772</t>
  </si>
  <si>
    <t xml:space="preserve">Poznámka k souboru cen:
1. Položky -2111 až -2131 lze použít pouze pro ocenění podbití vnějšího přesahu střech šikmých prkny přibíjenými rovnoběžně s krokvemi na rošt, podbití z prken přibíjených kolmo na krokve se ocení příslušnými položkami -2211 až -2231.
2. V cenách nejsou započteny náklady na montáž roštu, tyto se oceňují cenou 762 42-9001 Montáž podkladového roštu podhledu.
3. U položek -2111 až -2131 se množství jednotek určuje v m celkové délky podbití.
</t>
  </si>
  <si>
    <t>viz. výkres č. D.1.1.b-09 až 18, detail ukončení střechy</t>
  </si>
  <si>
    <t xml:space="preserve">Střecha světlíků </t>
  </si>
  <si>
    <t>0,23*2*(24,76*3+25,72+18,8*2+17,39)   "ukončení střechy</t>
  </si>
  <si>
    <t>0,45*2*(24,76*3+25,72+18,8*2+17,39)   "podbití</t>
  </si>
  <si>
    <t>140</t>
  </si>
  <si>
    <t>-793878144</t>
  </si>
  <si>
    <t>210,786*0,025</t>
  </si>
  <si>
    <t>5,27*1,1 'Přepočtené koeficientem množství</t>
  </si>
  <si>
    <t>141</t>
  </si>
  <si>
    <t>762842221</t>
  </si>
  <si>
    <t>Montáž podbíjení střech šikmých, vnějšího přesahu šířky přes 0,8 m z hoblovaných prken na sraz</t>
  </si>
  <si>
    <t>-1713682768</t>
  </si>
  <si>
    <t>0,86*(27,99*8+66,24*2+39,08*2)</t>
  </si>
  <si>
    <t>0,86*8,11*2*8     "štíty"</t>
  </si>
  <si>
    <t>142</t>
  </si>
  <si>
    <t>1800779326</t>
  </si>
  <si>
    <t xml:space="preserve">485,316*0,025   </t>
  </si>
  <si>
    <t>12,133*1,1 'Přepočtené koeficientem množství</t>
  </si>
  <si>
    <t>143</t>
  </si>
  <si>
    <t>762895000</t>
  </si>
  <si>
    <t>Spojovací prostředky záklopu stropů, stropnic, podbíjení hřebíky, svory</t>
  </si>
  <si>
    <t>-56477965</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</si>
  <si>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</si>
  <si>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5,797   "výpočet v pol.č. 605151111"</t>
  </si>
  <si>
    <t>13,346   "výpočet v pol.č. 605161PC01.1.2"</t>
  </si>
  <si>
    <t>144</t>
  </si>
  <si>
    <t>762R01.1.12</t>
  </si>
  <si>
    <t>Výroba, dodávka a montáž dřevěných lepených vazníků vč. impregnace, lazurovacího nátěru pohledových částí, spojovacích a kotevních prvků, montážních prostředků a výrobní dokumentace</t>
  </si>
  <si>
    <t>27972362</t>
  </si>
  <si>
    <t>145</t>
  </si>
  <si>
    <t>762R01.1.13</t>
  </si>
  <si>
    <t>Výroba, dodávka a montáž dřevěných sbíjených vazníků vč. impregnace, lazurovacího nátěru pohledových částí, spojovacích a kotevních prvků, montážních prostředků a výrobní dokumentace</t>
  </si>
  <si>
    <t>-1376677344</t>
  </si>
  <si>
    <t>146</t>
  </si>
  <si>
    <t>99876210R01.1.14</t>
  </si>
  <si>
    <t>Přesun hmot pro konstrukce tesařské vodorovná dopravní vzdálenost do 50 m v objektech výšky přes 6 do 12 m</t>
  </si>
  <si>
    <t>-714198727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</si>
  <si>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</si>
  <si>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</si>
  <si>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</si>
  <si>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147</t>
  </si>
  <si>
    <t>763121426</t>
  </si>
  <si>
    <t>Stěna předsazená ze sádrokartonových desek s nosnou konstrukcí z ocelových profilů CW, UW jednoduše opláštěná deskou impregnovanou H2 tl. 12,5 mm, bez TI, EI 15 stěna tl. 112,5 mm, profil 100</t>
  </si>
  <si>
    <t>412678307</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</si>
  <si>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</si>
  <si>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viz. výkres č. D.1.1.b-04</t>
  </si>
  <si>
    <t>Místnost č.1-1.07 a 1-1-11</t>
  </si>
  <si>
    <t>0,9*1,2*2</t>
  </si>
  <si>
    <t>148</t>
  </si>
  <si>
    <t>763121714</t>
  </si>
  <si>
    <t>Stěna předsazená ze sádrokartonových desek ostatní konstrukce a práce na předsazených stěnách ze sádrokartonových desek základní penetrační nátěr</t>
  </si>
  <si>
    <t>-116348988</t>
  </si>
  <si>
    <t>149</t>
  </si>
  <si>
    <t>763121751</t>
  </si>
  <si>
    <t>Stěna předsazená ze sádrokartonových desek Příplatek k cenám za plochu do 6 m2 jednotlivě</t>
  </si>
  <si>
    <t>-368890397</t>
  </si>
  <si>
    <t>150</t>
  </si>
  <si>
    <t>763131421</t>
  </si>
  <si>
    <t>Podhled ze sádrokartonových desek dvouvrstvá zavěšená spodní konstrukce z ocelových profilů CD, UD dvojitě opláštěná deskami standardními A, tl. 2 x 12,5 mm, bez TI</t>
  </si>
  <si>
    <t>-1904105776</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</si>
  <si>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</si>
  <si>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3,04*2,3</t>
  </si>
  <si>
    <t>1,94*5,1</t>
  </si>
  <si>
    <t>2,74*3,05</t>
  </si>
  <si>
    <t>8,06*1,5</t>
  </si>
  <si>
    <t>3,1*5,1</t>
  </si>
  <si>
    <t>2,0*5,1</t>
  </si>
  <si>
    <t>2,74*1,0</t>
  </si>
  <si>
    <t>2,35*5,1</t>
  </si>
  <si>
    <t>2,0*3,91</t>
  </si>
  <si>
    <t>4,35*3,45</t>
  </si>
  <si>
    <t>4,35*4,7</t>
  </si>
  <si>
    <t>4,35*3,0</t>
  </si>
  <si>
    <t>152</t>
  </si>
  <si>
    <t>763131481</t>
  </si>
  <si>
    <t>Podhled ze sádrokartonových desek dvouvrstvá zavěšená spodní konstrukce z ocelových profilů CD, UD dvojitě opláštěná deskami impregnovanými protipožárními DFH2, tl. 2 x 12,5 mm, bez TI</t>
  </si>
  <si>
    <t>2088367780</t>
  </si>
  <si>
    <t>1,725*3,8</t>
  </si>
  <si>
    <t>1,725*1,15</t>
  </si>
  <si>
    <t>153</t>
  </si>
  <si>
    <t>763131713</t>
  </si>
  <si>
    <t>Podhled ze sádrokartonových desek ostatní práce a konstrukce na podhledech ze sádrokartonových desek napojení na obvodové konstrukce profilem</t>
  </si>
  <si>
    <t>-1948714410</t>
  </si>
  <si>
    <t>viz. výkres č. D.1.1.b-01 až 04</t>
  </si>
  <si>
    <t>154</t>
  </si>
  <si>
    <t>763131714</t>
  </si>
  <si>
    <t>Podhled ze sádrokartonových desek ostatní práce a konstrukce na podhledech ze sádrokartonových desek základní penetrační nátěr</t>
  </si>
  <si>
    <t>-367915240</t>
  </si>
  <si>
    <t>155</t>
  </si>
  <si>
    <t>763131752</t>
  </si>
  <si>
    <t>Podhled ze sádrokartonových desek ostatní práce a konstrukce na podhledech ze sádrokartonových desek montáž jedné vrstvy tepelné izolace</t>
  </si>
  <si>
    <t>2093239299</t>
  </si>
  <si>
    <t>218,794*2     "dvě vrstvy"</t>
  </si>
  <si>
    <t>156</t>
  </si>
  <si>
    <t>63148154</t>
  </si>
  <si>
    <t>deska tepelně izolační minerální univerzální λ=0,035 tl 100mm</t>
  </si>
  <si>
    <t>-868047868</t>
  </si>
  <si>
    <t>218,794*1,02 'Přepočtené koeficientem množství</t>
  </si>
  <si>
    <t>157</t>
  </si>
  <si>
    <t>63148156</t>
  </si>
  <si>
    <t>deska tepelně izolační minerální univerzální λ=0,035 tl 140mm</t>
  </si>
  <si>
    <t>-1122265054</t>
  </si>
  <si>
    <t>160</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</si>
  <si>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</si>
  <si>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</si>
  <si>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2140865414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</si>
  <si>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</si>
  <si>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</si>
  <si>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</si>
  <si>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265</t>
  </si>
  <si>
    <t>764011R01</t>
  </si>
  <si>
    <t>Okapní profil soklu z pozinkovaného plechu s povrchovou úpravou mechanicky kotvený, rš 200 mm</t>
  </si>
  <si>
    <t>88895024</t>
  </si>
  <si>
    <t>"pohled JV" 2*27,43</t>
  </si>
  <si>
    <t>"pohled JZ" 4,44+21,96+21,91+4,44</t>
  </si>
  <si>
    <t>"pohled SZ" 27,99*2</t>
  </si>
  <si>
    <t>"pohled SV" 4,44+21,96+21,91+4,44</t>
  </si>
  <si>
    <t>161</t>
  </si>
  <si>
    <t>764111641</t>
  </si>
  <si>
    <t>Krytina ze svitků nebo z taškových tabulí z pozinkovaného plechu s povrchovou úpravou s úpravou u okapů, prostupů a výčnělků střechy rovné drážkováním ze svitků do rš 670 mm, sklon střechy do 30°</t>
  </si>
  <si>
    <t>1705940294</t>
  </si>
  <si>
    <t>((34,8+27,65)/2*8,255)*2*4</t>
  </si>
  <si>
    <t>((7,15*8,255)/2)*4</t>
  </si>
  <si>
    <t>((51,9+37,8)/2*8,255)*2</t>
  </si>
  <si>
    <t>66,7*8,255*2</t>
  </si>
  <si>
    <t>-(24,76*3+25,72+18,8*2+17,39)*2,5      "odpočet světlíků"</t>
  </si>
  <si>
    <t>1,51*2*(24,76*3+25,72+18,8*2+17,39)</t>
  </si>
  <si>
    <t>162</t>
  </si>
  <si>
    <t>76411164R01.1.15</t>
  </si>
  <si>
    <t>Obklad stěn světlíků ze svitků nebo z taškových tabulí z pozinkovaného plechu s povrchovou úpravou s úpravou u prostupů a ostění drážkováním ze svitků do rš 670 mm</t>
  </si>
  <si>
    <t>-732540077</t>
  </si>
  <si>
    <t>(24,76*2*3+25,72*2+18,8*2*2+17,39*2)*0,7</t>
  </si>
  <si>
    <t>1,418*1,28*2*14+((0,31+0,13)*0,7*14) "boky světlíků"</t>
  </si>
  <si>
    <t>163</t>
  </si>
  <si>
    <t>76411164R01.1.16</t>
  </si>
  <si>
    <t>Oplechování oken ze svitků nebo z taškových tabulí z pozinkovaného plechu s povrchovou úpravou s úpravou u prostupů a ostění drážkováním ze svitků do rš 670 mm</t>
  </si>
  <si>
    <t>-625752164</t>
  </si>
  <si>
    <t>viz. skladba VN-03</t>
  </si>
  <si>
    <t>0,64*1,0*17+0,82*1,0</t>
  </si>
  <si>
    <t>0,64*1,0*10</t>
  </si>
  <si>
    <t>0,64*1,0*8</t>
  </si>
  <si>
    <t>0,64*1,0*12</t>
  </si>
  <si>
    <t>164</t>
  </si>
  <si>
    <t>764212634</t>
  </si>
  <si>
    <t>Oplechování střešních prvků z pozinkovaného plechu s povrchovou úpravou štítu závětrnou lištou rš 330 mm</t>
  </si>
  <si>
    <t>-179608075</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</si>
  <si>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</si>
  <si>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viz. Kniha klempířských prvků</t>
  </si>
  <si>
    <t>8,255*8</t>
  </si>
  <si>
    <t>165</t>
  </si>
  <si>
    <t>76421266R01.1.17</t>
  </si>
  <si>
    <t>Oplechování střešních prvků z pozinkovaného plechu s povrchovou úpravou okapu okapovým plechem střechy rovné rš 450 mm</t>
  </si>
  <si>
    <t>368442832</t>
  </si>
  <si>
    <t>431,0</t>
  </si>
  <si>
    <t>166</t>
  </si>
  <si>
    <t>76421266R01.1.18</t>
  </si>
  <si>
    <t>Oplechování střešních prvků z pozinkovaného plechu s povrchovou úpravou okapu okapovým plechem střechy rovné rš 410 mm vč. větrací mřížky</t>
  </si>
  <si>
    <t>-1361268048</t>
  </si>
  <si>
    <t>viz. Kniha klempířských prvků a Kniha ostatních prvků</t>
  </si>
  <si>
    <t>311,0</t>
  </si>
  <si>
    <t>167</t>
  </si>
  <si>
    <t>764221405</t>
  </si>
  <si>
    <t>Oplechování střešních prvků z hliníkového plechu hřebene větraného, včetně větrací mřížky rš 400 mm</t>
  </si>
  <si>
    <t>-1737707504</t>
  </si>
  <si>
    <t xml:space="preserve">Poznámka k souboru cen:
1. V cenách 764 22-1405 až -3442 nejsou započteny náklady na podkladní plech, tyto se oceňují cenami souboru cen 764 02-14.. Podkladní plech z hliníkového plechu v rozvinuté šířce podle rš střešního prvku.
</t>
  </si>
  <si>
    <t>17,39+18,96*2+24,76*3+25,36+6,64+11,07+2,02*3+8,02*3+20,72+20,62+11,58+5,83+11,07</t>
  </si>
  <si>
    <t>168</t>
  </si>
  <si>
    <t>764226401</t>
  </si>
  <si>
    <t>Oplechování parapetů z hliníkového plechu rovných mechanicky kotvené, bez rohů rš 150 mm</t>
  </si>
  <si>
    <t>1854664548</t>
  </si>
  <si>
    <t>0,47*96+0,44</t>
  </si>
  <si>
    <t>169</t>
  </si>
  <si>
    <t>76422640R01.1.19</t>
  </si>
  <si>
    <t>Oplechování parapetů z hliníkového plechu rovných mechanicky kotvené, bez rohů rš 230 mm</t>
  </si>
  <si>
    <t>-1187206526</t>
  </si>
  <si>
    <t>2,03*77+2,065*17+1,59+1,505*2+1,555+1,63+2,015*7+1,73+2,165*5+2,07</t>
  </si>
  <si>
    <t>170</t>
  </si>
  <si>
    <t>76422640R01.1.20</t>
  </si>
  <si>
    <t>Oplechování parapetů z hliníkového plechu rovných mechanicky kotvené, bez rohů rš 355 mm</t>
  </si>
  <si>
    <t>-1683758313</t>
  </si>
  <si>
    <t>2,01*25+2,0*106+1,92*12+1,23*2+1,9*2+1,77*2+2,35*2</t>
  </si>
  <si>
    <t>171</t>
  </si>
  <si>
    <t>76422640R01.1.21</t>
  </si>
  <si>
    <t>Oplechování parapetů z hliníkového plechu rovných mechanicky kotvené, bez rohů rš 320 mm</t>
  </si>
  <si>
    <t>-1173233521</t>
  </si>
  <si>
    <t>1,5*8</t>
  </si>
  <si>
    <t>172</t>
  </si>
  <si>
    <t>764306123</t>
  </si>
  <si>
    <t>Montáž lemování ventilačních nástavců výšky do 1000 mm, se stříškou střech s krytinou skládanou mimo prejzovou nebo z plechu, průměru přes 100 do 150 mm</t>
  </si>
  <si>
    <t>-446245252</t>
  </si>
  <si>
    <t>viz. Kniha ostatních prvků</t>
  </si>
  <si>
    <t>3,0</t>
  </si>
  <si>
    <t>173</t>
  </si>
  <si>
    <t>5535011PC01.1.3</t>
  </si>
  <si>
    <t>větrací komínek s vestavěnou vodováhou pro plechové profilované krytiny D 110mm RAL 7016</t>
  </si>
  <si>
    <t>1732187045</t>
  </si>
  <si>
    <t>174</t>
  </si>
  <si>
    <t>764511602</t>
  </si>
  <si>
    <t>Žlab podokapní z pozinkovaného plechu s povrchovou úpravou včetně háků a čel půlkruhový rš 330 mm</t>
  </si>
  <si>
    <t>361026203</t>
  </si>
  <si>
    <t>18,125*2+13,635*4+17,74*2+15,05*2+15,785*2+13,57*4+14,285*2+14,08*4+10,74*4+7,965*2+8,355*2</t>
  </si>
  <si>
    <t>175</t>
  </si>
  <si>
    <t>764511622</t>
  </si>
  <si>
    <t>Žlab podokapní z pozinkovaného plechu s povrchovou úpravou včetně háků a čel roh nebo kout, žlabu půlkruhového rš 330 mm</t>
  </si>
  <si>
    <t>870447433</t>
  </si>
  <si>
    <t>viz. výkres č. D.1.1.b-13 až 16</t>
  </si>
  <si>
    <t>4,0</t>
  </si>
  <si>
    <t>176</t>
  </si>
  <si>
    <t>764511642</t>
  </si>
  <si>
    <t>Žlab podokapní z pozinkovaného plechu s povrchovou úpravou včetně háků a čel kotlík oválný (trychtýřový), rš žlabu/průměr svodu 330/100 mm</t>
  </si>
  <si>
    <t>699421169</t>
  </si>
  <si>
    <t>21,0</t>
  </si>
  <si>
    <t>177</t>
  </si>
  <si>
    <t>764518622</t>
  </si>
  <si>
    <t>Svod z pozinkovaného plechu s upraveným povrchem včetně objímek, kolen a odskoků kruhový, průměru 100 mm</t>
  </si>
  <si>
    <t>1558781842</t>
  </si>
  <si>
    <t>3,34*24</t>
  </si>
  <si>
    <t>178</t>
  </si>
  <si>
    <t>998764102</t>
  </si>
  <si>
    <t>Přesun hmot pro konstrukce klempířské stanovený z hmotnosti přesunovaného materiálu vodorovná dopravní vzdálenost do 50 m v objektech výšky přes 6 do 12 m</t>
  </si>
  <si>
    <t>290224385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</si>
  <si>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</si>
  <si>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</si>
  <si>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</si>
  <si>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179</t>
  </si>
  <si>
    <t>765191023</t>
  </si>
  <si>
    <t>Montáž pojistné hydroizolační nebo parotěsné fólie kladené ve sklonu přes 20° s lepenými přesahy na bednění nebo tepelnou izolaci</t>
  </si>
  <si>
    <t>1810035485</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</si>
  <si>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</si>
  <si>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4102,432*2      "pojistná HI a parotěsná zábrana"</t>
  </si>
  <si>
    <t>180</t>
  </si>
  <si>
    <t>210296698</t>
  </si>
  <si>
    <t>4102,432*1,1 'Přepočtené koeficientem množství</t>
  </si>
  <si>
    <t>181</t>
  </si>
  <si>
    <t>-210590997</t>
  </si>
  <si>
    <t>182</t>
  </si>
  <si>
    <t>998765102</t>
  </si>
  <si>
    <t>Přesun hmot pro krytiny skládané stanovený z hmotnosti přesunovaného materiálu vodorovná dopravní vzdálenost do 50 m na objektech výšky přes 6 do 12 m</t>
  </si>
  <si>
    <t>630082277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</si>
  <si>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</si>
  <si>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</si>
  <si>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</si>
  <si>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183</t>
  </si>
  <si>
    <t>766411R01.1.22</t>
  </si>
  <si>
    <t>Dodávka a montáž obložení stěn a ostění z modřínových prken vč. dřevěné pomocné latě 50x30mm, lišt, plastové sítě proti hmyzu a spojovacích materiálů</t>
  </si>
  <si>
    <t>-365401403</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</si>
  <si>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</si>
  <si>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viz. skladba VN-01</t>
  </si>
  <si>
    <t>28,25*4,06*2</t>
  </si>
  <si>
    <t>(22,775+24,6+1,0*4)*0,13   "ostění oken"</t>
  </si>
  <si>
    <t>-2,1*1,0*16-1,625*1,0*2-1,575*1,0*2    "odpočet oken"</t>
  </si>
  <si>
    <t>(24,6*2+1,0*4)*0,13   "ostění oken"</t>
  </si>
  <si>
    <t>-2,1*1,0*20    "odpočet oken"</t>
  </si>
  <si>
    <t>66,24*4,06</t>
  </si>
  <si>
    <t>(4,14*3+2,8*3*2)*0,21   "ostění vrat"</t>
  </si>
  <si>
    <t>(17,0*2+1,0*4)*0,13    "ostění oken"</t>
  </si>
  <si>
    <t>-4,14*2,8*3   "odpočet vrat"</t>
  </si>
  <si>
    <t>-2,1*1,0*14    "odpočet oken"</t>
  </si>
  <si>
    <t>(19,1*2+1,0*4)*0,13    "ostění oken"</t>
  </si>
  <si>
    <t>-2,1*1,0*11-2,15*1,0-1,7*1,0*2-2,0*1,0*2    "odpočet oken"</t>
  </si>
  <si>
    <t>(4,14+2,8*2+2,14+2,87*2)*0,21   "ostění vrat"</t>
  </si>
  <si>
    <t>(12,1*2+1,0*4)*0,13          "ostění oken"</t>
  </si>
  <si>
    <t>-4,14*2,8-2,14*2,87   "odpočet vrat"</t>
  </si>
  <si>
    <t>-2,1*1,0*10-2,3*3,3*2-1,6*3,3   "odpočet oken"</t>
  </si>
  <si>
    <t>(4,14*2+2,8*2*2)*0,21   "ostění vrat"</t>
  </si>
  <si>
    <t>(12,1*2+7,1*2+1,0*8)*0,13          "ostění oken"</t>
  </si>
  <si>
    <t>-4,14*2,8*2   "odpočet vrat"</t>
  </si>
  <si>
    <t>-2,1*1,0*16   "odpočet oken"</t>
  </si>
  <si>
    <t>13,02*4,5+((13,02*3,8)/2)   "štít"</t>
  </si>
  <si>
    <t>39,5*4,06</t>
  </si>
  <si>
    <t>(9,6+14,6+1,0*4)*0,13          "ostění oken"</t>
  </si>
  <si>
    <t>-2,1*1,0*10     "odpočet oken"</t>
  </si>
  <si>
    <t>-13,02*0,5       "odpočet kamenného soklu ve štítu"</t>
  </si>
  <si>
    <t>(14,5*2+1,0*4)*0,13          "ostění oken"</t>
  </si>
  <si>
    <t>-2,1*1,0*10-2,0*1,0*2      "odpočet oken"</t>
  </si>
  <si>
    <t>184</t>
  </si>
  <si>
    <t>76641721R01.1.23</t>
  </si>
  <si>
    <t>Dodávka a montáž obložení stěn podkladového dvouúrovňového dřevěného roštu z hranolů 80x80mm vč. spojovacích a kotevních prvků</t>
  </si>
  <si>
    <t>1058699886</t>
  </si>
  <si>
    <t>185</t>
  </si>
  <si>
    <t>76662R01.1.24</t>
  </si>
  <si>
    <t>Dodávka a montáž dřevěných oken jednokřídlé sklopné (směrem do exteriéru) okno bez členění s okapničkou a těsněním1625x1000 mm, izolační dvojsklo</t>
  </si>
  <si>
    <t>1630003529</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</si>
  <si>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</si>
  <si>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viz. Kniha oken</t>
  </si>
  <si>
    <t>186</t>
  </si>
  <si>
    <t>76662R01.1.25</t>
  </si>
  <si>
    <t>Dodávka a montáž dřevěných oken jednokřídlé sklopné (směrem do exteriéru) okno bez členění s okapničkou a těsněním 1575x1000 mm, izolační dvojsklo</t>
  </si>
  <si>
    <t>-332701391</t>
  </si>
  <si>
    <t>187</t>
  </si>
  <si>
    <t>76662R01.1.26</t>
  </si>
  <si>
    <t>Dodávka a montáž dřevěných oken dvoukřídlé sklopné (směrem do exteriéru) okno bez členění s okapničkou a těsněním 2100x1000 mm, izolační dvojsklo</t>
  </si>
  <si>
    <t>-857078856</t>
  </si>
  <si>
    <t>107,0</t>
  </si>
  <si>
    <t>188</t>
  </si>
  <si>
    <t>76662R01.1.27</t>
  </si>
  <si>
    <t>Dodávka a montáž dřevěných oken fixní 1500x3750 m , izolační dvojsklo</t>
  </si>
  <si>
    <t>-155397107</t>
  </si>
  <si>
    <t>8,0</t>
  </si>
  <si>
    <t>189</t>
  </si>
  <si>
    <t>76662R01.1.28</t>
  </si>
  <si>
    <t>Dodávka a montáž dřevěných oken dvoukřídlé sklopné (směrem do exteriéru) okno bez členění s okapničkou a těsněním 1700x1000 mm, izolační dvojsklo</t>
  </si>
  <si>
    <t>212756003</t>
  </si>
  <si>
    <t>190</t>
  </si>
  <si>
    <t>76662R01.1.29</t>
  </si>
  <si>
    <t>Dodávka a montáž dřevěných oken dvoukřídlé sklopné (směrem do exteriéru) okno bez členění s okapničkou a těsněním 2000x1000 mm, izolační dvojsklo</t>
  </si>
  <si>
    <t>-103841991</t>
  </si>
  <si>
    <t>6,0</t>
  </si>
  <si>
    <t>191</t>
  </si>
  <si>
    <t>76662R01.1.30</t>
  </si>
  <si>
    <t>Dodávka a montáž okno jednokřídlé s nadsvětlíkem, křídlo sklopné, nadsvětlík pevně zasklený, okno bez členění s okapničkou a těsněním 1600x3300mm, izolační dvojsklo</t>
  </si>
  <si>
    <t>1724539508</t>
  </si>
  <si>
    <t>192</t>
  </si>
  <si>
    <t>76662R01.1.31</t>
  </si>
  <si>
    <t>Dodávka a montáž dřevěných oken dvoukřídlé s nadsvětlíkem, jedno křídlo sklopné a otevíravé, druhé křídlo a nadsvětlík pevně zasklený, okno bez členění s okapničkou a těsněním 2300x3300 mm, izolační dvojsklo</t>
  </si>
  <si>
    <t>-1195246454</t>
  </si>
  <si>
    <t>193</t>
  </si>
  <si>
    <t>76662R01.1.32</t>
  </si>
  <si>
    <t>Dodávka a montáž dřevěných oken jednokřídlé sklopné (směrem do exteriéru) okno bez členění s okapničkou a těsněním 2000x500 mm, izolační dvojsklo, elektrické otvírání</t>
  </si>
  <si>
    <t>1195180795</t>
  </si>
  <si>
    <t>118,0</t>
  </si>
  <si>
    <t>194</t>
  </si>
  <si>
    <t>76662R01.1.33</t>
  </si>
  <si>
    <t>Dodávka a montáž dřevěných oken jednokřídlé sklopné (směrem do exteriéru) okno bez členění s okapničkou a těsněním 1860x500 mm, izolační dvojsklo, elektrické otvírání</t>
  </si>
  <si>
    <t>-182531785</t>
  </si>
  <si>
    <t>195</t>
  </si>
  <si>
    <t>76662R01.1.34</t>
  </si>
  <si>
    <t>Dodávka a montáž dřevěných oken jednokřídlé sklopné (směrem do exteriéru) okno bez členění s okapničkou a těsněním 2100x500 mm, izolační dvojsklo, elektrické otvírání</t>
  </si>
  <si>
    <t>1685122082</t>
  </si>
  <si>
    <t>196</t>
  </si>
  <si>
    <t>76662R01.1.35</t>
  </si>
  <si>
    <t>Dodávka a montáž dřevěných oken jednokřídlé sklopné (směrem do exteriéru) okno bez členění s okapničkou a těsněním 1920x500 mm, izolační dvojsklo, elektrické otvírání</t>
  </si>
  <si>
    <t>1711046373</t>
  </si>
  <si>
    <t>197</t>
  </si>
  <si>
    <t>76662R01.1.36</t>
  </si>
  <si>
    <t>Dodávka a montáž dřevěných oken jednokřídlé sklopné (směrem do exteriéru) okno bez členění s okapničkou a těsněním 900x500 mm, izolační dvojsklo, elektrické otvírání</t>
  </si>
  <si>
    <t>-1615003339</t>
  </si>
  <si>
    <t>198</t>
  </si>
  <si>
    <t>76662R01.1.37</t>
  </si>
  <si>
    <t>Dodávka a montáž dřevěných oken jednokřídlé sklopné (směrem do exteriéru) okno bez členění s okapničkou a těsněním 1900x500 mm, izolační dvojsklo, elektrické otvírání</t>
  </si>
  <si>
    <t>1020512414</t>
  </si>
  <si>
    <t>199</t>
  </si>
  <si>
    <t>76662R01.1.38</t>
  </si>
  <si>
    <t>Dodávka a montáž dřevěných oken jednokřídlé sklopné (směrem do exteriéru) okno bez členění s okapničkou a těsněním 2350x500 mm, izolační dvojsklo, elektrické otvírání</t>
  </si>
  <si>
    <t>1024574074</t>
  </si>
  <si>
    <t>200</t>
  </si>
  <si>
    <t>766660001</t>
  </si>
  <si>
    <t>Montáž dveřních křídel dřevěných nebo plastových otevíravých do ocelové zárubně povrchově upravených jednokřídlových, šířky do 800 mm</t>
  </si>
  <si>
    <t>1021913240</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</si>
  <si>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</si>
  <si>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201</t>
  </si>
  <si>
    <t>6116293PC01.1.4</t>
  </si>
  <si>
    <t>dveře vnitřní plné s polodrážkou 1křídlé 700x1970mm, jádro odlehčené DTD desky, rám z masivního dřeva, CPL laminát, RAL 7037 vč. kování a WC zámku</t>
  </si>
  <si>
    <t>-353818739</t>
  </si>
  <si>
    <t>202</t>
  </si>
  <si>
    <t>6116293PC01.1.5</t>
  </si>
  <si>
    <t>dveře vnitřní plné s polodrážkou 1křídlé 800x1970mm, jádro odlehčené DTD desky, rám z masivního dřeva, CPL laminát, RAL 7037 vč. kování</t>
  </si>
  <si>
    <t>-1969274204</t>
  </si>
  <si>
    <t>203</t>
  </si>
  <si>
    <t>766660002</t>
  </si>
  <si>
    <t>Montáž dveřních křídel dřevěných nebo plastových otevíravých do ocelové zárubně povrchově upravených jednokřídlových, šířky přes 800 mm</t>
  </si>
  <si>
    <t>928868868</t>
  </si>
  <si>
    <t>204</t>
  </si>
  <si>
    <t>6116293PC01.1.6</t>
  </si>
  <si>
    <t>dveře vnitřní plné s polodrážkou 1křídlé 900x1970mm, jádro odlehčené DTD desky, rám z masivního dřeva, CPL laminát, RAL 7037 vč. kování</t>
  </si>
  <si>
    <t>-931061202</t>
  </si>
  <si>
    <t>205</t>
  </si>
  <si>
    <t>766660022</t>
  </si>
  <si>
    <t>Montáž dveřních křídel dřevěných nebo plastových otevíravých do ocelové zárubně protipožárních jednokřídlových, šířky přes 800 mm</t>
  </si>
  <si>
    <t>1409023087</t>
  </si>
  <si>
    <t>viz. Kniha dveří a PBŘ</t>
  </si>
  <si>
    <t>206</t>
  </si>
  <si>
    <t>6116293PC01.1.7</t>
  </si>
  <si>
    <t>dveře vnitřní plné s polodrážkou 1křídlé 900x1970mm EW15 DP3-C, jádro odlehčené DTD desky, rám z masivního dřeva, CPL laminát, RAL 7037 vč. panikového kování</t>
  </si>
  <si>
    <t>598980398</t>
  </si>
  <si>
    <t>207</t>
  </si>
  <si>
    <t>76666R01.1.39</t>
  </si>
  <si>
    <t>Dodávka a montáž vrata 2křídlá 2750x2500mm, rám vrat z masivního dřeva, výplň vrat z fošnových dubových prken vč. dřevěné rámové zárubně a kování</t>
  </si>
  <si>
    <t>1507159827</t>
  </si>
  <si>
    <t>7,0</t>
  </si>
  <si>
    <t>208</t>
  </si>
  <si>
    <t>76666R01.1.40</t>
  </si>
  <si>
    <t>Dodávka a montáž vrata 2křídlá 4040x3250mm, rám vrat z masivního dřeva, výplň vrat z fošnových dubových prken vč. dřevěné rámové zárubně a kování</t>
  </si>
  <si>
    <t>-1260379932</t>
  </si>
  <si>
    <t>209</t>
  </si>
  <si>
    <t>766671024</t>
  </si>
  <si>
    <t>Montáž střešních oken dřevěných nebo plastových kyvných, výklopných/kyvných s okenním rámem a lemováním, s plisovaným límcem, s napojením na krytinu do krytiny tvarované, rozměru 78 x 118 cm</t>
  </si>
  <si>
    <t>-175892971</t>
  </si>
  <si>
    <t xml:space="preserve">Poznámka k souboru cen:
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
</t>
  </si>
  <si>
    <t>22,0</t>
  </si>
  <si>
    <t>210</t>
  </si>
  <si>
    <t>61124479</t>
  </si>
  <si>
    <t>okno střešní dřevěné výklopně-kyvné, izolační trojsklo 78x118cm, Uw=1,1W/m2K Al oplechování</t>
  </si>
  <si>
    <t>-1560819931</t>
  </si>
  <si>
    <t>211</t>
  </si>
  <si>
    <t>61124060</t>
  </si>
  <si>
    <t>zateplovací sada střešních oken rám 780x1180mm</t>
  </si>
  <si>
    <t>sada</t>
  </si>
  <si>
    <t>1896215820</t>
  </si>
  <si>
    <t>212</t>
  </si>
  <si>
    <t>6112432PC01.1.8</t>
  </si>
  <si>
    <t xml:space="preserve">oplechování pro rám okna 780x1180mm ve falcované střešní krytině bez použití lemování </t>
  </si>
  <si>
    <t>1933336547</t>
  </si>
  <si>
    <t>213</t>
  </si>
  <si>
    <t>99876620R01.1.41</t>
  </si>
  <si>
    <t>Přesun hmot procentní pro konstrukce truhlářské v objektech v do 12 m</t>
  </si>
  <si>
    <t>678900772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</si>
  <si>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</si>
  <si>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214</t>
  </si>
  <si>
    <t>767640R01.1.42</t>
  </si>
  <si>
    <t>Dodávka a montáž exteriérové hliníkové 1křídlé prosklené dveře 900x1970mm s bočními světlíky a nadsvětlíkem vč. zárubně</t>
  </si>
  <si>
    <t>-271415092</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</si>
  <si>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</si>
  <si>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1,0 "ozn. D1-1.01"</t>
  </si>
  <si>
    <t>215</t>
  </si>
  <si>
    <t>767640R01.1.43</t>
  </si>
  <si>
    <t>Dodávka a montáž hliníková vrata 2křídlá 1900x3250mm, izolační výplň křídel PUR panely vč. zárubně</t>
  </si>
  <si>
    <t>579430761</t>
  </si>
  <si>
    <t>216</t>
  </si>
  <si>
    <t>767640R01.1.44a</t>
  </si>
  <si>
    <t>Dodávka a montáž hliníková vrata 2křídlá 4000x3250mm, izolační výplň křídel PUR panely vč. zárubně</t>
  </si>
  <si>
    <t>998703713</t>
  </si>
  <si>
    <t>264</t>
  </si>
  <si>
    <t>767640R01.1.44b</t>
  </si>
  <si>
    <t>Dodávka a montáž hliníková vrata 2křídlá 4000x3250mm, izolační výplň křídel PUR panely; vč. zárubně; včetně vestavěných dveří 1970x750mm</t>
  </si>
  <si>
    <t>-1091675173</t>
  </si>
  <si>
    <t>217</t>
  </si>
  <si>
    <t>767640R01.1.45</t>
  </si>
  <si>
    <t>Dodávka a montáž vchodová vrata 2křídlá 6000x2200mm vč. kování, kotvícího a spojovacího materiálu a povrchové úpravy</t>
  </si>
  <si>
    <t>-317080118</t>
  </si>
  <si>
    <t>viz. Kniha zámečnických prvků</t>
  </si>
  <si>
    <t>1,0         "ozn. Z1-1.01"</t>
  </si>
  <si>
    <t>218</t>
  </si>
  <si>
    <t>767640R01.1.46</t>
  </si>
  <si>
    <t>Dodávka a montáž vchodová vrata 6000x2200mm z ocelového rámu s výplní modřínovými prkny vč. kování, kotvícího a spojovacího materiálu a povrchové úpravy</t>
  </si>
  <si>
    <t>1857986268</t>
  </si>
  <si>
    <t>1,0  "ozn. X1-1.03</t>
  </si>
  <si>
    <t>219</t>
  </si>
  <si>
    <t>767R01.1.47</t>
  </si>
  <si>
    <t>Výroba, dodávka a montáž zavěšené ocelové konstrukce z nerezových lan vč. kotvícího a spojovacího materiálu, montážních prostředků</t>
  </si>
  <si>
    <t>1327454794</t>
  </si>
  <si>
    <t>2,0         "ozn. Z1-1.02 a Z1-1.03"</t>
  </si>
  <si>
    <t>220</t>
  </si>
  <si>
    <t>767R01.1.48</t>
  </si>
  <si>
    <t>Výroba, dodávka a montáž jekl ocelový čtvercový 100x100x5mm vč. sklopného háku, kotvícího a spojovacího materiálu, povrchové úpravy</t>
  </si>
  <si>
    <t>1493686462</t>
  </si>
  <si>
    <t>36,0         "ozn. Z1-1.04 až Z1-1.039"</t>
  </si>
  <si>
    <t>221</t>
  </si>
  <si>
    <t>767R01.1.49</t>
  </si>
  <si>
    <t>Výroba, dodávka a montáž čelo boxu 3200x2250mm s výplní dubovými fošnami a ocelí, fošny osazeny na ocelových L profilech vč. kotvícího a spojovacího materiálu, povrchové úpravy (1x základní nátěr, 2x vrchní nátěr RAL 7016)</t>
  </si>
  <si>
    <t>-961535883</t>
  </si>
  <si>
    <t>19,0</t>
  </si>
  <si>
    <t>222</t>
  </si>
  <si>
    <t>767R01.1.50</t>
  </si>
  <si>
    <t>Výroba, dodávka a montáž čelo boxu 3225x2250mm s výplní dubovými fošnami a ocelí, fošny osazeny na ocelových L profilech vč. kotvícího a spojovacího materiálu, povrchové úpravy (1x základní nátěr, 2x vrchní nátěr RAL 7016)</t>
  </si>
  <si>
    <t>2137415508</t>
  </si>
  <si>
    <t>11,0</t>
  </si>
  <si>
    <t>223</t>
  </si>
  <si>
    <t>767R01.1.51</t>
  </si>
  <si>
    <t>Výroba, dodávka a montáž bok boxu 4400x2250mm s výplní dubovými fošnami a ocelí, fošny osazeny na ocelových L profilech vč. kotvícího a spojovacího materiálu, povrchové úpravy (1x základní nátěr, 2x vrchní nátěr RAL 7016)</t>
  </si>
  <si>
    <t>1747692508</t>
  </si>
  <si>
    <t>36,0</t>
  </si>
  <si>
    <t>224</t>
  </si>
  <si>
    <t>767R01.1.52</t>
  </si>
  <si>
    <t>Výroba, dodávka a montáž čelo boxu 4950x2250mm s výplní dubovými fošnami a ocelí, fošny osazeny na ocelových L profilech vč. kotvícího a spojovacího materiálu, povrchové úpravy (1x základní nátěr, 2x vrchní nátěr RAL 7016)</t>
  </si>
  <si>
    <t>-1449952978</t>
  </si>
  <si>
    <t>225</t>
  </si>
  <si>
    <t>767R01.1.53</t>
  </si>
  <si>
    <t>Výroba, dodávka a montáž čelo boxu 4725x2250mm s výplní dubovými fošnami a ocelí, fošny osazeny na ocelových L profilech vč. kotvícího a spojovacího materiálu, povrchové úpravy (1x základní nátěr, 2x vrchní nátěr RAL 7016)</t>
  </si>
  <si>
    <t>-1006784956</t>
  </si>
  <si>
    <t>226</t>
  </si>
  <si>
    <t>767R01.1.54</t>
  </si>
  <si>
    <t>Výroba, dodávka a montáž čelo boxu 4775x2250mm s výplní dubovými fošnami a ocelí, fošny osazeny na ocelových L profilech vč. kotvícího a spojovacího materiálu, povrchové úpravy (1x základní nátěr, 2x vrchní nátěr RAL 7016)</t>
  </si>
  <si>
    <t>696372656</t>
  </si>
  <si>
    <t>227</t>
  </si>
  <si>
    <t>767R01.1.55</t>
  </si>
  <si>
    <t>Výroba, dodávka a montáž čelo boxu 3175x2250mm s výplní dubovými fošnami a ocelí, fošny osazeny na ocelových L profilech vč. kotvícího a spojovacího materiálu, povrchové úpravy (1x základní nátěr, 2x vrchní nátěr RAL 7016)</t>
  </si>
  <si>
    <t>-591255596</t>
  </si>
  <si>
    <t xml:space="preserve">1,0        </t>
  </si>
  <si>
    <t>228</t>
  </si>
  <si>
    <t>767R01.1.56</t>
  </si>
  <si>
    <t>Výroba, dodávka a montáž čelo boxu 4925x2250mm s výplní dubovými fošnami a ocelí, fošny osazeny na ocelových L profilech vč. kotvícího a spojovacího materiálu, povrchové úpravy (1x základní nátěr, 2x vrchní nátěr RAL 7016)</t>
  </si>
  <si>
    <t>520433182</t>
  </si>
  <si>
    <t>229</t>
  </si>
  <si>
    <t>767R01.1.57</t>
  </si>
  <si>
    <t>Výroba, dodávka a montáž vyšetřovacího boxu 2300x840x1400mm z ocelového rámu s výplní dubovými fošnami vč. kotvícího a spojovacího materiálu, povrchové úpravy</t>
  </si>
  <si>
    <t>1703635859</t>
  </si>
  <si>
    <t>1,0        "ozn. X1-1.87</t>
  </si>
  <si>
    <t>230</t>
  </si>
  <si>
    <t>767R01.1.58</t>
  </si>
  <si>
    <t>Výroba, dodávka a montáž kotvení zkušebního fantoma 800x200x1600mm z ocelového rámu vč. kotvícího a spojovacího materiálu, povrchové úpravy</t>
  </si>
  <si>
    <t>177118758</t>
  </si>
  <si>
    <t>231</t>
  </si>
  <si>
    <t>767R01.1.59</t>
  </si>
  <si>
    <t>Výroba, dodávka a montáž ocelového přímého krmného žlabu 600x21600x760mm vč. kotvícího a spojovacího materiálu, povrchové úpravy</t>
  </si>
  <si>
    <t>-1715364767</t>
  </si>
  <si>
    <t>5,0</t>
  </si>
  <si>
    <t>232</t>
  </si>
  <si>
    <t>767R01.1.60</t>
  </si>
  <si>
    <t>Výroba, dodávka a montáž ocelového přímého krmného žlabu 450x340x230mm vč. kotvícího a spojovacího materiálu, povrchové úpravy</t>
  </si>
  <si>
    <t>-1116119468</t>
  </si>
  <si>
    <t>233</t>
  </si>
  <si>
    <t>99876710R01.1.61</t>
  </si>
  <si>
    <t>Přesun hmot pro zámečnické konstrukce vodorovná dopravní vzdálenost do 50 m v objektech výšky přes 6 do 12 m</t>
  </si>
  <si>
    <t>-471253197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</si>
  <si>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</si>
  <si>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</si>
  <si>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</si>
  <si>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234</t>
  </si>
  <si>
    <t>771111011</t>
  </si>
  <si>
    <t>Příprava podkladu před provedením dlažby vysátí podlah</t>
  </si>
  <si>
    <t>-1989313226</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</si>
  <si>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</si>
  <si>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235</t>
  </si>
  <si>
    <t>771121011</t>
  </si>
  <si>
    <t>Příprava podkladu před provedením dlažby nátěr penetrační na podlahu</t>
  </si>
  <si>
    <t>1214100887</t>
  </si>
  <si>
    <t>236</t>
  </si>
  <si>
    <t>771474113</t>
  </si>
  <si>
    <t>Montáž soklů z dlaždic keramických lepených flexibilním lepidlem rovných, výšky přes 90 do 120 mm</t>
  </si>
  <si>
    <t>-1610317019</t>
  </si>
  <si>
    <t>-2,3+0,9*3   "odpočet dveří"</t>
  </si>
  <si>
    <t>-0,9   "odpočet dveří"</t>
  </si>
  <si>
    <t>-0,9*2-0,8*5   "odpočet dveří"</t>
  </si>
  <si>
    <t>-0,8-2,3   "odpočet dveří a okna"</t>
  </si>
  <si>
    <t>-0,8-2,3    "odpočet dveří a okna"</t>
  </si>
  <si>
    <t>-0,8*3   "odpočet dveří"</t>
  </si>
  <si>
    <t>-0,8   "odpočet dveří"</t>
  </si>
  <si>
    <t>-0,8-1,6   "odpočet dveří a okna"</t>
  </si>
  <si>
    <t>-0,8*2   "odpočet dveří"</t>
  </si>
  <si>
    <t>237</t>
  </si>
  <si>
    <t>59761416</t>
  </si>
  <si>
    <t>sokl-dlažba keramická slinutá hladká do interiéru i exteriéru 300x80mm</t>
  </si>
  <si>
    <t>-1404095348</t>
  </si>
  <si>
    <t>726*1,1 'Přepočtené koeficientem množství</t>
  </si>
  <si>
    <t>238</t>
  </si>
  <si>
    <t>771574263</t>
  </si>
  <si>
    <t>Montáž podlah z dlaždic keramických lepených flexibilním lepidlem maloformátových pro vysoké mechanické zatížení protiskluzných nebo reliéfních (bezbariérových) přes 9 do 12 ks/m2</t>
  </si>
  <si>
    <t>-1973826481</t>
  </si>
  <si>
    <t xml:space="preserve">Poznámka k souboru cen:
1. Položky jsou učeny pro všechy druhy povrchových úprav.
</t>
  </si>
  <si>
    <t>0,9*0,15*3    "prahy dveří"</t>
  </si>
  <si>
    <t>0,8*0,15*5    "prahy dveří"</t>
  </si>
  <si>
    <t>0,8*0,15  "prahy dveří"</t>
  </si>
  <si>
    <t>0,7*0,15  "prahy dveří"</t>
  </si>
  <si>
    <t>239</t>
  </si>
  <si>
    <t>59761409</t>
  </si>
  <si>
    <t>dlažba keramická slinutá protiskluzná do interiéru i exteriéru pro vysoké mechanické namáhání přes 9 do 12 ks/m2</t>
  </si>
  <si>
    <t>1966356365</t>
  </si>
  <si>
    <t>240</t>
  </si>
  <si>
    <t>771577111</t>
  </si>
  <si>
    <t>Montáž podlah z dlaždic keramických lepených flexibilním lepidlem Příplatek k cenám za plochu do 5 m2 jednotlivě</t>
  </si>
  <si>
    <t>-1603736117</t>
  </si>
  <si>
    <t>241</t>
  </si>
  <si>
    <t>771591112</t>
  </si>
  <si>
    <t>Izolace podlahy pod dlažbu nátěrem nebo stěrkou ve dvou vrstvách</t>
  </si>
  <si>
    <t>-640786151</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</si>
  <si>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</si>
  <si>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(1,725+3,8)*2*0,15   "vytažení na stěny"</t>
  </si>
  <si>
    <t>242</t>
  </si>
  <si>
    <t>771591115</t>
  </si>
  <si>
    <t>Podlahy - dokončovací práce spárování silikonem</t>
  </si>
  <si>
    <t>-1365805188</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</si>
  <si>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</si>
  <si>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243</t>
  </si>
  <si>
    <t>771591264</t>
  </si>
  <si>
    <t>Izolace podlahy pod dlažbu těsnícími izolačními pásy mezi podlahou a stěnu</t>
  </si>
  <si>
    <t>1536730406</t>
  </si>
  <si>
    <t>244</t>
  </si>
  <si>
    <t>998771102</t>
  </si>
  <si>
    <t>Přesun hmot pro podlahy z dlaždic stanovený z hmotnosti přesunovaného materiálu vodorovná dopravní vzdálenost do 50 m v objektech výšky přes 6 do 12 m</t>
  </si>
  <si>
    <t>1494445052</t>
  </si>
  <si>
    <t>781</t>
  </si>
  <si>
    <t>Dokončovací práce - obklady</t>
  </si>
  <si>
    <t>245</t>
  </si>
  <si>
    <t>781121011</t>
  </si>
  <si>
    <t>Příprava podkladu před provedením obkladu nátěr penetrační na stěnu</t>
  </si>
  <si>
    <t>-571130364</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</si>
  <si>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</si>
  <si>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246</t>
  </si>
  <si>
    <t>781131112</t>
  </si>
  <si>
    <t>Izolace stěny pod obklad izolace nátěrem nebo stěrkou ve dvou vrstvách</t>
  </si>
  <si>
    <t>1321306378</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</si>
  <si>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</si>
  <si>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 xml:space="preserve">Místnost 1-1.08 </t>
  </si>
  <si>
    <t>(1,725+1,15)*2*2,02</t>
  </si>
  <si>
    <t>247</t>
  </si>
  <si>
    <t>781474112</t>
  </si>
  <si>
    <t>Montáž obkladů vnitřních stěn z dlaždic keramických lepených flexibilním lepidlem maloformátových hladkých přes 9 do 12 ks/m2</t>
  </si>
  <si>
    <t>406736258</t>
  </si>
  <si>
    <t xml:space="preserve">Poznámka k souboru cen:
1. Položky jsou určeny pro všechny druhy povrchových úprav.
</t>
  </si>
  <si>
    <t>viz. výkres č. D.1.1.b-01 až 04, D.1.1.b-17, D.1.1.b-18 a Kniha oken</t>
  </si>
  <si>
    <t>STĚNY:</t>
  </si>
  <si>
    <t xml:space="preserve">Místnost 1-1.07 </t>
  </si>
  <si>
    <t>(1,725*2+3,8-0,075)*2*2,02</t>
  </si>
  <si>
    <t>-3*0,7*1,97-0,8*1,97    "odpočet otvorů"</t>
  </si>
  <si>
    <t xml:space="preserve">Místnost 1-1.11 </t>
  </si>
  <si>
    <t>Součet STĚNY</t>
  </si>
  <si>
    <t>PARAPETY OKEN:</t>
  </si>
  <si>
    <t>(2,1*105+1,5*8+2,0*6+2,15+1,7*2+1,625*2+1,575*2)*0,3</t>
  </si>
  <si>
    <t>Součet PARAPETY</t>
  </si>
  <si>
    <t>67,020     "stěny"</t>
  </si>
  <si>
    <t>76,935     "parapety"</t>
  </si>
  <si>
    <t>248</t>
  </si>
  <si>
    <t>59761026</t>
  </si>
  <si>
    <t>obklad keramický hladký do 12ks/m2</t>
  </si>
  <si>
    <t>-606121001</t>
  </si>
  <si>
    <t>143,955*1,1 'Přepočtené koeficientem množství</t>
  </si>
  <si>
    <t>249</t>
  </si>
  <si>
    <t>781477111</t>
  </si>
  <si>
    <t>Montáž obkladů vnitřních stěn z dlaždic keramických Příplatek k cenám za plochu do 10 m2 jednotlivě</t>
  </si>
  <si>
    <t>1746116728</t>
  </si>
  <si>
    <t>250</t>
  </si>
  <si>
    <t>781494511</t>
  </si>
  <si>
    <t>Obklad - dokončující práce profily ukončovací lepené flexibilním lepidlem ukončovací</t>
  </si>
  <si>
    <t>-189559624</t>
  </si>
  <si>
    <t xml:space="preserve">Poznámka k souboru cen:
1. Množství měrných jednotek u ceny -5185 se stanoví podle počtu řezaných obkladaček, nezávisle na jejich velikosti.
2. Položku -5185 lze použít při nuceném použití jiného nástroje než řezačky.
</t>
  </si>
  <si>
    <t>(1,725*2+3,8-0,075)*2</t>
  </si>
  <si>
    <t>-3*0,7-0,8   "odpočet otvorů"</t>
  </si>
  <si>
    <t>-0,7   "odpočet otvorů"</t>
  </si>
  <si>
    <t>-0,7    "odpočet otvorů"</t>
  </si>
  <si>
    <t>2,1*105+1,5*8+2,0*6+2,15+1,7*2+1,625*2+1,575*2</t>
  </si>
  <si>
    <t>33,00     "stěny"</t>
  </si>
  <si>
    <t>256,45    "parapety"</t>
  </si>
  <si>
    <t>251</t>
  </si>
  <si>
    <t>781495115</t>
  </si>
  <si>
    <t>Obklad - dokončující práce ostatní práce spárování silikonem</t>
  </si>
  <si>
    <t>910211993</t>
  </si>
  <si>
    <t>2,02*20 "rohy"</t>
  </si>
  <si>
    <t>2,1*105+1,5*8+2,0*6+2,15+1,7*2+1,625*2+1,575*2+0,3*2*126 "parapety"</t>
  </si>
  <si>
    <t>252</t>
  </si>
  <si>
    <t>998781102</t>
  </si>
  <si>
    <t>Přesun hmot pro obklady keramické stanovený z hmotnosti přesunovaného materiálu vodorovná dopravní vzdálenost do 50 m v objektech výšky přes 6 do 12 m</t>
  </si>
  <si>
    <t>229269180</t>
  </si>
  <si>
    <t>783</t>
  </si>
  <si>
    <t>Dokončovací práce - nátěry</t>
  </si>
  <si>
    <t>253</t>
  </si>
  <si>
    <t>783268111</t>
  </si>
  <si>
    <t>Lazurovací nátěr tesařských konstrukcí dvojnásobný olejový</t>
  </si>
  <si>
    <t>2112619632</t>
  </si>
  <si>
    <t>Dřevěná fasáda</t>
  </si>
  <si>
    <t>1577,776    "výpočet v pol.č. 766411R01.1.22"</t>
  </si>
  <si>
    <t>Světlíky - interiér z hoblovaných prken</t>
  </si>
  <si>
    <t>163,423       "výpočet v pol.č. 762132135"</t>
  </si>
  <si>
    <t>Krov - bednění z hoblovaných prken</t>
  </si>
  <si>
    <t>3521,132     "výpočet v pol.č. 762341250"</t>
  </si>
  <si>
    <t>-11,5*7,28*2                     "odpočet prostoru krovu se SDK podhledem"</t>
  </si>
  <si>
    <t>Krokve - boční hrany</t>
  </si>
  <si>
    <t>0,16*2*2325,96        "krokev</t>
  </si>
  <si>
    <t>Kleštiny světlíků</t>
  </si>
  <si>
    <t>(0,08+0,12)*2*1,86*158    "kleština</t>
  </si>
  <si>
    <t>Podbíjení střechy vč. námětku</t>
  </si>
  <si>
    <t>485,316     "výpočet v pol.č. 762842221"</t>
  </si>
  <si>
    <t>0,18*2*0,86*(10*2+22*2+32*2+17+23*2*2+30*2+18+14+112)    "boky námětků"</t>
  </si>
  <si>
    <t>254</t>
  </si>
  <si>
    <t>783314101</t>
  </si>
  <si>
    <t>Základní nátěr zámečnických konstrukcí jednonásobný syntetický</t>
  </si>
  <si>
    <t>265495837</t>
  </si>
  <si>
    <t>Nátěr ocelových zárubní</t>
  </si>
  <si>
    <t>(2*1,97+0,9)*(0,15+2*0,05)*5    "dveře š.90cm, zárubně š.15cm"</t>
  </si>
  <si>
    <t>(2*1,97+0,9)*(0,3+2*0,05)*2    "dveře š.90cm, zárubně š.30cm"</t>
  </si>
  <si>
    <t>(2*1,97+0,8)*(0,15+2*0,05)*12    "dveře š.80cm, zárubně š.15cm"</t>
  </si>
  <si>
    <t>(2*1,97+0,7)*(0,15+2*0,05)*2    "dveře š.70cm, zárubně š.15cm"</t>
  </si>
  <si>
    <t>255</t>
  </si>
  <si>
    <t>783317101</t>
  </si>
  <si>
    <t>Krycí nátěr (email) zámečnických konstrukcí jednonásobný syntetický standardní</t>
  </si>
  <si>
    <t>169505777</t>
  </si>
  <si>
    <t>784</t>
  </si>
  <si>
    <t>Dokončovací práce - malby a tapety</t>
  </si>
  <si>
    <t>256</t>
  </si>
  <si>
    <t>784111011</t>
  </si>
  <si>
    <t>Obroušení podkladu omítky v místnostech výšky do 3,80 m</t>
  </si>
  <si>
    <t>-823213081</t>
  </si>
  <si>
    <t>(3,04+2,3)*2*3,3</t>
  </si>
  <si>
    <t>4-2,3*2,8   "odpočet otvorů"</t>
  </si>
  <si>
    <t>(1,94+5,1)*2*3,3</t>
  </si>
  <si>
    <t>(2,74+3,05)*2*3,3</t>
  </si>
  <si>
    <t>(8,06+1,5)*2*3,3</t>
  </si>
  <si>
    <t>(3,1+5,1)*2*3,3</t>
  </si>
  <si>
    <t>4-2,3*3,3   "odpočet otvorů"</t>
  </si>
  <si>
    <t>(2,0+5,1)*2*3,3</t>
  </si>
  <si>
    <t>(2,74+1,0)*2*3,3</t>
  </si>
  <si>
    <t>(1,725*2+3,8-0,075)*2*1,28</t>
  </si>
  <si>
    <t>(1,725+1,15)*2*1,28</t>
  </si>
  <si>
    <t>(2,35+5,1)*2*3,3</t>
  </si>
  <si>
    <t>4-1,6*3,3    "odpočet otvorů"</t>
  </si>
  <si>
    <t>(16,45+12,0)*2*3,78</t>
  </si>
  <si>
    <t>(4-2,85*2,55)+(4-2,14*3,37)    "odpočet otvorů"</t>
  </si>
  <si>
    <t>(12,0+9,56)*2*3,78</t>
  </si>
  <si>
    <t>((4-2,85*2,55)*2)+(4-4,14*3,3)+((4-1,5*3,75)*2)     "odpočet otvorů"</t>
  </si>
  <si>
    <t>(2,0+3,91)*2*3,78</t>
  </si>
  <si>
    <t>(4,5*2+3,1)*3,78</t>
  </si>
  <si>
    <t>(12,0+19,75)*2*3,78</t>
  </si>
  <si>
    <t>-3,1*3,78   "odpočet místnosti 1.1-16"</t>
  </si>
  <si>
    <t>((4-2,85*2,55)*2)  "odpočet otvorů"</t>
  </si>
  <si>
    <t>(12,0+5,0)*2*3,78</t>
  </si>
  <si>
    <t>((4-2,85*2,55)*2)+((4-4,14*3,3)*2)   "odpočet otvorů"</t>
  </si>
  <si>
    <t>-3,1*3,78   "odpočet místnosti 1.1-20"</t>
  </si>
  <si>
    <t>((4-2,85*2,55)*2)    "odpočet otvorů"</t>
  </si>
  <si>
    <t>((4-4,14*3,3)*2)+(4-2,85*2,55)+((4-1,5*3,75)*2) "odpočet otvorů"</t>
  </si>
  <si>
    <t>(2,0+3,91)*2*3,3</t>
  </si>
  <si>
    <t>(27,69+12,0)*2*3,78</t>
  </si>
  <si>
    <t>(4-4,14*3,3)*3   "odpočet otvorů"</t>
  </si>
  <si>
    <t>(4-4,14*3,3)*3    "odpočet otvorů"</t>
  </si>
  <si>
    <t>(12,0+11,16)*2*3,78</t>
  </si>
  <si>
    <t>((4-4,14*3,3)*2)+(4-2,85*2,55)+((4-1,5*3,75)*2)  "odpočet otvorů"</t>
  </si>
  <si>
    <t>(4,35+3,45)*2*3,3</t>
  </si>
  <si>
    <t>(4,5*2+3,45)*3,78</t>
  </si>
  <si>
    <t>(12,0+38,45)*2*3,78</t>
  </si>
  <si>
    <t>(4,35+4,7)*2*3,3</t>
  </si>
  <si>
    <t>(4,35+3,0)*2*3,3</t>
  </si>
  <si>
    <t>(12,0+14,91)*2*3,78</t>
  </si>
  <si>
    <t>257</t>
  </si>
  <si>
    <t>784171101</t>
  </si>
  <si>
    <t>Zakrytí nemalovaných ploch (materiál ve specifikaci) včetně pozdějšího odkrytí podlah</t>
  </si>
  <si>
    <t>677950139</t>
  </si>
  <si>
    <t xml:space="preserve">Poznámka k souboru cen:
1. V cenách nejsou započteny náklady na dodávku fólie, tyto se oceňují ve speifikaci.Ztratné lze stanovit ve výši 5%.
</t>
  </si>
  <si>
    <t>(16,45+12,0)*2*2,0</t>
  </si>
  <si>
    <t>(12,0+9,56)*2*2,0</t>
  </si>
  <si>
    <t>(12,0+19,75)*2*2,0</t>
  </si>
  <si>
    <t>(27,69+12,0)*2*2,0</t>
  </si>
  <si>
    <t>(12,0+11,16)*2*2,0</t>
  </si>
  <si>
    <t>(12,0+38,45)*2*2,0</t>
  </si>
  <si>
    <t>(12,0+14,91)*2*2,0</t>
  </si>
  <si>
    <t>258</t>
  </si>
  <si>
    <t>58124844</t>
  </si>
  <si>
    <t>fólie pro malířské potřeby zakrývací tl 25µ 4x5m</t>
  </si>
  <si>
    <t>1642883723</t>
  </si>
  <si>
    <t>1740,859*1,05 'Přepočtené koeficientem množství</t>
  </si>
  <si>
    <t>259</t>
  </si>
  <si>
    <t>784181101</t>
  </si>
  <si>
    <t>Penetrace podkladu jednonásobná základní akrylátová v místnostech výšky do 3,80 m</t>
  </si>
  <si>
    <t>2131034506</t>
  </si>
  <si>
    <t>3507,301  "výpočet v pol.č. 784111011"</t>
  </si>
  <si>
    <t>260</t>
  </si>
  <si>
    <t>784312021</t>
  </si>
  <si>
    <t>Malby vápenné dvojnásobné, bílé v místnostech výšky do 3,80 m</t>
  </si>
  <si>
    <t>-798573386</t>
  </si>
  <si>
    <t>-1129,47    "odpočet linkrustace - výpočet v pol.č. 784660101"</t>
  </si>
  <si>
    <t>261</t>
  </si>
  <si>
    <t>784660101</t>
  </si>
  <si>
    <t>Linkrustace s vrchním nátěrem latexovým v místnostech výšky do 3,80 m</t>
  </si>
  <si>
    <t>-1461495869</t>
  </si>
  <si>
    <t xml:space="preserve">Poznámka k souboru cen:
1. Pozn. V cenách linkrustace -0101 až -0109 a-0111 až -0119 jsou započteny náklady na penetrační nátěr, modelovací hmotu ze sádrové stěrky příslušné tloušťky, provedení reliéfu, penetrační nátěr a dvojnásobný krycí nátěr.
</t>
  </si>
  <si>
    <t>(16,45+12,0)*2*1,8</t>
  </si>
  <si>
    <t>4-2,85*1,8   "odpočet otvorů"</t>
  </si>
  <si>
    <t>(2,0+3,91)*2*1,8</t>
  </si>
  <si>
    <t>(4,5*2+3,1)*1,8</t>
  </si>
  <si>
    <t>(12,0+19,75)*2*1,8</t>
  </si>
  <si>
    <t>-3,1*1,8   "odpočet místnosti 1.1-16"</t>
  </si>
  <si>
    <t>(4-2,85*1,8)*2  "odpočet otvorů"</t>
  </si>
  <si>
    <t>-3,1*1,8   "odpočet místnosti 1.1-20"</t>
  </si>
  <si>
    <t>(4-2,85*1,8)*2    "odpočet otvorů"</t>
  </si>
  <si>
    <t>(27,69+12,0)*2*1,8</t>
  </si>
  <si>
    <t>(4-4,14*1,8)*3   "odpočet otvorů"</t>
  </si>
  <si>
    <t>(4-4,14*1,8)*3    "odpočet otvorů"</t>
  </si>
  <si>
    <t>(12,0+11,16)*2*1,8</t>
  </si>
  <si>
    <t>((4-4,14*1,8)*2)+(4-2,85*1,8)  "odpočet otvorů"</t>
  </si>
  <si>
    <t>(4,5*2+3,45)*1,8</t>
  </si>
  <si>
    <t>(12,0+38,45)*2*1,8</t>
  </si>
  <si>
    <t>-3,45*1,8    "odpočet místnosti 1-1.27"</t>
  </si>
  <si>
    <t>((4-2,85*1,8)*2)+((4-4,14*1,8)*2)   "odpočet otvorů"</t>
  </si>
  <si>
    <t>(12,0+14,91)*2*1,8</t>
  </si>
  <si>
    <t>((4-4,14*1,8)*2)+(4-2,85*1,8)"odpočet otvorů"</t>
  </si>
  <si>
    <t>789</t>
  </si>
  <si>
    <t>Povrchové úpravy ocelových konstrukcí a technologických zařízení</t>
  </si>
  <si>
    <t>262</t>
  </si>
  <si>
    <t>789325210</t>
  </si>
  <si>
    <t>Nátěr ocelových konstrukcí třídy I dvousložkový epoxidový základní, tloušťky do 40 μm</t>
  </si>
  <si>
    <t>-1537553296</t>
  </si>
  <si>
    <t>Střešní HEB 200 - 1,15 m2/m</t>
  </si>
  <si>
    <t>(4,8*6*25+4,05*6*4+3,59*6*3+2,4*4+3,68*20+4,34*16+4,24*20+5,17*6+2,2*6+2,15*6+2,55*2+5,22*2+1,9*6*2+4,875*6*2+5,25*6+2,5*2+2,25*6)*1,15</t>
  </si>
  <si>
    <t>263</t>
  </si>
  <si>
    <t>789325220</t>
  </si>
  <si>
    <t>Nátěr ocelových konstrukcí třídy I dvousložkový epoxidový krycí (vrchní), tloušťky do 40 μm</t>
  </si>
  <si>
    <t>1975030903</t>
  </si>
  <si>
    <t>SO 01.2 - Zdravotně technické instalace</t>
  </si>
  <si>
    <t xml:space="preserve">      1.1 - Zemní práce - vodovodní potrubí</t>
  </si>
  <si>
    <t xml:space="preserve">      1.2 - Zemní práce - kanalizační potrubí</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</si>
  <si>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</si>
  <si>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</si>
  <si>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</si>
  <si>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</si>
  <si>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1.1</t>
  </si>
  <si>
    <t>Zemní práce - vodovodní potrubí</t>
  </si>
  <si>
    <t>132201R01.2.1</t>
  </si>
  <si>
    <t>Hloubení rýh 0,8m do hloubky 1,6m, tř. horniny 3, pažení příložné3</t>
  </si>
  <si>
    <t>1246302725</t>
  </si>
  <si>
    <t>174101R01.2.2</t>
  </si>
  <si>
    <t>Zásyp rýh, vč. naložení</t>
  </si>
  <si>
    <t>-1645860628</t>
  </si>
  <si>
    <t>1R01.2.3</t>
  </si>
  <si>
    <t>Pískový podsyp frakce 0-16, výšky 0,1m</t>
  </si>
  <si>
    <t>1771759414</t>
  </si>
  <si>
    <t>175151R01.2.4</t>
  </si>
  <si>
    <t>Pískový obsyp frakce 0-63 bez ostrých zrn, výšky 0,3m</t>
  </si>
  <si>
    <t>1009144520</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</si>
  <si>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</si>
  <si>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1.2</t>
  </si>
  <si>
    <t>Zemní práce - kanalizační potrubí</t>
  </si>
  <si>
    <t>132201R01.2.5</t>
  </si>
  <si>
    <t>Výkop - kubatura vč. svislého přesunu (šachty + potrubí)</t>
  </si>
  <si>
    <t>194846461</t>
  </si>
  <si>
    <t>174101R01.2.6</t>
  </si>
  <si>
    <t>Zásyp z vytříděné zeminy</t>
  </si>
  <si>
    <t>1524477635</t>
  </si>
  <si>
    <t>1R01.2.7</t>
  </si>
  <si>
    <t>Pískový podsyp potrubí</t>
  </si>
  <si>
    <t>-1178620414</t>
  </si>
  <si>
    <t>175151R1.2.8</t>
  </si>
  <si>
    <t>Obsyp potrubí 30cm nad potrubí</t>
  </si>
  <si>
    <t>-1303843825</t>
  </si>
  <si>
    <t>1R1.2.9</t>
  </si>
  <si>
    <t>Výkop pro vícekomorovou jímku, vč. podsypu a zásypu a manipulace s výkopkem</t>
  </si>
  <si>
    <t>2116967836</t>
  </si>
  <si>
    <t>1R1.2.10</t>
  </si>
  <si>
    <t>Výkop pro dešťovou nádrž, vč. podsypu a zásypu a manipulace s výkopkem</t>
  </si>
  <si>
    <t>-885807540</t>
  </si>
  <si>
    <t>212752213</t>
  </si>
  <si>
    <t>Trativody z drenážních trubek se zřízením štěrkopískového lože pod trubky a s jejich obsypem v průměrném celkovém množství do 0,15 m3/m v otevřeném výkopu z trubek plastových flexibilních D přes 100 do 160 mm</t>
  </si>
  <si>
    <t>1815331954</t>
  </si>
  <si>
    <t>271532213</t>
  </si>
  <si>
    <t>Podsyp pod základové konstrukce se zhutněním a urovnáním povrchu z kameniva hrubého, frakce 8 - 16 mm</t>
  </si>
  <si>
    <t>-144032002</t>
  </si>
  <si>
    <t>25,0   "vsakovací systém 1"</t>
  </si>
  <si>
    <t>9,0   "vsakovací systém 2"</t>
  </si>
  <si>
    <t>871161141</t>
  </si>
  <si>
    <t>Montáž vodovodního potrubí z plastů v otevřeném výkopu z polyetylenu PE 100 svařovaných na tupo SDR 11/PN16 D 32 x 3,0 mm</t>
  </si>
  <si>
    <t>-53216505</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</si>
  <si>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</si>
  <si>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28613110</t>
  </si>
  <si>
    <t>potrubí vodovodní PE100 PN 16 SDR11 6m 100m 32x3,0mm</t>
  </si>
  <si>
    <t>988367994</t>
  </si>
  <si>
    <t>280*1,015 'Přepočtené koeficientem množství</t>
  </si>
  <si>
    <t>871171141</t>
  </si>
  <si>
    <t>Montáž vodovodního potrubí z plastů v otevřeném výkopu z polyetylenu PE 100 svařovaných na tupo SDR 11/PN16 D 40 x 3,7 mm</t>
  </si>
  <si>
    <t>831853398</t>
  </si>
  <si>
    <t>28613111</t>
  </si>
  <si>
    <t>potrubí vodovodní PE100 PN 16 SDR11 6m 100m 40x3,7mm</t>
  </si>
  <si>
    <t>-890885787</t>
  </si>
  <si>
    <t>6*1,015 'Přepočtené koeficientem množství</t>
  </si>
  <si>
    <t>871181141</t>
  </si>
  <si>
    <t>Montáž vodovodního potrubí z plastů v otevřeném výkopu z polyetylenu PE 100 svařovaných na tupo SDR 11/PN16 D 50 x 4,6 mm</t>
  </si>
  <si>
    <t>-1134165507</t>
  </si>
  <si>
    <t>28613112</t>
  </si>
  <si>
    <t>potrubí vodovodní PE100 PN 16 SDR11 6m 100m 50x4,6mm</t>
  </si>
  <si>
    <t>-41440436</t>
  </si>
  <si>
    <t>46*1,015 'Přepočtené koeficientem množství</t>
  </si>
  <si>
    <t>871211141</t>
  </si>
  <si>
    <t>Montáž vodovodního potrubí z plastů v otevřeném výkopu z polyetylenu PE 100 svařovaných na tupo SDR 11/PN16 D 63 x 5,8 mm</t>
  </si>
  <si>
    <t>-24394937</t>
  </si>
  <si>
    <t>28613113</t>
  </si>
  <si>
    <t>potrubí vodovodní PE100 PN 16 SDR11 6m 100m 63x5,8mm</t>
  </si>
  <si>
    <t>1562954148</t>
  </si>
  <si>
    <t>30*1,015 'Přepočtené koeficientem množství</t>
  </si>
  <si>
    <t>87126521R01.2.11</t>
  </si>
  <si>
    <t>Kanalizační potrubí z tvrdého PVC v otevřeném výkopu ve sklonu do 20 %, hladkého plnostěnného jednovrstvého, tuhost třídy SN 4 DN 110 vč. tvarovek</t>
  </si>
  <si>
    <t>-925951219</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</si>
  <si>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</si>
  <si>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41,0 "splaškové potrubí"</t>
  </si>
  <si>
    <t>13,0    "dešťové potrubí"</t>
  </si>
  <si>
    <t>87127521R01.2.12</t>
  </si>
  <si>
    <t>Kanalizační potrubí z tvrdého PVC v otevřeném výkopu ve sklonu do 20 %, hladkého plnostěnného jednovrstvého, tuhost třídy SN 4 DN 125 vč. tvarovek</t>
  </si>
  <si>
    <t>-1553002852</t>
  </si>
  <si>
    <t>220,0   "dešťové potrubí"</t>
  </si>
  <si>
    <t>238,0     "splašková kanalizace"</t>
  </si>
  <si>
    <t>87131521R01.2.13</t>
  </si>
  <si>
    <t>Kanalizační potrubí z tvrdého PVC v otevřeném výkopu ve sklonu do 20 %, hladkého plnostěnného jednovrstvého, tuhost třídy SN 4 DN 160 vč. tvarovek</t>
  </si>
  <si>
    <t>-1364171466</t>
  </si>
  <si>
    <t>174,0   "dešťové potrubí"</t>
  </si>
  <si>
    <t>155,0      "splašková kanalizace"</t>
  </si>
  <si>
    <t>87135521R01.2.14</t>
  </si>
  <si>
    <t>Kanalizační potrubí z tvrdého PVC v otevřeném výkopu ve sklonu do 20 %, hladkého plnostěnného jednovrstvého, tuhost třídy SN 4 DN 200 vč. tvarovek</t>
  </si>
  <si>
    <t>1943401685</t>
  </si>
  <si>
    <t>150,0   "dešťové potrubí"</t>
  </si>
  <si>
    <t>12,0     "splašková kanalizace"</t>
  </si>
  <si>
    <t>87136521R01.2.15</t>
  </si>
  <si>
    <t>Kanalizační potrubí z tvrdého PVC v otevřeném výkopu ve sklonu do 20 %, hladkého plnostěnného jednovrstvého, tuhost třídy SN 4 DN 250 vč. tvarovek</t>
  </si>
  <si>
    <t>-639672271</t>
  </si>
  <si>
    <t>61,0   "dešťové potrubí"</t>
  </si>
  <si>
    <t>87137521R01.2.16</t>
  </si>
  <si>
    <t>Kanalizační potrubí z tvrdého PVC v otevřeném výkopu ve sklonu do 20 %, hladkého plnostěnného jednovrstvého, tuhost třídy SN 4 DN 315 vč. tvarovek</t>
  </si>
  <si>
    <t>1123230638</t>
  </si>
  <si>
    <t>10,0   "dešťové potrubí"</t>
  </si>
  <si>
    <t>892233122</t>
  </si>
  <si>
    <t>Proplach a dezinfekce vodovodního potrubí DN od 40 do 70</t>
  </si>
  <si>
    <t>-443258833</t>
  </si>
  <si>
    <t xml:space="preserve">Poznámka k souboru cen:
1. V cenách jsou započteny náklady na napuštění a vypuštění vody, dodání vody a dezinfekčního prostředku.
</t>
  </si>
  <si>
    <t>892241111</t>
  </si>
  <si>
    <t>Tlakové zkoušky vodou na potrubí DN do 80</t>
  </si>
  <si>
    <t>1779570915</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</si>
  <si>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</si>
  <si>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892271111</t>
  </si>
  <si>
    <t>Tlakové zkoušky vodou na potrubí DN 100 nebo 125</t>
  </si>
  <si>
    <t>-80828040</t>
  </si>
  <si>
    <t>892351111</t>
  </si>
  <si>
    <t>Tlakové zkoušky vodou na potrubí DN 150 nebo 200</t>
  </si>
  <si>
    <t>-746619341</t>
  </si>
  <si>
    <t>892372111</t>
  </si>
  <si>
    <t>Tlakové zkoušky vodou zabezpečení konců potrubí při tlakových zkouškách DN do 300</t>
  </si>
  <si>
    <t>363992593</t>
  </si>
  <si>
    <t>892381111</t>
  </si>
  <si>
    <t>Tlakové zkoušky vodou na potrubí DN 250, 300 nebo 350</t>
  </si>
  <si>
    <t>-512641422</t>
  </si>
  <si>
    <t>892442111</t>
  </si>
  <si>
    <t>Tlakové zkoušky vodou zabezpečení konců potrubí při tlakových zkouškách DN přes 300 do 600</t>
  </si>
  <si>
    <t>-1491975050</t>
  </si>
  <si>
    <t>894411311</t>
  </si>
  <si>
    <t>Osazení betonových nebo železobetonových dílců pro šachty skruží rovných</t>
  </si>
  <si>
    <t>1025523555</t>
  </si>
  <si>
    <t xml:space="preserve">Poznámka k souboru cen:
1. V cenách nejsou započteny náklady na dodání betonových nebo železobetonových dílců a těsnění; dodání těchto se oceňuje ve specifikaci.
</t>
  </si>
  <si>
    <t>5922406PC01.2.1</t>
  </si>
  <si>
    <t>skruž betonová DN 800x250</t>
  </si>
  <si>
    <t>1685130808</t>
  </si>
  <si>
    <t>5922510PC01.2.2</t>
  </si>
  <si>
    <t>skruž betonová DN 800x500</t>
  </si>
  <si>
    <t>-2036481261</t>
  </si>
  <si>
    <t>5922510PC01.2.3</t>
  </si>
  <si>
    <t>skruž betonová DN 800x1000</t>
  </si>
  <si>
    <t>-965936688</t>
  </si>
  <si>
    <t>59224160</t>
  </si>
  <si>
    <t>skruž kanalizační s ocelovými stupadly 100 x 25 x 12 cm</t>
  </si>
  <si>
    <t>-533695475</t>
  </si>
  <si>
    <t>59224161</t>
  </si>
  <si>
    <t>skruž kanalizační s ocelovými stupadly 100 x 50 x 12 cm</t>
  </si>
  <si>
    <t>1104104795</t>
  </si>
  <si>
    <t>59224184</t>
  </si>
  <si>
    <t>prstenec šachtový vyrovnávací betonový 625x120x40mm</t>
  </si>
  <si>
    <t>378269986</t>
  </si>
  <si>
    <t>59224185</t>
  </si>
  <si>
    <t>prstenec šachtový vyrovnávací betonový 625x120x60mm</t>
  </si>
  <si>
    <t>-1424263255</t>
  </si>
  <si>
    <t>59224176</t>
  </si>
  <si>
    <t>prstenec šachtový vyrovnávací betonový 625x120x80mm</t>
  </si>
  <si>
    <t>-815235395</t>
  </si>
  <si>
    <t>59224187</t>
  </si>
  <si>
    <t>prstenec šachtový vyrovnávací betonový 625x120x100mm</t>
  </si>
  <si>
    <t>1670201470</t>
  </si>
  <si>
    <t>59224188</t>
  </si>
  <si>
    <t>prstenec šachtový vyrovnávací betonový 625x120x120mm</t>
  </si>
  <si>
    <t>1066699443</t>
  </si>
  <si>
    <t>894412411</t>
  </si>
  <si>
    <t>Osazení betonových nebo železobetonových dílců pro šachty skruží přechodových</t>
  </si>
  <si>
    <t>948909516</t>
  </si>
  <si>
    <t>5922405PC01.2.4</t>
  </si>
  <si>
    <t>kónus pro kanalizační šachty s kapsovým stupadlem 80/62,5 x 36,5 cm</t>
  </si>
  <si>
    <t>2099601051</t>
  </si>
  <si>
    <t>59224056</t>
  </si>
  <si>
    <t>kónus pro kanalizační šachty s kapsovým stupadlem 100/62,5 x 67 x 12 cm</t>
  </si>
  <si>
    <t>-567593466</t>
  </si>
  <si>
    <t>894414111</t>
  </si>
  <si>
    <t>Osazení betonových nebo železobetonových dílců pro šachty skruží základových (dno)</t>
  </si>
  <si>
    <t>1690803642</t>
  </si>
  <si>
    <t>5922406PC01.2.5</t>
  </si>
  <si>
    <t>dno betonové šachtové kulaté DN 800 x 395</t>
  </si>
  <si>
    <t>535960241</t>
  </si>
  <si>
    <t>5922406PC01.2.6</t>
  </si>
  <si>
    <t>dno betonové šachtové kulaté DN 800 x 570</t>
  </si>
  <si>
    <t>208614830</t>
  </si>
  <si>
    <t>59224061</t>
  </si>
  <si>
    <t>dno betonové šachtové kulaté DN 1000 x 600, 100 x 75 x 15 cm</t>
  </si>
  <si>
    <t>500551347</t>
  </si>
  <si>
    <t>59224064</t>
  </si>
  <si>
    <t>dno betonové šachtové kulaté DN 1000 x 500, 100 x 65 x 15 cm</t>
  </si>
  <si>
    <t>-624077270</t>
  </si>
  <si>
    <t>894812R01.2.17</t>
  </si>
  <si>
    <t>Revizní šachta DN600 - materiál polypropylen. Plastová kanalizační šachta z PP o vnitřním průměru zvlněné šachtové roury 630mm s šachtovým dnem pro napojení hladkého KG potrubí. s litinovým poklopem, dno šachty a směrové poměry dle výkresové dokumentace</t>
  </si>
  <si>
    <t>-851985205</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</si>
  <si>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</si>
  <si>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895971R01.2.18</t>
  </si>
  <si>
    <t>Vsakovací blok 800x800x320 vč. příslušenství (dna, spojek, zakončení)</t>
  </si>
  <si>
    <t>1912971902</t>
  </si>
  <si>
    <t xml:space="preserve">Poznámka k souboru cen:
1. V cenách jsou započteny i náklady na zhutněnou vyrovnávací násypnou vrstvu ze štěrku 16/32 tl. 200 mm.
2. V cenách -2113 až – 2236 jsou započteny i náklady na:
a) dvě vstupní hrdla (nátoky) v dimenzi DN 160/315
b) šachtový adaptér DN 600/315, šachtovou rouru a poklop s prstencem.
3. V 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
</t>
  </si>
  <si>
    <t>895971R01.2.19</t>
  </si>
  <si>
    <t>Filtrační šachta prefa, s kalovým prostorem a filtrační vložkou, litinový poklop D400</t>
  </si>
  <si>
    <t>1338924636</t>
  </si>
  <si>
    <t>895971R01.2.20</t>
  </si>
  <si>
    <t>Geotextilie pro vsakovací systémy</t>
  </si>
  <si>
    <t>-853313540</t>
  </si>
  <si>
    <t>899104112</t>
  </si>
  <si>
    <t>Osazení poklopů litinových a ocelových včetně rámů pro třídu zatížení D400, E600</t>
  </si>
  <si>
    <t>-394738307</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</si>
  <si>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</si>
  <si>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28661935</t>
  </si>
  <si>
    <t>poklop šachtový litinový dno DN 600 pro třídu zatížení D400</t>
  </si>
  <si>
    <t>-2109558702</t>
  </si>
  <si>
    <t>899721111</t>
  </si>
  <si>
    <t>Signalizační vodič na potrubí DN do 150 mm</t>
  </si>
  <si>
    <t>-530166754</t>
  </si>
  <si>
    <t>899722113</t>
  </si>
  <si>
    <t>Krytí potrubí z plastů výstražnou fólií z PVC šířky 34cm</t>
  </si>
  <si>
    <t>368564326</t>
  </si>
  <si>
    <t>8R01.2.21</t>
  </si>
  <si>
    <t>Oprava stávající vodoměrné šachty</t>
  </si>
  <si>
    <t>1325525177</t>
  </si>
  <si>
    <t>8R01.2.22</t>
  </si>
  <si>
    <t>Ocelové chráničky pro vodovodní potrubí</t>
  </si>
  <si>
    <t>1336311693</t>
  </si>
  <si>
    <t>8R01.2.23</t>
  </si>
  <si>
    <t>Revizní dvířka 300x250mm</t>
  </si>
  <si>
    <t>-1996214533</t>
  </si>
  <si>
    <t>8R01.2.24</t>
  </si>
  <si>
    <t>Ocelové chráničky pro kanalizační potrubí DN125-160</t>
  </si>
  <si>
    <t>-396142807</t>
  </si>
  <si>
    <t>8R01.2.25</t>
  </si>
  <si>
    <t>Vícekomorová jímka betonová, 3komorová, celkový objem 36m3</t>
  </si>
  <si>
    <t>20009805</t>
  </si>
  <si>
    <t>8R01.2.26</t>
  </si>
  <si>
    <t>Dešťová nádrž betonová 6,0x4,0x2,1m, celkový objem 50m3</t>
  </si>
  <si>
    <t>-617227721</t>
  </si>
  <si>
    <t>8R01.2.29</t>
  </si>
  <si>
    <t>Dešťová nádrž, plastová 4,0 x 3,0 x 1,25m (d,š,v), celkový objem 15m3, s osazeným vírovým ventilem (4l/s) a havarijním přepadem DN160)</t>
  </si>
  <si>
    <t>1428974883</t>
  </si>
  <si>
    <t>8R01.2.27</t>
  </si>
  <si>
    <t>Nadzemní požární hydrant</t>
  </si>
  <si>
    <t>-615016522</t>
  </si>
  <si>
    <t>8R01.2.28</t>
  </si>
  <si>
    <t>Revizní šachta vnitřní 800x1000mm s pachotěsným poklopem</t>
  </si>
  <si>
    <t>-1680018088</t>
  </si>
  <si>
    <t>935113112</t>
  </si>
  <si>
    <t>Osazení odvodňovacího žlabu s krycím roštem polymerbetonového šířky přes 200 mm</t>
  </si>
  <si>
    <t>20877606</t>
  </si>
  <si>
    <t xml:space="preserve">Poznámka k souboru cen:
1. V cenách jsou započteny i náklady na předepsané obetonování a lože z betonu.
2. V cenách nejsou započteny náklady na odvodňovací žlab s příslušenstvím; tyto náklady se oceňují ve specifikaci.
</t>
  </si>
  <si>
    <t>5624102PC01.2.7</t>
  </si>
  <si>
    <t>žlab betonový vyztužený vlákny 1000x160x244mm zátěž F 900kN, bez spádu dna</t>
  </si>
  <si>
    <t>-929123138</t>
  </si>
  <si>
    <t>5624102PC01.2.8</t>
  </si>
  <si>
    <t>žlab betonový vyztužený vlákny 1000x160x274mm zátěž F 900kN, bez spádu dna</t>
  </si>
  <si>
    <t>841270428</t>
  </si>
  <si>
    <t>562414PC01.2.9</t>
  </si>
  <si>
    <t>vpust UPVC koš 0,5m F 900</t>
  </si>
  <si>
    <t>-1959398948</t>
  </si>
  <si>
    <t>562415PC01.2.10</t>
  </si>
  <si>
    <t xml:space="preserve">čelní stěna uzavřená, pozink </t>
  </si>
  <si>
    <t>-1223586212</t>
  </si>
  <si>
    <t>562410PC01.2.11</t>
  </si>
  <si>
    <t>litinový kryt 500x149x20mm, černý, tř. D 400</t>
  </si>
  <si>
    <t>-205216515</t>
  </si>
  <si>
    <t>5624102PC01.2.12</t>
  </si>
  <si>
    <t>žlab betonový vyztužený vlákny 1000x260x275mm zátěž F 900kN, bez spádu dna</t>
  </si>
  <si>
    <t>-1228278946</t>
  </si>
  <si>
    <t>5624102PC01.2.13</t>
  </si>
  <si>
    <t>žlab betonový vyztužený vlákny 500x260x275mm zátěž F 900kN, bez spádu dna</t>
  </si>
  <si>
    <t>-1889332551</t>
  </si>
  <si>
    <t>562414PC01.2.14</t>
  </si>
  <si>
    <t>odtoková vpust s pozinkovaným košem F900</t>
  </si>
  <si>
    <t>-880654941</t>
  </si>
  <si>
    <t>562415P01.2.15</t>
  </si>
  <si>
    <t>70068371</t>
  </si>
  <si>
    <t>562410PC01.2.16</t>
  </si>
  <si>
    <t>litinový kryt 500x249x20mm, černý, tř. C 250</t>
  </si>
  <si>
    <t>2002947283</t>
  </si>
  <si>
    <t>935932112</t>
  </si>
  <si>
    <t>Osazení odvodňovacího žlabu plastového s krycím roštem šířky přes 200 mm</t>
  </si>
  <si>
    <t>1049826229</t>
  </si>
  <si>
    <t xml:space="preserve">Poznámka k souboru cen:
1. V cenách jsou započteny i náklady na předepsané obetonování a lože z betonu.
2. V cenách nejsou započteny náklady na odvodňovací žlab s příslušenstvím; tyto náklady se oceňují ve specifikaci.
</t>
  </si>
  <si>
    <t>562410PC01.2.17</t>
  </si>
  <si>
    <t>žlab z PP kompozitu 1000x262x200mm s integrovaným PP rámem s litinovým krytem s podélnými štěrbinami, černý, tř. C 250, aretace, povrchovou úpravou KTL, s aretačním systémem, ochrana proti podélnému pohybu krytu</t>
  </si>
  <si>
    <t>1110000789</t>
  </si>
  <si>
    <t>562415PC01.2.18</t>
  </si>
  <si>
    <t>čelní stěna kombinovaná uzavřená, PP</t>
  </si>
  <si>
    <t>-291194646</t>
  </si>
  <si>
    <t>562414PC01.2.19</t>
  </si>
  <si>
    <t>odtoková vpust s litinovým krytem s podélnými štěrbinami, tř. C 250, aretace</t>
  </si>
  <si>
    <t>1569663776</t>
  </si>
  <si>
    <t>998276101</t>
  </si>
  <si>
    <t>Přesun hmot pro trubní vedení hloubené z trub z plastických hmot nebo sklolaminátových pro vodovody nebo kanalizace v otevřeném výkopu dopravní vzdálenost do 15 m</t>
  </si>
  <si>
    <t>1566391404</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</si>
  <si>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</si>
  <si>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721</t>
  </si>
  <si>
    <t>Zdravotechnika - vnitřní kanalizace</t>
  </si>
  <si>
    <t>721173401</t>
  </si>
  <si>
    <t>Potrubí z plastových trub PVC SN4 svodné (ležaté) DN 110</t>
  </si>
  <si>
    <t>1770458230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</si>
  <si>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</si>
  <si>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721173402</t>
  </si>
  <si>
    <t>Potrubí z plastových trub PVC SN4 svodné (ležaté) DN 125</t>
  </si>
  <si>
    <t>2026569992</t>
  </si>
  <si>
    <t>721173403</t>
  </si>
  <si>
    <t>Potrubí z plastových trub PVC SN4 svodné (ležaté) DN 160</t>
  </si>
  <si>
    <t>-534701505</t>
  </si>
  <si>
    <t>721174043</t>
  </si>
  <si>
    <t>Potrubí z plastových trub polypropylenové připojovací DN 50</t>
  </si>
  <si>
    <t>1913779210</t>
  </si>
  <si>
    <t>721174045</t>
  </si>
  <si>
    <t>Potrubí z plastových trub polypropylenové připojovací DN 110</t>
  </si>
  <si>
    <t>-727940949</t>
  </si>
  <si>
    <t>72117404R01.2.29</t>
  </si>
  <si>
    <t>Potrubí z plastových trub polypropylenové připojovací DN 32</t>
  </si>
  <si>
    <t>595815073</t>
  </si>
  <si>
    <t>721174062</t>
  </si>
  <si>
    <t>Potrubí z plastových trub polypropylenové větrací DN 75</t>
  </si>
  <si>
    <t>-45357192</t>
  </si>
  <si>
    <t>721174063</t>
  </si>
  <si>
    <t>Potrubí z plastových trub polypropylenové větrací DN 110</t>
  </si>
  <si>
    <t>1404742691</t>
  </si>
  <si>
    <t>721211422</t>
  </si>
  <si>
    <t>Podlahové vpusti se svislým odtokem DN 50/75/110 mřížka nerez 138x138</t>
  </si>
  <si>
    <t>228497406</t>
  </si>
  <si>
    <t>721212128</t>
  </si>
  <si>
    <t>Odtokové sprchové žlaby se zápachovou uzávěrkou a krycím roštem délky 1050 mm</t>
  </si>
  <si>
    <t>-484090085</t>
  </si>
  <si>
    <t>721242105</t>
  </si>
  <si>
    <t>Lapače střešních splavenin polypropylenové (PP) se svislým odtokem DN 110</t>
  </si>
  <si>
    <t>1793477470</t>
  </si>
  <si>
    <t>721273153</t>
  </si>
  <si>
    <t>Ventilační hlavice z polypropylenu (PP) DN 110</t>
  </si>
  <si>
    <t>2056245463</t>
  </si>
  <si>
    <t>721290111</t>
  </si>
  <si>
    <t>Zkouška těsnosti kanalizace v objektech vodou do DN 125</t>
  </si>
  <si>
    <t>-1068331577</t>
  </si>
  <si>
    <t xml:space="preserve">Poznámka k souboru cen:
1. V ceně -0123 není započteno dodání média; jeho dodávka se oceňuje ve specifikaci.
</t>
  </si>
  <si>
    <t>721R00001</t>
  </si>
  <si>
    <t>Dodavatelská dokumentace</t>
  </si>
  <si>
    <t>soubor</t>
  </si>
  <si>
    <t>1592988161</t>
  </si>
  <si>
    <t>721R00002</t>
  </si>
  <si>
    <t>Dokumentace skutečného provedení</t>
  </si>
  <si>
    <t>-225464764</t>
  </si>
  <si>
    <t>721R00003</t>
  </si>
  <si>
    <t>Manuály</t>
  </si>
  <si>
    <t>-1333798722</t>
  </si>
  <si>
    <t>721R00004</t>
  </si>
  <si>
    <t>Zaškolení</t>
  </si>
  <si>
    <t>-417353436</t>
  </si>
  <si>
    <t>721R00005</t>
  </si>
  <si>
    <t>Testy a revize</t>
  </si>
  <si>
    <t>966932150</t>
  </si>
  <si>
    <t>721R00006</t>
  </si>
  <si>
    <t>Náklady na zařízení staveniště a ostatní vedlejší náklady</t>
  </si>
  <si>
    <t>1849147992</t>
  </si>
  <si>
    <t>721R00007</t>
  </si>
  <si>
    <t>Kompletační činnost</t>
  </si>
  <si>
    <t>-1930973925</t>
  </si>
  <si>
    <t>721R00008</t>
  </si>
  <si>
    <t>Pomocné konstrukce</t>
  </si>
  <si>
    <t>-1615139829</t>
  </si>
  <si>
    <t>721R00009</t>
  </si>
  <si>
    <t>Ochrana provedených konstrukcí</t>
  </si>
  <si>
    <t>271765236</t>
  </si>
  <si>
    <t>998721101</t>
  </si>
  <si>
    <t>Přesun hmot pro vnitřní kanalizace stanovený z hmotnosti přesunovaného materiálu vodorovná dopravní vzdálenost do 50 m v objektech výšky do 6 m</t>
  </si>
  <si>
    <t>-2053224192</t>
  </si>
  <si>
    <t>722</t>
  </si>
  <si>
    <t>Zdravotechnika - vnitřní vodovod</t>
  </si>
  <si>
    <t>722174002</t>
  </si>
  <si>
    <t>Potrubí z plastových trubek z polypropylenu (PPR) svařovaných polyfuzně PN 16 (SDR 7,4) D 20 x 2,8</t>
  </si>
  <si>
    <t>526473949</t>
  </si>
  <si>
    <t xml:space="preserve">Poznámka k souboru cen:
1. V cenách -4001 až -4088 jsou započteny náklady na montáž a dodávku potrubí a tvarovek.
</t>
  </si>
  <si>
    <t>440,0     "studená voda"</t>
  </si>
  <si>
    <t>55,0     "teplá voda"</t>
  </si>
  <si>
    <t>66,0     "cirkulace"</t>
  </si>
  <si>
    <t>722174003</t>
  </si>
  <si>
    <t>Potrubí z plastových trubek z polypropylenu (PPR) svařovaných polyfuzně PN 16 (SDR 7,4) D 25 x 3,5</t>
  </si>
  <si>
    <t>-290697982</t>
  </si>
  <si>
    <t>182,0     "studená voda"</t>
  </si>
  <si>
    <t>38,0     "teplá voda"</t>
  </si>
  <si>
    <t>10,0     "cirkulace"</t>
  </si>
  <si>
    <t>722174004</t>
  </si>
  <si>
    <t>Potrubí z plastových trubek z polypropylenu (PPR) svařovaných polyfuzně PN 16 (SDR 7,4) D 32 x 4,4</t>
  </si>
  <si>
    <t>-1514765805</t>
  </si>
  <si>
    <t>74,0     "studená voda"</t>
  </si>
  <si>
    <t>10,0     "teplá voda"</t>
  </si>
  <si>
    <t>722174005</t>
  </si>
  <si>
    <t>Potrubí z plastových trubek z polypropylenu (PPR) svařovaných polyfuzně PN 16 (SDR 7,4) D 40 x 5,5</t>
  </si>
  <si>
    <t>1142844978</t>
  </si>
  <si>
    <t>73,0   "teplá voda"</t>
  </si>
  <si>
    <t>722174006</t>
  </si>
  <si>
    <t>Potrubí z plastových trubek z polypropylenu (PPR) svařovaných polyfuzně PN 16 (SDR 7,4) D 50 x 6,9</t>
  </si>
  <si>
    <t>-1853347217</t>
  </si>
  <si>
    <t>9,0   "teplá voda"</t>
  </si>
  <si>
    <t>722181221</t>
  </si>
  <si>
    <t>Ochrana potrubí termoizolačními trubicemi z pěnového polyetylenu PE přilepenými v příčných a podélných spojích, tloušťky izolace přes 6 do 9 mm, vnitřního průměru izolace DN do 22 mm</t>
  </si>
  <si>
    <t>-722911793</t>
  </si>
  <si>
    <t xml:space="preserve">Poznámka k souboru cen:
1. V cenách -1211 až -1256 jsou započteny i náklady na dodání tepelně izolačních trubic.
</t>
  </si>
  <si>
    <t>722181222</t>
  </si>
  <si>
    <t>Ochrana potrubí termoizolačními trubicemi z pěnového polyetylenu PE přilepenými v příčných a podélných spojích, tloušťky izolace přes 6 do 9 mm, vnitřního průměru izolace DN přes 22 do 45 mm</t>
  </si>
  <si>
    <t>1277009523</t>
  </si>
  <si>
    <t>722181223</t>
  </si>
  <si>
    <t>Ochrana potrubí termoizolačními trubicemi z pěnového polyetylenu PE přilepenými v příčných a podélných spojích, tloušťky izolace přes 6 do 9 mm, vnitřního průměru izolace DN přes 45 do 63mm</t>
  </si>
  <si>
    <t>-767846847</t>
  </si>
  <si>
    <t>72218125R01.2.30</t>
  </si>
  <si>
    <t>Ochrana potrubí termoizolačními trubicemi z pěnového polyetylenu PE přilepenými v příčných a podélných spojích, tloušťky izolace 30 mm, vnitřního průměru izolace DN do 22 mm</t>
  </si>
  <si>
    <t>-900516503</t>
  </si>
  <si>
    <t>72218125R01.2.31</t>
  </si>
  <si>
    <t>Ochrana potrubí termoizolačními trubicemi z pěnového polyetylenu PE přilepenými v příčných a podélných spojích, tloušťky izolace 30 mm, vnitřního průměru izolace DN přes 22 do 45 mm</t>
  </si>
  <si>
    <t>-817981961</t>
  </si>
  <si>
    <t>72218125R01.2.32</t>
  </si>
  <si>
    <t>Ochrana potrubí termoizolačními trubicemi z pěnového polyetylenu PE přilepenými v příčných a podélných spojích, tloušťky izolace 35 mm, vnitřního průměru izolace DN přes 22 do 45 mm</t>
  </si>
  <si>
    <t>1942754275</t>
  </si>
  <si>
    <t>722220R01.2.33</t>
  </si>
  <si>
    <t>Přechodka PPR/PE</t>
  </si>
  <si>
    <t>1782314154</t>
  </si>
  <si>
    <t xml:space="preserve">Poznámka k souboru cen:
1. Cenami -9101 až -9106 nelze oceňovat montáž nástěnek.
2. V cenách –0111 až -0122 je započteno i vyvedení a upevnění výpustek.
</t>
  </si>
  <si>
    <t>722231072</t>
  </si>
  <si>
    <t>Armatury se dvěma závity ventily zpětné mosazné PN 10 do 110°C G 1/2</t>
  </si>
  <si>
    <t>1927629951</t>
  </si>
  <si>
    <t>722231073</t>
  </si>
  <si>
    <t>Armatury se dvěma závity ventily zpětné mosazné PN 10 do 110°C G 3/4</t>
  </si>
  <si>
    <t>-938678945</t>
  </si>
  <si>
    <t>722231202</t>
  </si>
  <si>
    <t>Armatury se dvěma závity ventily redukční tlakové mosazné bez manometru PN 6 do 25 °C G 3/4</t>
  </si>
  <si>
    <t>-2103427824</t>
  </si>
  <si>
    <t>722231211</t>
  </si>
  <si>
    <t>Armatury se dvěma závity ventily k bojleru PN 10 do 100 °C G 1/2</t>
  </si>
  <si>
    <t>-185233023</t>
  </si>
  <si>
    <t>722232043</t>
  </si>
  <si>
    <t>Armatury se dvěma závity kulové kohouty PN 42 do 185 °C přímé vnitřní závit G 1/2</t>
  </si>
  <si>
    <t>-509756868</t>
  </si>
  <si>
    <t>722232044</t>
  </si>
  <si>
    <t>Armatury se dvěma závity kulové kohouty PN 42 do 185 °C přímé vnitřní závit G 3/4</t>
  </si>
  <si>
    <t>418490267</t>
  </si>
  <si>
    <t>722232061</t>
  </si>
  <si>
    <t>Armatury se dvěma závity kulové kohouty PN 42 do 185 °C přímé vnitřní závit s vypouštěním G 1/2</t>
  </si>
  <si>
    <t>-1889820828</t>
  </si>
  <si>
    <t>722234263</t>
  </si>
  <si>
    <t>Armatury se dvěma závity filtry mosazný PN 16 do 120 °C G 1/2</t>
  </si>
  <si>
    <t>818681952</t>
  </si>
  <si>
    <t>722234264</t>
  </si>
  <si>
    <t>Armatury se dvěma závity filtry mosazný PN 16 do 120 °C G 3/4</t>
  </si>
  <si>
    <t>-1277039562</t>
  </si>
  <si>
    <t>722234R01.2.34</t>
  </si>
  <si>
    <t>Regulační ventil</t>
  </si>
  <si>
    <t>-1801667810</t>
  </si>
  <si>
    <t>722234R01.2.35</t>
  </si>
  <si>
    <t>Tlakoměr (0-1,6Mpa)</t>
  </si>
  <si>
    <t>-1280123646</t>
  </si>
  <si>
    <t>722234R01.2.36</t>
  </si>
  <si>
    <t>Teploměr</t>
  </si>
  <si>
    <t>-2050963754</t>
  </si>
  <si>
    <t>722240121</t>
  </si>
  <si>
    <t>Armatury z plastických hmot kohouty (PPR) kulové DN 16</t>
  </si>
  <si>
    <t>1349053980</t>
  </si>
  <si>
    <t>722240122</t>
  </si>
  <si>
    <t>Armatury z plastických hmot kohouty (PPR) kulové DN 20</t>
  </si>
  <si>
    <t>-110890525</t>
  </si>
  <si>
    <t>722240124</t>
  </si>
  <si>
    <t>Armatury z plastických hmot kohouty (PPR) kulové DN 32</t>
  </si>
  <si>
    <t>-1510327635</t>
  </si>
  <si>
    <t>722240125</t>
  </si>
  <si>
    <t>Armatury z plastických hmot kohouty (PPR) kulové DN 40</t>
  </si>
  <si>
    <t>760683714</t>
  </si>
  <si>
    <t>722270105</t>
  </si>
  <si>
    <t>Vodoměrové sestavy závitové G 2</t>
  </si>
  <si>
    <t>1807653494</t>
  </si>
  <si>
    <t xml:space="preserve">Poznámka k souboru cen:
1. Cenami nelze oceňovat montáže vodoměrů při zřizování vodovodních přípojek; tyto práce se oceňují cenami souboru cen 722 26- . 9 Oprava vodoměrů, části C 02.
</t>
  </si>
  <si>
    <t>722R01.2.37</t>
  </si>
  <si>
    <t>Cirkulační čerpadlo</t>
  </si>
  <si>
    <t>529707438</t>
  </si>
  <si>
    <t>722R00001</t>
  </si>
  <si>
    <t>-1913999906</t>
  </si>
  <si>
    <t>722R00002</t>
  </si>
  <si>
    <t>-1596847956</t>
  </si>
  <si>
    <t>158</t>
  </si>
  <si>
    <t>722R00003</t>
  </si>
  <si>
    <t>267177562</t>
  </si>
  <si>
    <t>159</t>
  </si>
  <si>
    <t>722R00004</t>
  </si>
  <si>
    <t>48225556</t>
  </si>
  <si>
    <t>722R00005</t>
  </si>
  <si>
    <t>1336891757</t>
  </si>
  <si>
    <t>722R00006</t>
  </si>
  <si>
    <t>2089701385</t>
  </si>
  <si>
    <t>722R00007</t>
  </si>
  <si>
    <t>1373072921</t>
  </si>
  <si>
    <t>722R00008</t>
  </si>
  <si>
    <t>-1142385922</t>
  </si>
  <si>
    <t>722R00009</t>
  </si>
  <si>
    <t>778111564</t>
  </si>
  <si>
    <t>998722102</t>
  </si>
  <si>
    <t>Přesun hmot pro vnitřní vodovod stanovený z hmotnosti přesunovaného materiálu vodorovná dopravní vzdálenost do 50 m v objektech výšky přes 6 do 12 m</t>
  </si>
  <si>
    <t>1435146438</t>
  </si>
  <si>
    <t>725</t>
  </si>
  <si>
    <t>Zdravotechnika - zařizovací předměty</t>
  </si>
  <si>
    <t>725112022</t>
  </si>
  <si>
    <t>Zařízení záchodů klozety keramické závěsné na nosné stěny s hlubokým splachováním odpad vodorovný</t>
  </si>
  <si>
    <t>-1491096122</t>
  </si>
  <si>
    <t xml:space="preserve">Poznámka k souboru cen:
1. V cenách -1351, -1361 není započten napájecí zdroj.
2. V cenách jsou započtená klozetová sedátka.
</t>
  </si>
  <si>
    <t>725211602</t>
  </si>
  <si>
    <t>Umyvadla keramická bílá bez výtokových armatur připevněná na stěnu šrouby bez sloupu nebo krytu na sifon 550 mm</t>
  </si>
  <si>
    <t>1037413501</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</si>
  <si>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</si>
  <si>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725311121</t>
  </si>
  <si>
    <t>Dřezy bez výtokových armatur jednoduché se zápachovou uzávěrkou nerezové s odkapávací plochou 560x480 mm a miskou</t>
  </si>
  <si>
    <t>122783455</t>
  </si>
  <si>
    <t xml:space="preserve">Poznámka k souboru cen:
1. V ceně -1131 není započtena úhelníková příchytka.
2. V cenách -1141, není započten napájecí zdroj.
</t>
  </si>
  <si>
    <t>725331111</t>
  </si>
  <si>
    <t>Výlevky bez výtokových armatur a splachovací nádrže keramické se sklopnou plastovou mřížkou 425 mm</t>
  </si>
  <si>
    <t>1882491259</t>
  </si>
  <si>
    <t>725535212</t>
  </si>
  <si>
    <t>Elektrické ohřívače zásobníkové pojistné armatury pojistný ventil G 3/4</t>
  </si>
  <si>
    <t>1203389156</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</si>
  <si>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</si>
  <si>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725539203</t>
  </si>
  <si>
    <t>Elektrické ohřívače zásobníkové montáž tlakových ohřívačů závěsných (svislých nebo vodorovných) přes 50 do 80 l</t>
  </si>
  <si>
    <t>-263783414</t>
  </si>
  <si>
    <t>4843869PC01.2.20</t>
  </si>
  <si>
    <t>ohřívač vody elektrický zásobníkový objem 80L s cirkulací</t>
  </si>
  <si>
    <t>936264011</t>
  </si>
  <si>
    <t>725539206</t>
  </si>
  <si>
    <t>Elektrické ohřívače zásobníkové montáž tlakových ohřívačů závěsných (svislých nebo vodorovných) přes 160 do 200 l</t>
  </si>
  <si>
    <t>-1459025164</t>
  </si>
  <si>
    <t>4843880PC01.2.21</t>
  </si>
  <si>
    <t>ohřívač vody elektrický zásobníkový 160L s cirkulací</t>
  </si>
  <si>
    <t>1106314449</t>
  </si>
  <si>
    <t>4843869PC01.2.22</t>
  </si>
  <si>
    <t>ohřívač vody elektrický zásobníkový 160L bez cirkulace</t>
  </si>
  <si>
    <t>1342950883</t>
  </si>
  <si>
    <t>725813111</t>
  </si>
  <si>
    <t>Ventily rohové bez připojovací trubičky nebo flexi hadičky G 1/2</t>
  </si>
  <si>
    <t>-183312547</t>
  </si>
  <si>
    <t>725813112</t>
  </si>
  <si>
    <t>Ventily rohové bez připojovací trubičky nebo flexi hadičky pračkové G 3/4</t>
  </si>
  <si>
    <t>159471251</t>
  </si>
  <si>
    <t>72582131R01.2.38</t>
  </si>
  <si>
    <t>Baterie pro výlevku nástěnná páková s otáčivým plochým ústím a délkou ramínka 300 mm</t>
  </si>
  <si>
    <t>1034963977</t>
  </si>
  <si>
    <t xml:space="preserve">Poznámka k souboru cen:
1. V ceně -1422 není započten napájecí zdroj.
</t>
  </si>
  <si>
    <t>725821325</t>
  </si>
  <si>
    <t>Baterie dřezové stojánkové pákové s otáčivým ústím a délkou ramínka 220 mm</t>
  </si>
  <si>
    <t>1030143404</t>
  </si>
  <si>
    <t>725822613</t>
  </si>
  <si>
    <t>Baterie umyvadlové stojánkové pákové s výpustí</t>
  </si>
  <si>
    <t>-707012783</t>
  </si>
  <si>
    <t xml:space="preserve">Poznámka k souboru cen:
1. V cenách –2654, 56, -9101-9202 není započten napájecí zdroj.
</t>
  </si>
  <si>
    <t>725841312</t>
  </si>
  <si>
    <t>Baterie sprchové nástěnné pákové</t>
  </si>
  <si>
    <t>-1738234906</t>
  </si>
  <si>
    <t xml:space="preserve">Poznámka k souboru cen:
1. V cenách –1353-54 není započten napájecí zdroj.
</t>
  </si>
  <si>
    <t>725869R01.2.39</t>
  </si>
  <si>
    <t>Kondenzační sifon DN40 s vodorovným odtokem a svislým nebo vodorovným připojením 5/4" popř. d 12-18 mm s vodní zápachovou uzávěrkou a mechanickým zápachovým uzávěrem(kulička) a čistící vložkou.</t>
  </si>
  <si>
    <t>-1387164454</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</si>
  <si>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</si>
  <si>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725R01.2.40</t>
  </si>
  <si>
    <t>Myčka</t>
  </si>
  <si>
    <t>1799833323</t>
  </si>
  <si>
    <t>725R01.2.41</t>
  </si>
  <si>
    <t xml:space="preserve">Jazyková napáječka </t>
  </si>
  <si>
    <t>-1899062865</t>
  </si>
  <si>
    <t>725R01.2.42</t>
  </si>
  <si>
    <t xml:space="preserve">Hladinová napáječka </t>
  </si>
  <si>
    <t>1785244378</t>
  </si>
  <si>
    <t>725R01.2.43</t>
  </si>
  <si>
    <t>Sprchová hadice na koně (studená, teplá voda)</t>
  </si>
  <si>
    <t>669262256</t>
  </si>
  <si>
    <t>151</t>
  </si>
  <si>
    <t>725R01.2.44</t>
  </si>
  <si>
    <t>Sprchová hadice na koně (studená)</t>
  </si>
  <si>
    <t>-1655817074</t>
  </si>
  <si>
    <t>998725101</t>
  </si>
  <si>
    <t>Přesun hmot pro zařizovací předměty stanovený z hmotnosti přesunovaného materiálu vodorovná dopravní vzdálenost do 50 m v objektech výšky do 6 m</t>
  </si>
  <si>
    <t>967807766</t>
  </si>
  <si>
    <t>726</t>
  </si>
  <si>
    <t>Zdravotechnika - předstěnové instalace</t>
  </si>
  <si>
    <t>726131041</t>
  </si>
  <si>
    <t>Předstěnové instalační systémy do lehkých stěn s kovovou konstrukcí pro závěsné klozety ovládání zepředu, stavební výšky 1120 mm</t>
  </si>
  <si>
    <t>529041575</t>
  </si>
  <si>
    <t xml:space="preserve">Poznámka k souboru cen: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
2. V ceně nejsou započteny náklady na: -1043 dodání podpěrných prvků a madel, -1202 až -1204 dodání ovládacího tlačítka.
3. V cenách nejsou započteny náklady na dodávku zařizovacích předmětů.
</t>
  </si>
  <si>
    <t>998726111</t>
  </si>
  <si>
    <t>Přesun hmot pro instalační prefabrikáty stanovený z hmotnosti přesunovaného materiálu vodorovná dopravní vzdálenost do 50 m v objektech výšky do 6 m</t>
  </si>
  <si>
    <t>-209029678</t>
  </si>
  <si>
    <t>SO 01.4 - Vytápění</t>
  </si>
  <si>
    <t xml:space="preserve">    735 - Ústřední vytápění - otopná tělesa</t>
  </si>
  <si>
    <t>735</t>
  </si>
  <si>
    <t>Ústřední vytápění - otopná tělesa</t>
  </si>
  <si>
    <t>735R01.4.1</t>
  </si>
  <si>
    <t>Dodávka a montáž otopné těleso, integrovaný termostat, týdenní program, výkon 500 W</t>
  </si>
  <si>
    <t>-1051771956</t>
  </si>
  <si>
    <t xml:space="preserve">Poznámka k souboru cen:
1. Ceny lze použít pro jakýkoli způsob připojení.
</t>
  </si>
  <si>
    <t>735R01.4.2</t>
  </si>
  <si>
    <t>Dodávka a montáž otopné těleso, integrovaný termostat, týdenní program, výkon 750 W</t>
  </si>
  <si>
    <t>370841465</t>
  </si>
  <si>
    <t>735R01.4.3</t>
  </si>
  <si>
    <t>Dodávka a montáž otopné těleso, integrovaný termostat, týdenní program, výkon 1000 W</t>
  </si>
  <si>
    <t>-778237101</t>
  </si>
  <si>
    <t>SO 01.5 - Vzduchotechnika</t>
  </si>
  <si>
    <t xml:space="preserve">    751 - Vzduchotechnika</t>
  </si>
  <si>
    <t>751</t>
  </si>
  <si>
    <t>7511220R01.5.1</t>
  </si>
  <si>
    <t xml:space="preserve">Montáž ventilátoru radiálního </t>
  </si>
  <si>
    <t>84704565</t>
  </si>
  <si>
    <t>429PC01.5.1</t>
  </si>
  <si>
    <t>radiální ventilátor - výkon 300 m3/h</t>
  </si>
  <si>
    <t>-760410143</t>
  </si>
  <si>
    <t>429PC01.5.2</t>
  </si>
  <si>
    <t>časovač</t>
  </si>
  <si>
    <t>-919215904</t>
  </si>
  <si>
    <t>429PC01.5.3</t>
  </si>
  <si>
    <t>radiální ventilátor - výkon 100 m3/h</t>
  </si>
  <si>
    <t>1141837009</t>
  </si>
  <si>
    <t>429PC01.5.4</t>
  </si>
  <si>
    <t>nastavitelný doběhový spínač</t>
  </si>
  <si>
    <t>1651403619</t>
  </si>
  <si>
    <t>751322011</t>
  </si>
  <si>
    <t>Montáž talířových ventilů, anemostatů, dýz talířového ventilu, průměru do 100 mm</t>
  </si>
  <si>
    <t>-291025060</t>
  </si>
  <si>
    <t>42914PC01.5.5</t>
  </si>
  <si>
    <t>talířový ventil - pr. 100</t>
  </si>
  <si>
    <t>-1072661593</t>
  </si>
  <si>
    <t>751322012</t>
  </si>
  <si>
    <t>Montáž talířových ventilů, anemostatů, dýz talířového ventilu, průměru přes 100 do 200 mm</t>
  </si>
  <si>
    <t>-1594814599</t>
  </si>
  <si>
    <t>42914PC01.5.6</t>
  </si>
  <si>
    <t>talířový ventil - pr. 160</t>
  </si>
  <si>
    <t>1542278776</t>
  </si>
  <si>
    <t>751398023</t>
  </si>
  <si>
    <t>Montáž ostatních zařízení větrací mřížky stěnové, průřezu přes 0,100 do 0,150 m2</t>
  </si>
  <si>
    <t>-1916879324</t>
  </si>
  <si>
    <t>5624560PC01.5.7</t>
  </si>
  <si>
    <t>přeslechová mřížka  1000x130 mm</t>
  </si>
  <si>
    <t>492919387</t>
  </si>
  <si>
    <t>751398032</t>
  </si>
  <si>
    <t>Montáž ostatních zařízení ventilační mřížky do dveří nebo desek, průřezu přes 0,04 do 0,100 m2</t>
  </si>
  <si>
    <t>1449328941</t>
  </si>
  <si>
    <t>5534142PC01.5.8</t>
  </si>
  <si>
    <t xml:space="preserve">dveřní mřížka Aef é 0,06 m2 </t>
  </si>
  <si>
    <t>1540625625</t>
  </si>
  <si>
    <t>751510041</t>
  </si>
  <si>
    <t>Vzduchotechnické potrubí z pozinkovaného plechu kruhové, trouba spirálně vinutá bez příruby, průměru do 100 mm</t>
  </si>
  <si>
    <t>1200979240</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</si>
  <si>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</si>
  <si>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751510042</t>
  </si>
  <si>
    <t>Vzduchotechnické potrubí z pozinkovaného plechu kruhové, trouba spirálně vinutá bez příruby, průměru přes 100 do 200 mm</t>
  </si>
  <si>
    <t>-1914341844</t>
  </si>
  <si>
    <t>751510043</t>
  </si>
  <si>
    <t>Vzduchotechnické potrubí z pozinkovaného plechu kruhové, trouba spirálně vinutá bez příruby, průměru přes 200 do 300 mm</t>
  </si>
  <si>
    <t>-1554376820</t>
  </si>
  <si>
    <t>75151466R01.5.2</t>
  </si>
  <si>
    <t>Montáž škrtící klapky nebo zpětné klapky, průměru do 100 mm</t>
  </si>
  <si>
    <t>-1223747759</t>
  </si>
  <si>
    <t>4298130PC01.5.9</t>
  </si>
  <si>
    <t xml:space="preserve">Zpětná klapka pr. 100mm, potrubní </t>
  </si>
  <si>
    <t>-1734075112</t>
  </si>
  <si>
    <t>75151466R01.5.3</t>
  </si>
  <si>
    <t>Montáž škrtící klapky nebo zpětné klapky, průměru přes 100 do 200 mm</t>
  </si>
  <si>
    <t>-1865595311</t>
  </si>
  <si>
    <t>4298130PC01.5.10</t>
  </si>
  <si>
    <t>Zpětná klapka pr. 180mm</t>
  </si>
  <si>
    <t>-1704204526</t>
  </si>
  <si>
    <t>99875110R01.5.4</t>
  </si>
  <si>
    <t>Přesun hmot pro vzduchotechniku vodorovná dopravní vzdálenost do 100 m v objektech výšky do 12 m</t>
  </si>
  <si>
    <t>-170859244</t>
  </si>
  <si>
    <t>SO 01.3 - Elektroinstalace</t>
  </si>
  <si>
    <t>Národní hřebčín Kladruby nad Labem</t>
  </si>
  <si>
    <t>CZ72048972</t>
  </si>
  <si>
    <t xml:space="preserve">    740 - Elektromontáže - zkoušky a revize</t>
  </si>
  <si>
    <t xml:space="preserve">    742 - Elektromontáže - rozvodný systém</t>
  </si>
  <si>
    <t xml:space="preserve">    743 - Elektromontáže - hrubá montáž</t>
  </si>
  <si>
    <t xml:space="preserve">    747 - Elektromontáže - kompletace rozvodů</t>
  </si>
  <si>
    <t xml:space="preserve">    748 - Elektromontáže - osvětlovací zařízení a svítidla</t>
  </si>
  <si>
    <t xml:space="preserve">    749 - Elektromontáže - ostatní práce a konstrukce</t>
  </si>
  <si>
    <t>M - Práce a dodávky M</t>
  </si>
  <si>
    <t xml:space="preserve">    21-M - Elektromontáže</t>
  </si>
  <si>
    <t xml:space="preserve">    22-M - Montáže slaboproud</t>
  </si>
  <si>
    <t xml:space="preserve">    36-M - Montáž prov.,měř. a regul. zařízení</t>
  </si>
  <si>
    <t xml:space="preserve">    46-M - Zemní práce při extr.mont.pracích</t>
  </si>
  <si>
    <t>VRN - Vedlejší rozpočtové náklady</t>
  </si>
  <si>
    <t xml:space="preserve">    VO - Venkovní veřejné osvětlení</t>
  </si>
  <si>
    <t xml:space="preserve">    VRN1 - Průzkumné, geodetické a projektové práce</t>
  </si>
  <si>
    <t xml:space="preserve">    VRN3 - Zařízení staveniště</t>
  </si>
  <si>
    <t>740</t>
  </si>
  <si>
    <t>Elektromontáže - zkoušky a revize</t>
  </si>
  <si>
    <t>Poplatek za hlavní jistič před elektroměrem  50A - 500Kč á 1A</t>
  </si>
  <si>
    <t>ks</t>
  </si>
  <si>
    <t>741123315</t>
  </si>
  <si>
    <t>Montáž kabel Al plný nebo laněný kulatý žíla 4x70 až 95 mm2 uložený pevně (AYKY)</t>
  </si>
  <si>
    <t>CS ÚRS 2017 02</t>
  </si>
  <si>
    <t>341132170</t>
  </si>
  <si>
    <t>kabel silový s Al jádrem 1-AYKY 4x95mm2</t>
  </si>
  <si>
    <t>Poznámka k položce:
Poznámka k položce: obsah kovu [kg/m], Cu =0, Al =1,065</t>
  </si>
  <si>
    <t>741130001</t>
  </si>
  <si>
    <t>Ukončení vodič izolovaný do 2,5mm2 v rozváděči nebo na přístroji</t>
  </si>
  <si>
    <t>741130003</t>
  </si>
  <si>
    <t>Ukončení vodič izolovaný do 4 mm2 v rozváděči nebo na přístroji</t>
  </si>
  <si>
    <t>741130005</t>
  </si>
  <si>
    <t>Ukončení vodič izolovaný do 10 mm2 v rozváděči nebo na přístroji</t>
  </si>
  <si>
    <t>741130007</t>
  </si>
  <si>
    <t>Ukončení vodič izolovaný do 25 mm2 v rozváděči nebo na přístroji</t>
  </si>
  <si>
    <t>741130013</t>
  </si>
  <si>
    <t>Ukončení vodič izolovaný do 95 mm2 v rozváděči nebo na přístroji</t>
  </si>
  <si>
    <t>741370002</t>
  </si>
  <si>
    <t>Montáž svítidlo žárovkové LED bytové stropní přisazené 1 zdroj se sklem</t>
  </si>
  <si>
    <t>CS ÚRS 2017 01</t>
  </si>
  <si>
    <t>100002</t>
  </si>
  <si>
    <t>Svítidlo LED 12W chodba, sprcha včetně zdrojů ; orientační cena</t>
  </si>
  <si>
    <t>741370111</t>
  </si>
  <si>
    <t>Montáž svítidlo žárovkové průmyslové závěsné na hák 1 zdroj s košem</t>
  </si>
  <si>
    <t>3485913602KK(SLT)</t>
  </si>
  <si>
    <t>Průmyslové svítidlo FARMER I LED , typ 591 36 02KK (SLT)-stáje</t>
  </si>
  <si>
    <t>Poznámka k položce:
Poznámka k položce: T26 / G13, kompenzované, přímo-nepřímé osvětlení</t>
  </si>
  <si>
    <t>3485913602VKK(SLT)</t>
  </si>
  <si>
    <t>Průmyslové svítidlo s výložníkem FARMER I LED , typ 591 36 04KK (SLT)</t>
  </si>
  <si>
    <t>741371004</t>
  </si>
  <si>
    <t>Montáž svítidlo zářivkové bytové stropní přisazené 2 zdroje s krytem</t>
  </si>
  <si>
    <t>3481440701</t>
  </si>
  <si>
    <t>LED svítidlo Prima LED 1.4ft PC 6400 840 51W IP66, šatny, koupelny, komůrka</t>
  </si>
  <si>
    <t>Poznámka k položce:
Poznámka k položce: T26 / G13, el.předřadník, přímo-nepřímé osvětlení</t>
  </si>
  <si>
    <t>741372022</t>
  </si>
  <si>
    <t>Montáž svítidlo LED bytové přisazené nástěnné panelové do 0,36 m2</t>
  </si>
  <si>
    <t>50340291</t>
  </si>
  <si>
    <t>Svítidlo přisazené Průmyslové LED svítidlo, difuzor čirý PC IP66 (1x 71 W, 9130 lm, Ra 85, 4000K) - PŘÍSTŘEŠEK SO.02</t>
  </si>
  <si>
    <t>741372062</t>
  </si>
  <si>
    <t>Montáž svítidlo LED bytové přisazené stropní panelové do 0,36 m2</t>
  </si>
  <si>
    <t>10.021.240</t>
  </si>
  <si>
    <t>TREVOS NAOS 2.4ft 6400/840 kovové interiérové LED svítidlo na zavěšení, či přisazení ke stropu (1.000) 42W - kanceláře</t>
  </si>
  <si>
    <t>KS</t>
  </si>
  <si>
    <t>741810003</t>
  </si>
  <si>
    <t>Celková prohlídka elektrického rozvodu a zařízení do 1 milionu Kč</t>
  </si>
  <si>
    <t>741810011</t>
  </si>
  <si>
    <t>Příplatek k celkové prohlídce za každých dalších 500 000,- Kč</t>
  </si>
  <si>
    <t>742</t>
  </si>
  <si>
    <t>Elektromontáže - rozvodný systém</t>
  </si>
  <si>
    <t>220331002</t>
  </si>
  <si>
    <t>Montáž součástí pro EPS hlásiče, tlačítka, sirény nebo majáku, relé</t>
  </si>
  <si>
    <t>CS ÚRS 2016 01</t>
  </si>
  <si>
    <t>33580730</t>
  </si>
  <si>
    <t>Autonomní požární hlásič -vč. patice</t>
  </si>
  <si>
    <t>741214523</t>
  </si>
  <si>
    <t>Montáž větrací centrály - kompletní</t>
  </si>
  <si>
    <t>45631789</t>
  </si>
  <si>
    <t>Větrací centrála pro elektrické otevírání světlíku PAN LZP</t>
  </si>
  <si>
    <t>123785</t>
  </si>
  <si>
    <t>Detektor větru a deště - PAN WRS</t>
  </si>
  <si>
    <t>5632789</t>
  </si>
  <si>
    <t>Větrací tlačítko LT</t>
  </si>
  <si>
    <t>74121452378</t>
  </si>
  <si>
    <t>Montáž řídící centrály otevírání oken - kompletní</t>
  </si>
  <si>
    <t>4567821</t>
  </si>
  <si>
    <t>Řídící ústředna pro ovládání pohonů na otevírání oken</t>
  </si>
  <si>
    <t>1237855</t>
  </si>
  <si>
    <t>Senzor větru - volitelné příslušenství</t>
  </si>
  <si>
    <t>4561899</t>
  </si>
  <si>
    <t>Průmyslový ovladač pro otevírání oken IP55</t>
  </si>
  <si>
    <t>742111100</t>
  </si>
  <si>
    <t>Montáž rozvodnice oceloplechová nebo plastová běžná do 20 kg</t>
  </si>
  <si>
    <t>CS ÚRS 2015 02</t>
  </si>
  <si>
    <t>10.052.825</t>
  </si>
  <si>
    <t>Rozvaděč RP1 kompletní včetně zapojení viz. výkres</t>
  </si>
  <si>
    <t>10.052.8255</t>
  </si>
  <si>
    <t>Rozvaděč RP2 kompletní včetně zapojení viz. výkres</t>
  </si>
  <si>
    <t>10.052.82554</t>
  </si>
  <si>
    <t>Rozvaděč RP3 kompletní včetně zapojení viz. výkres</t>
  </si>
  <si>
    <t>742111100.1</t>
  </si>
  <si>
    <t>357116460</t>
  </si>
  <si>
    <t>Elektroměrový rozvaděč ER 212</t>
  </si>
  <si>
    <t>Poznámka k položce:
Poznámka k položce: Přímé měření el. energie (standardně do 40A, na zakázku do 63A, 80A, PRE max.100A):</t>
  </si>
  <si>
    <t>742210121</t>
  </si>
  <si>
    <t>Montáž hlásiče automatického bodového</t>
  </si>
  <si>
    <t>345123005</t>
  </si>
  <si>
    <t>Autonomní hlásič kouře SD-728-I</t>
  </si>
  <si>
    <t>742230001</t>
  </si>
  <si>
    <t>Montáž DVR nebo NAS, nahrávacího zařízení pro kamery</t>
  </si>
  <si>
    <t>4445001</t>
  </si>
  <si>
    <t>Hikvision 16 kanálové NVR s 16 PoE porty pro napájení IP kamer. Podpora kodeku H.265, podpora IP kamer s rozlišením až 4K(8Mpix) včetně disků.</t>
  </si>
  <si>
    <t>742230002</t>
  </si>
  <si>
    <t>Montáž PC pro sledování kamerového systému, OS, monitor, klávesnice myš</t>
  </si>
  <si>
    <t>742230003</t>
  </si>
  <si>
    <t>Montáž venkovní kamery</t>
  </si>
  <si>
    <t>33091224</t>
  </si>
  <si>
    <t>VENKOVNÍ IP KAMERA 3MP</t>
  </si>
  <si>
    <t>742230007</t>
  </si>
  <si>
    <t>Montáž konzoly pro kryt nebo kameru</t>
  </si>
  <si>
    <t>742230009</t>
  </si>
  <si>
    <t>Montáž samolepky "Střeženo kamerovým systémem"</t>
  </si>
  <si>
    <t>742230102</t>
  </si>
  <si>
    <t>Instalace a nastavení SW pro sledování kamer</t>
  </si>
  <si>
    <t>742230103</t>
  </si>
  <si>
    <t>Nastavení záběru podle přání uživatele</t>
  </si>
  <si>
    <t>742330024</t>
  </si>
  <si>
    <t>Montáž patch panelu 24 portů UTP/FTP</t>
  </si>
  <si>
    <t>10001</t>
  </si>
  <si>
    <t>Patch panel-Datacom 24x RJ45, přímý, CAT5E, UTP, černý, 1U</t>
  </si>
  <si>
    <t>742330052</t>
  </si>
  <si>
    <t>Popis portů patchpanelu</t>
  </si>
  <si>
    <t>742330101</t>
  </si>
  <si>
    <t>Měření metalického segmentu s vyhotovením protokolu</t>
  </si>
  <si>
    <t>Pol157</t>
  </si>
  <si>
    <t>Rozvodná skříň MIS 1b vč. zámku FAB</t>
  </si>
  <si>
    <t>743</t>
  </si>
  <si>
    <t>Elektromontáže - hrubá montáž</t>
  </si>
  <si>
    <t>10.044.057</t>
  </si>
  <si>
    <t>Sádra balená á 30 kg</t>
  </si>
  <si>
    <t>kg</t>
  </si>
  <si>
    <t>220850136</t>
  </si>
  <si>
    <t>Montáž lanové příchytky kabelu</t>
  </si>
  <si>
    <t>5600321</t>
  </si>
  <si>
    <t>Příchytka závěšení kabelu</t>
  </si>
  <si>
    <t>741910721</t>
  </si>
  <si>
    <t>Montáž nosných drátů a lan - osazení konzoly s jedním napínačem</t>
  </si>
  <si>
    <t>450063</t>
  </si>
  <si>
    <t>Šroub napínací pozink</t>
  </si>
  <si>
    <t>Poznámka k položce:
Poznámka k položce: Hmotnost: 0,226 kg/m</t>
  </si>
  <si>
    <t>4500631</t>
  </si>
  <si>
    <t>Ocelová kotva s okem do zdi</t>
  </si>
  <si>
    <t>743111315</t>
  </si>
  <si>
    <t>Montáž trubka plastová tuhá D 23 mm uložená pod omítku</t>
  </si>
  <si>
    <t>345711540</t>
  </si>
  <si>
    <t>trubka elektroinstalační ohebná Monoflex z PH 1423/1</t>
  </si>
  <si>
    <t>Poznámka k položce:
Poznámka k položce: EAN 8595057600430</t>
  </si>
  <si>
    <t>743121115</t>
  </si>
  <si>
    <t>Mtž trubka pancéřová D 23 mm pevně uložená do tuhých plast krabic</t>
  </si>
  <si>
    <t>20320004</t>
  </si>
  <si>
    <t>Trubka el.ocel.závit 6016 ZNM /3m/ včetně držáků</t>
  </si>
  <si>
    <t>743411111</t>
  </si>
  <si>
    <t>Montáž krabice zapuštěná plastová kruhová typ KU68/2-1902, KO125</t>
  </si>
  <si>
    <t>10.079.363</t>
  </si>
  <si>
    <t>Krabice KU 68-1902</t>
  </si>
  <si>
    <t>743411121</t>
  </si>
  <si>
    <t>Montáž krabice zapuštěná plastová čtyřhranná typ KO100, KO125</t>
  </si>
  <si>
    <t>10.075.335</t>
  </si>
  <si>
    <t>Svorkovnice EPS 2 ekvipotencionální s kr</t>
  </si>
  <si>
    <t>743411311</t>
  </si>
  <si>
    <t>Montáž krabice nástěnná plastová kruhová typ KU68/2-1902, KO97</t>
  </si>
  <si>
    <t>10.074.803</t>
  </si>
  <si>
    <t>Krabice KU 68-1903</t>
  </si>
  <si>
    <t>743414321</t>
  </si>
  <si>
    <t>Montáž rozvodka nástěnná plast čtyřhranná ACIDUR vodič D do 4mm2</t>
  </si>
  <si>
    <t>10.074.486</t>
  </si>
  <si>
    <t>Krabice 6455-12P acidur</t>
  </si>
  <si>
    <t>743419130</t>
  </si>
  <si>
    <t>Otevření nebo uzavření krabice víčkem na 4 šrouby</t>
  </si>
  <si>
    <t>743552124</t>
  </si>
  <si>
    <t>Montáž žlab kovový typ Mars, ZPA šířky do 250 mm bez víka</t>
  </si>
  <si>
    <t>10.075.915</t>
  </si>
  <si>
    <t>Žlab MERKUR 150/50 galv. zinek</t>
  </si>
  <si>
    <t>743571110</t>
  </si>
  <si>
    <t>Montáž nosných drátů a lan - napnutí jednoho nosného drátu</t>
  </si>
  <si>
    <t>354410900</t>
  </si>
  <si>
    <t>lano průřez 25 mm2  FeZn</t>
  </si>
  <si>
    <t>743991100</t>
  </si>
  <si>
    <t>Měření zemních odporů zemniče</t>
  </si>
  <si>
    <t>747</t>
  </si>
  <si>
    <t>Elektromontáže - kompletace rozvodů</t>
  </si>
  <si>
    <t>7471312047.1</t>
  </si>
  <si>
    <t>připojení vyhřívání ZTI potrubí</t>
  </si>
  <si>
    <t>00000016</t>
  </si>
  <si>
    <t>Topný kabel 15W/m - možno provozovat i bez termostatu</t>
  </si>
  <si>
    <t>10005</t>
  </si>
  <si>
    <t>Termostat -5 až +5°C s podlahovým čidlem IP65</t>
  </si>
  <si>
    <t>10006</t>
  </si>
  <si>
    <t>sada spojka a koncovka k samoregulačním kabelům</t>
  </si>
  <si>
    <t>747131400</t>
  </si>
  <si>
    <t>Montáž přípojka sporáková s doutnavkou se zapojením vodičů</t>
  </si>
  <si>
    <t>10.027.402</t>
  </si>
  <si>
    <t>Kombinace 3425A-0344 S2 sporáková</t>
  </si>
  <si>
    <t>748</t>
  </si>
  <si>
    <t>Elektromontáže - osvětlovací zařízení a svítidla</t>
  </si>
  <si>
    <t>748121112</t>
  </si>
  <si>
    <t>Montáž svítidlo zářivkové bytové stropní přisazené 1 zdroj s krytem</t>
  </si>
  <si>
    <t>10.150.0781</t>
  </si>
  <si>
    <t>LED reflektor 100W. Světelný tok 8500 lm. Napětí 230V AC. Teplá bílá 2500 - 3000K. Stupeň krytí IP65 - vhodné do vlhkých prostor. Vyzařovací úhel 100°.</t>
  </si>
  <si>
    <t>749</t>
  </si>
  <si>
    <t>Elektromontáže - ostatní práce a konstrukce</t>
  </si>
  <si>
    <t>749913110</t>
  </si>
  <si>
    <t>Montáž tabulka výstražná a označovací pro rozvodny</t>
  </si>
  <si>
    <t>Práce a dodávky M</t>
  </si>
  <si>
    <t>21-M</t>
  </si>
  <si>
    <t>Elektromontáže</t>
  </si>
  <si>
    <t>2101000191</t>
  </si>
  <si>
    <t>Připojení bojleru</t>
  </si>
  <si>
    <t>210100020</t>
  </si>
  <si>
    <t>Připojení přímotopu</t>
  </si>
  <si>
    <t>10.860.92014</t>
  </si>
  <si>
    <t>Přímotop 230V/2kW</t>
  </si>
  <si>
    <t>2101000201</t>
  </si>
  <si>
    <t>Připojení vyhřívání napáječek, transformátorů</t>
  </si>
  <si>
    <t>10002</t>
  </si>
  <si>
    <t>Transformátory pro napáječky</t>
  </si>
  <si>
    <t>10003</t>
  </si>
  <si>
    <t>Termostat pro automatické zapínání vyhřívaných napáječek</t>
  </si>
  <si>
    <t>210110024</t>
  </si>
  <si>
    <t>Montáž nástěnný přepínač nn 6-střídavý pro prostředí venkovní nebo mokré</t>
  </si>
  <si>
    <t>10.036.294.1</t>
  </si>
  <si>
    <t>Vypínač č.6 IP44</t>
  </si>
  <si>
    <t>210110024.1</t>
  </si>
  <si>
    <t>10.036.294</t>
  </si>
  <si>
    <t>Vypínač IP44 č.1</t>
  </si>
  <si>
    <t>210110031</t>
  </si>
  <si>
    <t>Montáž zapuštěný vypínač nn jednopólový bezšroubové připojení</t>
  </si>
  <si>
    <t>345355150</t>
  </si>
  <si>
    <t>spínač jednopólový 10A Tango bílý, slonová kost</t>
  </si>
  <si>
    <t>210110039</t>
  </si>
  <si>
    <t>Montáž zapuštěný přepínač nn 7-křížový bezšroubové připojení</t>
  </si>
  <si>
    <t>345357130</t>
  </si>
  <si>
    <t>spínač řazení 7 10A bílý, slonová kost</t>
  </si>
  <si>
    <t>210110043</t>
  </si>
  <si>
    <t>Montáž zapuštěný přepínač nn 5-sériový šroubové připojení</t>
  </si>
  <si>
    <t>345355750.1</t>
  </si>
  <si>
    <t>spínač řazení 5 10A IP44 bílý, slonová kost</t>
  </si>
  <si>
    <t>210110045</t>
  </si>
  <si>
    <t>Montáž zapuštěný přepínač nn 6-střídavý šroubové připojení</t>
  </si>
  <si>
    <t>345355750.1.1</t>
  </si>
  <si>
    <t>spínač řazení 6 10A bílý, slonová kost</t>
  </si>
  <si>
    <t>210110071</t>
  </si>
  <si>
    <t>Montáž spínač nn soumrakový se zapojením vodičů šroubové připojení</t>
  </si>
  <si>
    <t>3581107101</t>
  </si>
  <si>
    <t>Soumrakový spínač analogový, vč. externího senzoru, napájení 230V</t>
  </si>
  <si>
    <t>210110157</t>
  </si>
  <si>
    <t>Montáž spínač nn 2 -pro žaluzie šroubové připojení</t>
  </si>
  <si>
    <t>10.404.634</t>
  </si>
  <si>
    <t>Spínač pro ovládání elektrických oken a světlíků</t>
  </si>
  <si>
    <t>210111002</t>
  </si>
  <si>
    <t>Montáž zásuvka vestavná šroubové připojení 2P+PE se zapojením vodičů</t>
  </si>
  <si>
    <t>345551030</t>
  </si>
  <si>
    <t>zásuvka 1násobná 16A Tango bílý, slonová kost</t>
  </si>
  <si>
    <t>210111131</t>
  </si>
  <si>
    <t>Montáž zásuvek průmyslových nástěnných provedení IP 44 2P+PE 16 A</t>
  </si>
  <si>
    <t>10.028.726</t>
  </si>
  <si>
    <t>Zásuvka 230V IP44 bílá</t>
  </si>
  <si>
    <t>210190159</t>
  </si>
  <si>
    <t>Zásuvkové rozvaděče a skříně IP44 1x400V/16A , 2x230V</t>
  </si>
  <si>
    <t>47020969</t>
  </si>
  <si>
    <t>Zásuvková skříň IP44 1x400V/16A , 2x230V</t>
  </si>
  <si>
    <t>210220001</t>
  </si>
  <si>
    <t>Montáž uzemňovacího vedení vodičů FeZn pomocí svorek na povrchu páskou do 120 mm2</t>
  </si>
  <si>
    <t>354420620</t>
  </si>
  <si>
    <t>pás zemnící 30 x 4 mm FeZn</t>
  </si>
  <si>
    <t>210220101</t>
  </si>
  <si>
    <t>Montáž hromosvodného vedení svodových vodičů s podpěrami průměru do 10 mm</t>
  </si>
  <si>
    <t>354410730</t>
  </si>
  <si>
    <t>drát průměr 10 mm FeZn</t>
  </si>
  <si>
    <t>Poznámka k položce:
Poznámka k položce: Hmotnost: 0,62 kg/m</t>
  </si>
  <si>
    <t>354410770</t>
  </si>
  <si>
    <t>drát průměr 8 mm AlMgSi</t>
  </si>
  <si>
    <t>Poznámka k položce:
Poznámka k položce: Hmotnost: 0,135 kg/m</t>
  </si>
  <si>
    <t>210220201</t>
  </si>
  <si>
    <t>Montáž tyčí jímacích délky do 3 m na střešní hřeben</t>
  </si>
  <si>
    <t>354411240</t>
  </si>
  <si>
    <t>Tyč JR 1,5 ALMgSi 18/10 trub. jímací</t>
  </si>
  <si>
    <t>2001</t>
  </si>
  <si>
    <t>Podpěra jímací tyče PJT15b FeZn</t>
  </si>
  <si>
    <t>210220301</t>
  </si>
  <si>
    <t>Montáž svorek hromosvodných typu SS, SR 03 se 2 šrouby</t>
  </si>
  <si>
    <t>354418850</t>
  </si>
  <si>
    <t>svorka spojovací SS pro lano D8-10 mm</t>
  </si>
  <si>
    <t>210220301.2</t>
  </si>
  <si>
    <t>354354418751</t>
  </si>
  <si>
    <t>SUb svorka univerzální bez strředové destičky</t>
  </si>
  <si>
    <t>210220301.3</t>
  </si>
  <si>
    <t>210220302</t>
  </si>
  <si>
    <t>Montáž svorek hromosvodných typu ST, SJ, SK, SZ, SR 01, 02 se 3 a více šrouby</t>
  </si>
  <si>
    <t>354418950</t>
  </si>
  <si>
    <t>svorka připojovací SP1 k připojení kovových částí</t>
  </si>
  <si>
    <t>354418600</t>
  </si>
  <si>
    <t>svorka SJ 1 k jímací tyči-4 šrouby</t>
  </si>
  <si>
    <t>268</t>
  </si>
  <si>
    <t>354418750</t>
  </si>
  <si>
    <t>svorka křížová SK pro vodič D6-10 mm</t>
  </si>
  <si>
    <t>270</t>
  </si>
  <si>
    <t>272</t>
  </si>
  <si>
    <t>354419250</t>
  </si>
  <si>
    <t>svorka zkušební SZ pro lano D6-12 mm   FeZn</t>
  </si>
  <si>
    <t>274</t>
  </si>
  <si>
    <t>210220321</t>
  </si>
  <si>
    <t>Montáž svorek hromosvodných na potrubí typ Bernard se zhotovením pásku</t>
  </si>
  <si>
    <t>276</t>
  </si>
  <si>
    <t>68500165</t>
  </si>
  <si>
    <t>SVORKA ST NA POTRUBI</t>
  </si>
  <si>
    <t>278</t>
  </si>
  <si>
    <t>210220372</t>
  </si>
  <si>
    <t>Montáž ochranných prvků - úhelníků nebo trubek do zdiva</t>
  </si>
  <si>
    <t>280</t>
  </si>
  <si>
    <t>354418310</t>
  </si>
  <si>
    <t>úhelník ochranný OU 2.0 na ochranu svodu 2 m</t>
  </si>
  <si>
    <t>282</t>
  </si>
  <si>
    <t>210220401</t>
  </si>
  <si>
    <t>Montáž vedení hromosvodné - štítků k označení svodů</t>
  </si>
  <si>
    <t>284</t>
  </si>
  <si>
    <t>354421100</t>
  </si>
  <si>
    <t>štítek plastový č. 31 -  čísla svodů</t>
  </si>
  <si>
    <t>286</t>
  </si>
  <si>
    <t>210220451</t>
  </si>
  <si>
    <t>Montáž vedení hromosvodné - ochranného pospojování volně nebo pod omítku</t>
  </si>
  <si>
    <t>288</t>
  </si>
  <si>
    <t>10100175</t>
  </si>
  <si>
    <t>VODIC CYY 2,5 ZELENOZLUTA</t>
  </si>
  <si>
    <t>290</t>
  </si>
  <si>
    <t>210800003</t>
  </si>
  <si>
    <t>Montáž měděných vodičů CYY 4 mm2 pod omítku ve stěně</t>
  </si>
  <si>
    <t>292</t>
  </si>
  <si>
    <t>10180202</t>
  </si>
  <si>
    <t>VODIC CYY 4 ZELENOZLUTY</t>
  </si>
  <si>
    <t>294</t>
  </si>
  <si>
    <t>345626930</t>
  </si>
  <si>
    <t>svorkovnice KOPOS krabicová bezšroubová TYP017, 400 V, 2 vstupy, 2,5 mm2, 24 A</t>
  </si>
  <si>
    <t>296</t>
  </si>
  <si>
    <t>Poznámka k položce:
Poznámka k položce: EAN 8595057613638</t>
  </si>
  <si>
    <t>345626940</t>
  </si>
  <si>
    <t>svorkovnice KOPOS krabicová bezšroubová TYP016, 400 V, 3 vstupy, 2,5 mm2, 24 A</t>
  </si>
  <si>
    <t>298</t>
  </si>
  <si>
    <t>Poznámka k položce:
Poznámka k položce: EAN 8595057613621</t>
  </si>
  <si>
    <t>345626950</t>
  </si>
  <si>
    <t>svorkovnice KOPOS krabicová bezšroubová TYP018, 400 V, 4 vstupy, 2,5 mm2, 24 A</t>
  </si>
  <si>
    <t>300</t>
  </si>
  <si>
    <t>Poznámka k položce:
Poznámka k položce: EAN 8595057613645</t>
  </si>
  <si>
    <t>345626960</t>
  </si>
  <si>
    <t>svorkovnice KOPOS krabicová bezšroubová TYP015, 400 V, 5 vstupů, 2,5 mm2, 24 A</t>
  </si>
  <si>
    <t>302</t>
  </si>
  <si>
    <t>Poznámka k položce:
Poznámka k položce: EAN 8595057613614</t>
  </si>
  <si>
    <t>210800004</t>
  </si>
  <si>
    <t>Montáž měděných vodičů CYY 6 mm2 doplňující pospojování</t>
  </si>
  <si>
    <t>304</t>
  </si>
  <si>
    <t>10180161</t>
  </si>
  <si>
    <t>VODIC CYY 6 ZELENOZLUTY</t>
  </si>
  <si>
    <t>306</t>
  </si>
  <si>
    <t>210800007</t>
  </si>
  <si>
    <t>Montáž měděných vodičů CYY, CMA, CY, CYA, HO5V, HO7V 25 až 35 mm2 doplňující pospojování</t>
  </si>
  <si>
    <t>308</t>
  </si>
  <si>
    <t>341408500</t>
  </si>
  <si>
    <t>vodič izolovaný s Cu jádrem H07V-R 25 mm2</t>
  </si>
  <si>
    <t>310</t>
  </si>
  <si>
    <t>Poznámka k položce:
Poznámka k položce: obsah kovu [kg/m], Cu =0,245, Al =0</t>
  </si>
  <si>
    <t>210800113</t>
  </si>
  <si>
    <t>Montáž měděných kabelů CYKY,CYBY,CYMY,NYM,CYKYLS,CYKYLo 5x10 mm2 uložených pod omítku ve stěně</t>
  </si>
  <si>
    <t>312</t>
  </si>
  <si>
    <t>10.051.282</t>
  </si>
  <si>
    <t>CYKY 5J10 (5Cx10)</t>
  </si>
  <si>
    <t>314</t>
  </si>
  <si>
    <t>210810015</t>
  </si>
  <si>
    <t>Montáž měděných kabelů CYKY, CYKYD, CYKYDY, NYM, NYY, YSLY 750 V 5x1,5 mm2 uložených volně</t>
  </si>
  <si>
    <t>316</t>
  </si>
  <si>
    <t>341110900</t>
  </si>
  <si>
    <t>kabel silový s Cu jádrem CYKY 5x1,5 mm2</t>
  </si>
  <si>
    <t>318</t>
  </si>
  <si>
    <t>Poznámka k položce:
Poznámka k položce: obsah kovu [kg/m], Cu =0,074, Al =0</t>
  </si>
  <si>
    <t>210810045</t>
  </si>
  <si>
    <t>Montáž měděných kabelů CYKY, CYKYD, CYKYDY, NYM, NYY, YSLY 750 V 3x1,5 mm2 uložených pevně</t>
  </si>
  <si>
    <t>320</t>
  </si>
  <si>
    <t>341110300.1</t>
  </si>
  <si>
    <t>kabel silový s Cu jádrem CYKY 3x1,5 mm2</t>
  </si>
  <si>
    <t>322</t>
  </si>
  <si>
    <t>Poznámka k položce:
Poznámka k položce: obsah kovu [kg/m], Cu =0,044, Al =0</t>
  </si>
  <si>
    <t>210810046</t>
  </si>
  <si>
    <t>Montáž měděných kabelů CYKY, CYKYD, CYKYDY, NYM, NYY, YSLY 750 V 3x2,5 mm2 uložených pevně</t>
  </si>
  <si>
    <t>324</t>
  </si>
  <si>
    <t>341110360.1</t>
  </si>
  <si>
    <t>kabel silový s Cu jádrem CYKY 3x2,5 mm2</t>
  </si>
  <si>
    <t>326</t>
  </si>
  <si>
    <t>210810049</t>
  </si>
  <si>
    <t>Montáž měděných kabelů CYKY, CYKYD, CYKYDY, NYM, NYY, YSLY 750 V 4x1,5 mm2 uložených pevně</t>
  </si>
  <si>
    <t>328</t>
  </si>
  <si>
    <t>341110600</t>
  </si>
  <si>
    <t>kabel silový s Cu jádrem CYKY 4x1,5 mm2</t>
  </si>
  <si>
    <t>330</t>
  </si>
  <si>
    <t>Poznámka k položce:
Poznámka k položce: obsah kovu [kg/m], Cu =0,059, Al =0</t>
  </si>
  <si>
    <t>210810057</t>
  </si>
  <si>
    <t>Montáž měděných kabelů CYKY, CYKYD, CYKYDY, NYM, NYY, YSLY 750 V 5x4 mm2 uložených pevně</t>
  </si>
  <si>
    <t>332</t>
  </si>
  <si>
    <t>341110980</t>
  </si>
  <si>
    <t>kabel silový s Cu jádrem CYKY 5x4 mm2</t>
  </si>
  <si>
    <t>334</t>
  </si>
  <si>
    <t>Poznámka k položce:
Poznámka k položce: obsah kovu [kg/m], Cu =0,196, Al =0</t>
  </si>
  <si>
    <t>210810089</t>
  </si>
  <si>
    <t>Montáž měděných kabelů CYKY, NYM, NYY, YSLY 1 kV 5x25 mm2 uložených volně</t>
  </si>
  <si>
    <t>336</t>
  </si>
  <si>
    <t>341116100</t>
  </si>
  <si>
    <t>kabel silový s Cu jádrem 1-CYKY 5x25 mm2</t>
  </si>
  <si>
    <t>338</t>
  </si>
  <si>
    <t>Poznámka k položce:
Poznámka k položce: obsah kovu [kg/m], Cu =0,98, Al =0</t>
  </si>
  <si>
    <t>86310004</t>
  </si>
  <si>
    <t>Přihlášky a revize odběrných míst E.ON a ČEZ</t>
  </si>
  <si>
    <t>340</t>
  </si>
  <si>
    <t>M090</t>
  </si>
  <si>
    <t>svorka pásku zemnící SR2b 4šrouby FeZn</t>
  </si>
  <si>
    <t>342</t>
  </si>
  <si>
    <t>M091</t>
  </si>
  <si>
    <t>svorka pásku drátu zemnící SR3a 2šrouby FeZn</t>
  </si>
  <si>
    <t>344</t>
  </si>
  <si>
    <t>M092</t>
  </si>
  <si>
    <t>svorka pásku drátu zemnící SR3d 2šr FeZn diagonal</t>
  </si>
  <si>
    <t>346</t>
  </si>
  <si>
    <t>246170260</t>
  </si>
  <si>
    <t>lak asfaltový A 1999 černý (á 9 kg)</t>
  </si>
  <si>
    <t>348</t>
  </si>
  <si>
    <t>Poznámka k položce:
Poznámka k položce: Spotřeba: 0,14-0,2 kg/m2</t>
  </si>
  <si>
    <t>PD</t>
  </si>
  <si>
    <t>Přesun dodávek</t>
  </si>
  <si>
    <t>%</t>
  </si>
  <si>
    <t>350</t>
  </si>
  <si>
    <t>PM</t>
  </si>
  <si>
    <t>Přidružený materiál</t>
  </si>
  <si>
    <t>352</t>
  </si>
  <si>
    <t>PPV</t>
  </si>
  <si>
    <t>Podíl přidružených výkonů</t>
  </si>
  <si>
    <t>354</t>
  </si>
  <si>
    <t>22-M</t>
  </si>
  <si>
    <t>Montáže slaboproud</t>
  </si>
  <si>
    <t>220061532</t>
  </si>
  <si>
    <t>Montáž kabel návěstní volně uložený s jádrem 1 mm Cu TCEKEZE, TCEKFE, TCEKPFLEY, TCEKPFLEZE 4 P</t>
  </si>
  <si>
    <t>356</t>
  </si>
  <si>
    <t>10.048.9351</t>
  </si>
  <si>
    <t>TCEPKPFLE 1x4x0,6</t>
  </si>
  <si>
    <t>358</t>
  </si>
  <si>
    <t>220111751</t>
  </si>
  <si>
    <t>Překlenutí vodoměru</t>
  </si>
  <si>
    <t>360</t>
  </si>
  <si>
    <t>220270243</t>
  </si>
  <si>
    <t>Montáž UTP, FTP kabelu Cat.5e</t>
  </si>
  <si>
    <t>362</t>
  </si>
  <si>
    <t>10.049.551</t>
  </si>
  <si>
    <t>UTP 4x2x0,5 cat.6 bal.305m</t>
  </si>
  <si>
    <t>364</t>
  </si>
  <si>
    <t>220301201</t>
  </si>
  <si>
    <t>Montáž zásuvka telefonní 4-pólové pod omítku</t>
  </si>
  <si>
    <t>366</t>
  </si>
  <si>
    <t>10.942.065</t>
  </si>
  <si>
    <t>Zásuvka datová 2xRJ45 kat.5e</t>
  </si>
  <si>
    <t>368</t>
  </si>
  <si>
    <t>220880301</t>
  </si>
  <si>
    <t>Montáž skříně 19"</t>
  </si>
  <si>
    <t>370</t>
  </si>
  <si>
    <t>10.652.241.2</t>
  </si>
  <si>
    <t>Rack 19" - 18U</t>
  </si>
  <si>
    <t>372</t>
  </si>
  <si>
    <t>10004</t>
  </si>
  <si>
    <t>Switch 24 port - 19"</t>
  </si>
  <si>
    <t>374</t>
  </si>
  <si>
    <t>10005.1</t>
  </si>
  <si>
    <t>Patchpanel 24 port - 19"</t>
  </si>
  <si>
    <t>376</t>
  </si>
  <si>
    <t>10006.1</t>
  </si>
  <si>
    <t>Vyvazovací organizér</t>
  </si>
  <si>
    <t>378</t>
  </si>
  <si>
    <t>10007</t>
  </si>
  <si>
    <t>UTP propojovací kabel 0,5m 5e</t>
  </si>
  <si>
    <t>380</t>
  </si>
  <si>
    <t>10011</t>
  </si>
  <si>
    <t>Napájecí panel 8x230V s přepěťovou ochranou</t>
  </si>
  <si>
    <t>382</t>
  </si>
  <si>
    <t>36-M</t>
  </si>
  <si>
    <t>Montáž prov.,měř. a regul. zařízení</t>
  </si>
  <si>
    <t>360020611</t>
  </si>
  <si>
    <t>Vyvrtání otvoru v betonovém zdivu do 450 mm, průměru 30 mm</t>
  </si>
  <si>
    <t>384</t>
  </si>
  <si>
    <t>46-M</t>
  </si>
  <si>
    <t>Zemní práce při extr.mont.pracích</t>
  </si>
  <si>
    <t>460680592</t>
  </si>
  <si>
    <t>Vysekání rýh pro montáž trubek a kabelů v cihelných zdech hloubky do 5 cm a šířky do 5 cm</t>
  </si>
  <si>
    <t>386</t>
  </si>
  <si>
    <t>460680593</t>
  </si>
  <si>
    <t>Vysekání rýh pro montáž trubek a kabelů v cihelných zdech hloubky do 5 cm a šířky do 7 cm</t>
  </si>
  <si>
    <t>388</t>
  </si>
  <si>
    <t>460690031</t>
  </si>
  <si>
    <t>Osazení hmoždinek včetně vyvrtání otvoru ve stěnách cihelných průměru do 8 mm</t>
  </si>
  <si>
    <t>390</t>
  </si>
  <si>
    <t>562810840</t>
  </si>
  <si>
    <t>hmoždinka HL 8</t>
  </si>
  <si>
    <t>tis kus</t>
  </si>
  <si>
    <t>392</t>
  </si>
  <si>
    <t>460690032</t>
  </si>
  <si>
    <t>Osazení hmoždinek včetně vyvrtání otvoru ve stěnách cihelných průměru do 12 mm</t>
  </si>
  <si>
    <t>394</t>
  </si>
  <si>
    <t>562810820</t>
  </si>
  <si>
    <t>hmoždinka HL 10</t>
  </si>
  <si>
    <t>396</t>
  </si>
  <si>
    <t>VRN</t>
  </si>
  <si>
    <t>Vedlejší rozpočtové náklady</t>
  </si>
  <si>
    <t>VO</t>
  </si>
  <si>
    <t>Venkovní veřejné osvětlení</t>
  </si>
  <si>
    <t>032603000.1</t>
  </si>
  <si>
    <t>Ostatní náklady - pronájem plošiny do 8m - 3dní</t>
  </si>
  <si>
    <t>398</t>
  </si>
  <si>
    <t>032903000</t>
  </si>
  <si>
    <t>Náklady na provoz a údržbu vybavení staveniště</t>
  </si>
  <si>
    <t>400</t>
  </si>
  <si>
    <t>210021063</t>
  </si>
  <si>
    <t>Osazení výstražné fólie z PVC</t>
  </si>
  <si>
    <t>402</t>
  </si>
  <si>
    <t>10.042.134</t>
  </si>
  <si>
    <t>Folie ČEZ 22 rudá - blesk 250m/bal</t>
  </si>
  <si>
    <t>404</t>
  </si>
  <si>
    <t>210202025</t>
  </si>
  <si>
    <t>Montáž svítidel výbojkových světlometů hmotnosti do 10 kg</t>
  </si>
  <si>
    <t>406</t>
  </si>
  <si>
    <t>50302805</t>
  </si>
  <si>
    <t>Svítidlo na stožár LED 50W včetně zdrojů a příruby na stožár</t>
  </si>
  <si>
    <t>408</t>
  </si>
  <si>
    <t>410</t>
  </si>
  <si>
    <t>210204122</t>
  </si>
  <si>
    <t>Montáž patic stožárů osvětlení betonových</t>
  </si>
  <si>
    <t>412</t>
  </si>
  <si>
    <t>210220002</t>
  </si>
  <si>
    <t>Montáž uzemňovacích vedení vodičů FeZn pomocí svorek na povrchu drátem nebo lanem do 10 mm</t>
  </si>
  <si>
    <t>414</t>
  </si>
  <si>
    <t>416</t>
  </si>
  <si>
    <t>210220301.1</t>
  </si>
  <si>
    <t>418</t>
  </si>
  <si>
    <t>420</t>
  </si>
  <si>
    <t>422</t>
  </si>
  <si>
    <t>424</t>
  </si>
  <si>
    <t>210802308</t>
  </si>
  <si>
    <t>Montáž měděných vodičů CYSY, HO5-F, HO5 VVH2-F, HO7RN do 1 kV 3x1,50 mm2 uložených volně</t>
  </si>
  <si>
    <t>426</t>
  </si>
  <si>
    <t>10.049.725</t>
  </si>
  <si>
    <t>H05VV-F 3G1,5S,B   (CYSY 3Cx1,5)</t>
  </si>
  <si>
    <t>428</t>
  </si>
  <si>
    <t>210810013</t>
  </si>
  <si>
    <t>Montáž měděných kabelů CYKY, CYKYD, CYKYDY, NYM, NYY, YSLY 750 V 4x10mm2 uložených volně</t>
  </si>
  <si>
    <t>430</t>
  </si>
  <si>
    <t>10.048.218.1</t>
  </si>
  <si>
    <t>CYKY 4J10 (4Bx10)</t>
  </si>
  <si>
    <t>432</t>
  </si>
  <si>
    <t>460010025</t>
  </si>
  <si>
    <t>Vytyčení trasy inženýrských sítí v zastavěném prostoru</t>
  </si>
  <si>
    <t>km</t>
  </si>
  <si>
    <t>434</t>
  </si>
  <si>
    <t>460050004</t>
  </si>
  <si>
    <t>Pouzdrový základ stožáru z PVC trubky DN160</t>
  </si>
  <si>
    <t>436</t>
  </si>
  <si>
    <t>460070553</t>
  </si>
  <si>
    <t>Hloubení nezapažených jam pro základy silničních stožárů s patkou v hornině tř 3</t>
  </si>
  <si>
    <t>438</t>
  </si>
  <si>
    <t>460150183</t>
  </si>
  <si>
    <t>Hloubení kabelových zapažených i nezapažených rýh ručně š 35 cm, hl 100 cm, v hornině tř 3</t>
  </si>
  <si>
    <t>440</t>
  </si>
  <si>
    <t>460421182</t>
  </si>
  <si>
    <t>Lože kabelů z písku nebo štěrkopísku tl 10 cm nad kabel, kryté plastovou folií, š lože do 50 cm</t>
  </si>
  <si>
    <t>442</t>
  </si>
  <si>
    <t>460560183</t>
  </si>
  <si>
    <t>Zásyp rýh ručně šířky 35 cm, hloubky 100 cm, z horniny třídy 3</t>
  </si>
  <si>
    <t>444</t>
  </si>
  <si>
    <t>460620013</t>
  </si>
  <si>
    <t>Provizorní úprava terénu se zhutněním, v hornině tř 3</t>
  </si>
  <si>
    <t>446</t>
  </si>
  <si>
    <t>743112119</t>
  </si>
  <si>
    <t>Montáž trubka plastová ohebná D 48 mm uložená pevně</t>
  </si>
  <si>
    <t>448</t>
  </si>
  <si>
    <t>345713510</t>
  </si>
  <si>
    <t>trubka elektroinstalační ohebná Kopoflex 63</t>
  </si>
  <si>
    <t>450</t>
  </si>
  <si>
    <t>Poznámka k položce:
Poznámka k položce: EAN 8595057698178</t>
  </si>
  <si>
    <t>746211110</t>
  </si>
  <si>
    <t>452</t>
  </si>
  <si>
    <t>748711200.1</t>
  </si>
  <si>
    <t>Montáž stožár osvětlení parkový ocelový</t>
  </si>
  <si>
    <t>454</t>
  </si>
  <si>
    <t>3167406301</t>
  </si>
  <si>
    <t>Stožár K 6-133/89/60 Z výška 6m osvětlovací bezpaticový žárový zinek</t>
  </si>
  <si>
    <t>456</t>
  </si>
  <si>
    <t>748741000</t>
  </si>
  <si>
    <t>Montáž elektrovýzbroj stožáru 1 okruh</t>
  </si>
  <si>
    <t>458</t>
  </si>
  <si>
    <t>10.030.737</t>
  </si>
  <si>
    <t>Svorka SV 6.16.4/2 stožárová výzbroj</t>
  </si>
  <si>
    <t>460</t>
  </si>
  <si>
    <t>HZS1442</t>
  </si>
  <si>
    <t>Hodinová zúčtovací sazba svářeč kvalifikovaný-svářování drátu FeZn 10mm</t>
  </si>
  <si>
    <t>hod</t>
  </si>
  <si>
    <t>462</t>
  </si>
  <si>
    <t>HZS2222</t>
  </si>
  <si>
    <t>Hodinová zúčtovací sazba elektrikář odborný (veřejné osvětlení)</t>
  </si>
  <si>
    <t>464</t>
  </si>
  <si>
    <t>MD</t>
  </si>
  <si>
    <t>Mimostaveništní doprava</t>
  </si>
  <si>
    <t>466</t>
  </si>
  <si>
    <t>PD.1</t>
  </si>
  <si>
    <t>468</t>
  </si>
  <si>
    <t>PPV.1</t>
  </si>
  <si>
    <t>470</t>
  </si>
  <si>
    <t>VRN1</t>
  </si>
  <si>
    <t>Průzkumné, geodetické a projektové práce</t>
  </si>
  <si>
    <t>013254000</t>
  </si>
  <si>
    <t>Dokumentace skutečného provedení stavby</t>
  </si>
  <si>
    <t>472</t>
  </si>
  <si>
    <t>VRN3</t>
  </si>
  <si>
    <t>Zařízení staveniště</t>
  </si>
  <si>
    <t>032603000</t>
  </si>
  <si>
    <t>Ostatní náklady - pronájem pojízdné hliníkové lešení s plošinou, 4,4 m</t>
  </si>
  <si>
    <t>474</t>
  </si>
  <si>
    <t>0326030001</t>
  </si>
  <si>
    <t>Ostatní náklady - pronájem pojízdné hliníkové lešení s plošinou, 7 m</t>
  </si>
  <si>
    <t>476</t>
  </si>
  <si>
    <t>478</t>
  </si>
  <si>
    <t>SO 02 - Přístřešek</t>
  </si>
  <si>
    <t>SO 02.1 - Stavební část</t>
  </si>
  <si>
    <t xml:space="preserve">    5 - Komunikace pozemní</t>
  </si>
  <si>
    <t>121101103</t>
  </si>
  <si>
    <t>Sejmutí ornice nebo lesní půdy s vodorovným přemístěním na hromady v místě upotřebení nebo na dočasné či trvalé skládky se složením, na vzdálenost přes 100 do 250 m</t>
  </si>
  <si>
    <t>-1454349202</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</si>
  <si>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</si>
  <si>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viz. výkres č. D.2.1.b-01</t>
  </si>
  <si>
    <t>15,25*9,0*0,15</t>
  </si>
  <si>
    <t>122201101</t>
  </si>
  <si>
    <t>Odkopávky a prokopávky nezapažené s přehozením výkopku na vzdálenost do 3 m nebo s naložením na dopravní prostředek v hornině tř. 3 do 100 m3</t>
  </si>
  <si>
    <t>393925860</t>
  </si>
  <si>
    <t>15,25*9,0*0,55</t>
  </si>
  <si>
    <t>-15,25*9,0*0,15        "odpočet sejmutí ornice"</t>
  </si>
  <si>
    <t>133202011</t>
  </si>
  <si>
    <t>Hloubení zapažených i nezapažených šachet plocha výkopu do 20 m2 ručním nebo pneumatickým nářadím s případným nutným přemístěním výkopku ve výkopišti v horninách soudržných tř. 3, plocha výkopu do 4 m2</t>
  </si>
  <si>
    <t>-2020475007</t>
  </si>
  <si>
    <t xml:space="preserve">Poznámka k souboru cen:
1. V cenách jsou započteny i náklady na přehození výkopku na přilehlém terénu na vzdálenost do 5 m od hrany šachty nebo naložení na dopravní prostředek.
2. V cenách 10-2011 až 30-3012 jsou započteny i náklady na svislý přesun horniny po házečkách do 2 metrů.
</t>
  </si>
  <si>
    <t>viz. výkres základů</t>
  </si>
  <si>
    <t>0,6*0,6*1,1*8</t>
  </si>
  <si>
    <t>-460498254</t>
  </si>
  <si>
    <t>54,9        "výpočet v pol.č. 122201101"</t>
  </si>
  <si>
    <t>3,168      "výpočet v pol.č. 133202011"</t>
  </si>
  <si>
    <t>611287444</t>
  </si>
  <si>
    <t>1068783304</t>
  </si>
  <si>
    <t>58,068*1,8 'Přepočtené koeficientem množství</t>
  </si>
  <si>
    <t>181301102</t>
  </si>
  <si>
    <t>Rozprostření a urovnání ornice v rovině nebo ve svahu sklonu do 1:5 při souvislé ploše do 500 m2, tl. vrstvy přes 100 do 150 mm</t>
  </si>
  <si>
    <t>-943311008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</si>
  <si>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</si>
  <si>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137,25</t>
  </si>
  <si>
    <t>181951102</t>
  </si>
  <si>
    <t>Úprava pláně vyrovnáním výškových rozdílů v hornině tř. 1 až 4 se zhutněním</t>
  </si>
  <si>
    <t>620885130</t>
  </si>
  <si>
    <t>137,25   "výpočet v pol.č. 564750111"</t>
  </si>
  <si>
    <t>275313911</t>
  </si>
  <si>
    <t>Základy z betonu prostého patky a bloky z betonu kamenem neprokládaného tř. C 30/37</t>
  </si>
  <si>
    <t>-268278569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</si>
  <si>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</si>
  <si>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0,6*0,6*0,9*8</t>
  </si>
  <si>
    <t>2,592*0,035      "3,5% ztratné do výkopu"</t>
  </si>
  <si>
    <t>Komunikace pozemní</t>
  </si>
  <si>
    <t>564750111</t>
  </si>
  <si>
    <t>Podklad nebo kryt z kameniva hrubého drceného vel. 16-32 mm s rozprostřením a zhutněním, po zhutnění tl. 150 mm</t>
  </si>
  <si>
    <t>313604287</t>
  </si>
  <si>
    <t>viz. Kniha skladeb a výkres č. D.2.1.b-01</t>
  </si>
  <si>
    <t>15,25*9,0</t>
  </si>
  <si>
    <t>564771111</t>
  </si>
  <si>
    <t>Podklad nebo kryt z kameniva hrubého drceného vel. 32-63 mm s rozprostřením a zhutněním, po zhutnění tl. 250 mm</t>
  </si>
  <si>
    <t>-476907492</t>
  </si>
  <si>
    <t>596212312</t>
  </si>
  <si>
    <t>Kladení dlažby z betonových zámkových dlaždic pozemních komunikací s ložem z kameniva těženého nebo drceného tl. do 50 mm, s vyplněním spár, s dvojitým hutněním vibrováním a se smetením přebytečného materiálu na krajnici tl. 100 mm skupiny A, pro plochy do 300 m2</t>
  </si>
  <si>
    <t>-1239226817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</si>
  <si>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</si>
  <si>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59245296</t>
  </si>
  <si>
    <t>dlažba zámková tvaru I 200x165x100mm přírodní</t>
  </si>
  <si>
    <t>1521151385</t>
  </si>
  <si>
    <t>137,25*1,03 'Přepočtené koeficientem množství</t>
  </si>
  <si>
    <t>916231213</t>
  </si>
  <si>
    <t>Osazení chodníkového obrubníku betonového se zřízením lože, s vyplněním a zatřením spár cementovou maltou stojatého s boční opěrou z betonu prostého, do lože z betonu prostého</t>
  </si>
  <si>
    <t>-950390837</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</si>
  <si>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</si>
  <si>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2*(15,25+9,00)</t>
  </si>
  <si>
    <t>59217010</t>
  </si>
  <si>
    <t>obrubník betonový zahradní přírodní šedá 500x50x150mm</t>
  </si>
  <si>
    <t>1221557353</t>
  </si>
  <si>
    <t>110099134</t>
  </si>
  <si>
    <t>953R02.1.1</t>
  </si>
  <si>
    <t>Dodávka a montáž ocelových táhel pr.16mm s rektifikačním článkem</t>
  </si>
  <si>
    <t>-960474190</t>
  </si>
  <si>
    <t xml:space="preserve">Poznámka k souboru cen:
1. Ceny nelze použít pro ocenění montáže ocelových konstrukcí hmotnosti do 500 kg; tyto se oceňují cenami souboru cen 767 99-51 Montáž ostatních atypických zámečnických konstrukcí části A01 katalogu 800-767 Konstrukce zámečnické.
</t>
  </si>
  <si>
    <t>viz. výkres č. D.2.1.b-02</t>
  </si>
  <si>
    <t>5,4*2*2+8,9*2*2</t>
  </si>
  <si>
    <t>998223011</t>
  </si>
  <si>
    <t>Přesun hmot pro pozemní komunikace s krytem dlážděným dopravní vzdálenost do 200 m jakékoliv délky objektu</t>
  </si>
  <si>
    <t>1053028765</t>
  </si>
  <si>
    <t>-1174962307</t>
  </si>
  <si>
    <t>15,65*5,775*2</t>
  </si>
  <si>
    <t>-660792026</t>
  </si>
  <si>
    <t>180,758*1,15 'Přepočtené koeficientem množství</t>
  </si>
  <si>
    <t>2068962842</t>
  </si>
  <si>
    <t>76208312R02.1.2</t>
  </si>
  <si>
    <t>-103453528</t>
  </si>
  <si>
    <t>0,8    "výpočet v pol.č. 6051610PC02.1.1"</t>
  </si>
  <si>
    <t>4,971    "výpočet v pol.č. 60515111"</t>
  </si>
  <si>
    <t>0,88    "výpočet v pol.č. 60512145</t>
  </si>
  <si>
    <t>4,703  "výpočet v pol.č. 60512147</t>
  </si>
  <si>
    <t>762085103</t>
  </si>
  <si>
    <t>Práce společné pro tesařské konstrukce montáž ocelových spojovacích prostředků (materiál ve specifikaci) kotevních želez příložek, patek, táhel</t>
  </si>
  <si>
    <t>-2049900518</t>
  </si>
  <si>
    <t>54825R01</t>
  </si>
  <si>
    <t>kotevní patka pilíře 110x110-200mm, 2xmatice M20 volně</t>
  </si>
  <si>
    <t>1217465299</t>
  </si>
  <si>
    <t>7620851R02.1.3</t>
  </si>
  <si>
    <t>Dodávka a montáž kotevních prvků sloupů pro základy</t>
  </si>
  <si>
    <t>-1220201656</t>
  </si>
  <si>
    <t>viz. Technická zpráva</t>
  </si>
  <si>
    <t>-110798575</t>
  </si>
  <si>
    <t>viz. výkres č. D.2.1.b-01 a D.2.1.b-02</t>
  </si>
  <si>
    <t>9,0*0,17*2+9,0*2,89</t>
  </si>
  <si>
    <t>6051610PC02.1.1</t>
  </si>
  <si>
    <t>řezivo smrkové hoblovaná prkna tl 25mm</t>
  </si>
  <si>
    <t>-762175501</t>
  </si>
  <si>
    <t>29,07*0,025</t>
  </si>
  <si>
    <t>0,727*1,1 'Přepočtené koeficientem množství</t>
  </si>
  <si>
    <t>1855889997</t>
  </si>
  <si>
    <t>180,758   "výpočet v pol.č. 713191114"</t>
  </si>
  <si>
    <t>-1881344369</t>
  </si>
  <si>
    <t>180,758*0,025</t>
  </si>
  <si>
    <t>4,519*1,1 'Přepočtené koeficientem množství</t>
  </si>
  <si>
    <t>1268382238</t>
  </si>
  <si>
    <t>76271325R02.1.4</t>
  </si>
  <si>
    <t>Montáž prostorových vázaných konstrukcí z řeziva hraněného nebo polohraněného s použitím ocelových spojek (spojky ve specifikaci), průřezové plochy přes 600 do 900 cm2</t>
  </si>
  <si>
    <t>-1487451855</t>
  </si>
  <si>
    <t xml:space="preserve">viz. výkres č. D.2.1.b-01 </t>
  </si>
  <si>
    <t>(15,25+8,5)*2      "průvlak"</t>
  </si>
  <si>
    <t>3,2*8    "sloupy"</t>
  </si>
  <si>
    <t>60512145</t>
  </si>
  <si>
    <t>hranol stavební řezivo průřezu nad 450cm2 do dl 6m</t>
  </si>
  <si>
    <t>-425940583</t>
  </si>
  <si>
    <t>0,25*0,25*3,2*8    "sloupy"</t>
  </si>
  <si>
    <t>1,6*1,1 'Přepočtené koeficientem množství</t>
  </si>
  <si>
    <t>60512147</t>
  </si>
  <si>
    <t>hranol stavební řezivo průřezu nad 450cm2 přes dl 8m</t>
  </si>
  <si>
    <t>-336982959</t>
  </si>
  <si>
    <t>0,25*0,25*((15,25+8,5)*2)      "průvlak"</t>
  </si>
  <si>
    <t>2,969*1,1 'Přepočtené koeficientem množství</t>
  </si>
  <si>
    <t>762795000</t>
  </si>
  <si>
    <t>Spojovací prostředky prostorových vázaných konstrukcí hřebíky, svory, fixační prkna</t>
  </si>
  <si>
    <t>-1642465007</t>
  </si>
  <si>
    <t xml:space="preserve">Poznámka k souboru cen:
1. Cena je určena jen pro soubor cen 762 7. - Montáž prostorových vázaných konstrukcí.
2. Ochrana konstrukce se oceňuje samostatně, např. položkami 762 08-3 Impregnace řeziva tohoto katalogu nebo příslušnými položkami katalogu 800-783 Nátěry.
</t>
  </si>
  <si>
    <t>3,266  "výpočet v pol.č. 60512147</t>
  </si>
  <si>
    <t>762R02.1.5</t>
  </si>
  <si>
    <t>Výroba, dodávka a montáž dřevěného sbíjeného vazníku vč. impregnace, spojovacích a kotevních prvků a montážních prostředků</t>
  </si>
  <si>
    <t>-1804954520</t>
  </si>
  <si>
    <t>99876210R</t>
  </si>
  <si>
    <t>-198465143</t>
  </si>
  <si>
    <t>-2026719467</t>
  </si>
  <si>
    <t>764211631</t>
  </si>
  <si>
    <t>Oplechování střešních prvků z pozinkovaného plechu s povrchovou úpravou hřebene nevětraného spojením na dvojitou stojatou drážku</t>
  </si>
  <si>
    <t>-2018654249</t>
  </si>
  <si>
    <t>15,65</t>
  </si>
  <si>
    <t>-163274275</t>
  </si>
  <si>
    <t>5,775*4</t>
  </si>
  <si>
    <t>76421266R02.1.6</t>
  </si>
  <si>
    <t>69111656</t>
  </si>
  <si>
    <t>15,65*2</t>
  </si>
  <si>
    <t>234373702</t>
  </si>
  <si>
    <t>2035017541</t>
  </si>
  <si>
    <t>-1132054810</t>
  </si>
  <si>
    <t>2,76*2</t>
  </si>
  <si>
    <t>870193637</t>
  </si>
  <si>
    <t>-1495536234</t>
  </si>
  <si>
    <t>631877589</t>
  </si>
  <si>
    <t>180,758*1,1 'Přepočtené koeficientem množství</t>
  </si>
  <si>
    <t>-1645853629</t>
  </si>
  <si>
    <t>783218111</t>
  </si>
  <si>
    <t>Lazurovací nátěr tesařských konstrukcí dvojnásobný syntetický</t>
  </si>
  <si>
    <t>-584111668</t>
  </si>
  <si>
    <t>viz. Technická zpráva, výkres č. D.2.1.b-01 a D.2.1.b-02</t>
  </si>
  <si>
    <t>9,0*0,17*2+9,0*2,89    "prkenné bednění štítů"</t>
  </si>
  <si>
    <t>0,25*4*3,0*4    "sloupy"</t>
  </si>
  <si>
    <t>(0,25+0,36)*2*((15,25+8,5)*2)      "průvlak"</t>
  </si>
  <si>
    <t>SO 03 - Parter</t>
  </si>
  <si>
    <t>SO 03.1 - Zpevněné plochy</t>
  </si>
  <si>
    <t xml:space="preserve">      5.1 - Asfaltový povrch</t>
  </si>
  <si>
    <t xml:space="preserve">      5.2 - Mlatový povrch</t>
  </si>
  <si>
    <t xml:space="preserve">      5.3 - Okapový chodníček</t>
  </si>
  <si>
    <t xml:space="preserve">      5.4 - Plocha pro mytí koní</t>
  </si>
  <si>
    <t>-1753607449</t>
  </si>
  <si>
    <t>3860,0*0,15    "Výpočet v pol.č. 181451121"</t>
  </si>
  <si>
    <t>-719292843</t>
  </si>
  <si>
    <t>D.3.1.b-01</t>
  </si>
  <si>
    <t>Asfaltový povrch</t>
  </si>
  <si>
    <t>1670,0*0,45   "výpočet v pol.č. 564861111"</t>
  </si>
  <si>
    <t>Mlatový povrch</t>
  </si>
  <si>
    <t>4791,126*0,54  "výpočet v pol.č. 56471011R03.1.1"</t>
  </si>
  <si>
    <t>Okapový chodník</t>
  </si>
  <si>
    <t>244,84*0,39     "výpočet v pol.č. 564730011"</t>
  </si>
  <si>
    <t>Plocha pro mytí koní</t>
  </si>
  <si>
    <t>36,0*0,35     "výpočet v pol.č. 564760111"</t>
  </si>
  <si>
    <t>Rozšíření pro kamenné obrubníky</t>
  </si>
  <si>
    <t>986,281*0,2*0,2   "výpočet v pol.č. 916241113"</t>
  </si>
  <si>
    <t>170322447</t>
  </si>
  <si>
    <t>3486,247   "výpočet v pol.č. 122201103"</t>
  </si>
  <si>
    <t>-1940893060</t>
  </si>
  <si>
    <t>-2069902479</t>
  </si>
  <si>
    <t>3486,247*1,8 'Přepočtené koeficientem množství</t>
  </si>
  <si>
    <t>181301112</t>
  </si>
  <si>
    <t>Rozprostření a urovnání ornice v rovině nebo ve svahu sklonu do 1:5 při souvislé ploše přes 500 m2, tl. vrstvy přes 100 do 150 mm</t>
  </si>
  <si>
    <t>-1737796220</t>
  </si>
  <si>
    <t>3860,0    "Výpočet v pol.č. 181451121"</t>
  </si>
  <si>
    <t>181451121</t>
  </si>
  <si>
    <t>Založení trávníku na půdě předem připravené plochy přes 1000 m2 výsevem včetně utažení lučního v rovině nebo na svahu do 1:5</t>
  </si>
  <si>
    <t>-468773207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</si>
  <si>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</si>
  <si>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3860,0        "dle plochy dwg"</t>
  </si>
  <si>
    <t>00572100</t>
  </si>
  <si>
    <t>osivo jetelotráva intenzivní víceletá</t>
  </si>
  <si>
    <t>-558785208</t>
  </si>
  <si>
    <t>3860*0,015 'Přepočtené koeficientem množství</t>
  </si>
  <si>
    <t>-11130556</t>
  </si>
  <si>
    <t>-353688087</t>
  </si>
  <si>
    <t>1670,0  "výpočet v pol.č. 564861111"</t>
  </si>
  <si>
    <t>4791,126  "výpočet v pol.č. 56471011R03.1.1"</t>
  </si>
  <si>
    <t>244,84     "výpočet v pol.č. 564730011"</t>
  </si>
  <si>
    <t>36,0     "výpočet v pol.č. 564760111"</t>
  </si>
  <si>
    <t>986,281*0,2   "výpočet v pol.č. 916241113"</t>
  </si>
  <si>
    <t>182303111</t>
  </si>
  <si>
    <t>Doplnění zeminy nebo substrátu na travnatých plochách tloušťky do 50 mm v rovině nebo na svahu do 1:5</t>
  </si>
  <si>
    <t>-932935065</t>
  </si>
  <si>
    <t xml:space="preserve">Poznámka k souboru cen:
1. V cenách jsou započteny i náklady na vodorovné přemístění na vzdálenost do 3 m.
2. V cenách nejsou započteny náklady na substrát.
</t>
  </si>
  <si>
    <t>10364101</t>
  </si>
  <si>
    <t>zemina pro terénní úpravy -  ornice</t>
  </si>
  <si>
    <t>931724455</t>
  </si>
  <si>
    <t xml:space="preserve">3860,0*0,05    </t>
  </si>
  <si>
    <t>193*1,5 'Přepočtené koeficientem množství</t>
  </si>
  <si>
    <t>183403152</t>
  </si>
  <si>
    <t>Obdělání půdy vláčením v rovině nebo na svahu do 1:5</t>
  </si>
  <si>
    <t>-1424254566</t>
  </si>
  <si>
    <t xml:space="preserve">Poznámka k souboru cen:
1. Každé opakované obdělání půdy se oceňuje samostatně.
2. Ceny -3114 a -3115 lze použít i pro obdělání půdy aktivními branami.
</t>
  </si>
  <si>
    <t>183403153</t>
  </si>
  <si>
    <t>Obdělání půdy hrabáním v rovině nebo na svahu do 1:5</t>
  </si>
  <si>
    <t>1815181901</t>
  </si>
  <si>
    <t>183403161</t>
  </si>
  <si>
    <t>Obdělání půdy válením v rovině nebo na svahu do 1:5</t>
  </si>
  <si>
    <t>-407826328</t>
  </si>
  <si>
    <t>183403371</t>
  </si>
  <si>
    <t>Obdělání půdy dusáním na svahu přes 1:2 do 1:1</t>
  </si>
  <si>
    <t>2132024470</t>
  </si>
  <si>
    <t>185804312</t>
  </si>
  <si>
    <t>Zalití rostlin vodou plochy záhonů jednotlivě přes 20 m2</t>
  </si>
  <si>
    <t>-1946368750</t>
  </si>
  <si>
    <t>3860,0*0,015    "zalití 15l na m2"</t>
  </si>
  <si>
    <t>451577777</t>
  </si>
  <si>
    <t>Podklad nebo lože pod dlažbu (přídlažbu) v ploše vodorovné nebo ve sklonu do 1:5, tloušťky od 30 do 100 mm z kameniva těženého</t>
  </si>
  <si>
    <t>1008380614</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</si>
  <si>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</si>
  <si>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5.1</t>
  </si>
  <si>
    <t>564861111</t>
  </si>
  <si>
    <t>Podklad ze štěrkodrti ŠD s rozprostřením a zhutněním, po zhutnění tl. 200 mm</t>
  </si>
  <si>
    <t>87979957</t>
  </si>
  <si>
    <t>1670,0         "dle plochy dwg"</t>
  </si>
  <si>
    <t>564952111</t>
  </si>
  <si>
    <t>Podklad z mechanicky zpevněného kameniva MZK (minerální beton) s rozprostřením a s hutněním, po zhutnění tl. 150 mm</t>
  </si>
  <si>
    <t>802587005</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</si>
  <si>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</si>
  <si>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1670,0   "výpočet v pol.č. 564861111"</t>
  </si>
  <si>
    <t>565145111</t>
  </si>
  <si>
    <t>Asfaltový beton vrstva podkladní ACP 16 (obalované kamenivo střednězrnné - OKS) s rozprostřením a zhutněním v pruhu šířky do 3 m, po zhutnění tl. 60 mm</t>
  </si>
  <si>
    <t>-1365742089</t>
  </si>
  <si>
    <t xml:space="preserve">Poznámka k souboru cen:
1. ČSN EN 13108-1 připouští pro ACP 16 pouze tl. 50 až 80 mm.
</t>
  </si>
  <si>
    <t>573111112</t>
  </si>
  <si>
    <t>Postřik infiltrační PI z asfaltu silničního s posypem kamenivem, v množství 1,00 kg/m2</t>
  </si>
  <si>
    <t>156831629</t>
  </si>
  <si>
    <t>573231107</t>
  </si>
  <si>
    <t>Postřik spojovací PS bez posypu kamenivem ze silniční emulze, v množství 0,40 kg/m2</t>
  </si>
  <si>
    <t>2022208567</t>
  </si>
  <si>
    <t>577134111</t>
  </si>
  <si>
    <t>Asfaltový beton vrstva obrusná ACO 11 (ABS) s rozprostřením a se zhutněním z nemodifikovaného asfaltu v pruhu šířky do 3 m tř. I, po zhutnění tl. 40 mm</t>
  </si>
  <si>
    <t>-2022716226</t>
  </si>
  <si>
    <t xml:space="preserve">Poznámka k souboru cen:
1. ČSN EN 13108-1 připouští pro ACO 11 pouze tl. 35 až 50 mm.
</t>
  </si>
  <si>
    <t>5.2</t>
  </si>
  <si>
    <t>56471011R03.1.1</t>
  </si>
  <si>
    <t>Kryt z hlinitopísčité lomové prosívky vel. 0-4 mm s rozprostřením a zhutněním, po zhutnění tl. 40 mm</t>
  </si>
  <si>
    <t>288705748</t>
  </si>
  <si>
    <t>61,08*38,08   "dvůr"</t>
  </si>
  <si>
    <t>14,02*5,0*2    "vstup na dvůr"</t>
  </si>
  <si>
    <t>2325,0         "plocha kolem objeltu dle dwg"</t>
  </si>
  <si>
    <t>564730111</t>
  </si>
  <si>
    <t>Podklad nebo kryt z kameniva hrubého drceného vel. 16-32 mm s rozprostřením a zhutněním, po zhutnění tl. 100 mm</t>
  </si>
  <si>
    <t>769263870</t>
  </si>
  <si>
    <t>56475111R03.1.2</t>
  </si>
  <si>
    <t>Podklad nebo kryt z kameniva hrubého drceného vel. 0-63 mm s rozprostřením a zhutněním, po zhutnění tl. 150 mm</t>
  </si>
  <si>
    <t>1179488676</t>
  </si>
  <si>
    <t>2113257227</t>
  </si>
  <si>
    <t>5.3</t>
  </si>
  <si>
    <t>Okapový chodníček</t>
  </si>
  <si>
    <t>564730011</t>
  </si>
  <si>
    <t>Podklad nebo kryt z kameniva hrubého drceného vel. 8-16 mm s rozprostřením a zhutněním, po zhutnění tl. 100 mm</t>
  </si>
  <si>
    <t>1806437616</t>
  </si>
  <si>
    <t>((67,24+41,16)*2*0,5*2)+28,04*2*0,5</t>
  </si>
  <si>
    <t>1177429599</t>
  </si>
  <si>
    <t>591241111</t>
  </si>
  <si>
    <t>Kladení dlažby z kostek s provedením lože do tl. 50 mm, s vyplněním spár, s dvojím beraněním a se smetením přebytečného materiálu na krajnici drobných z kamene, do lože z cementové malty</t>
  </si>
  <si>
    <t>-1485876317</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</si>
  <si>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</si>
  <si>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58381007</t>
  </si>
  <si>
    <t>kostka dlažební žula drobná 8/10</t>
  </si>
  <si>
    <t>-1626346695</t>
  </si>
  <si>
    <t>244,84*1,02 'Přepočtené koeficientem množství</t>
  </si>
  <si>
    <t>5.4</t>
  </si>
  <si>
    <t>564760111</t>
  </si>
  <si>
    <t>Podklad nebo kryt z kameniva hrubého drceného vel. 16-32 mm s rozprostřením a zhutněním, po zhutnění tl. 200 mm</t>
  </si>
  <si>
    <t>-496059578</t>
  </si>
  <si>
    <t>6,0*6,0</t>
  </si>
  <si>
    <t>581121115</t>
  </si>
  <si>
    <t>Kryt cementobetonový silničních komunikací skupiny CB I tl. 150 mm</t>
  </si>
  <si>
    <t>1327301361</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</si>
  <si>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</si>
  <si>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916241113</t>
  </si>
  <si>
    <t>Osazení obrubníku kamenného se zřízením lože, s vyplněním a zatřením spár cementovou maltou ležatého s boční opěrou z betonu prostého, do lože z betonu prostého</t>
  </si>
  <si>
    <t>-610739823</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</si>
  <si>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</si>
  <si>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Krajník kolem okapového chodníku</t>
  </si>
  <si>
    <t>((67,24+41,16)*2*2)+28,04*2</t>
  </si>
  <si>
    <t>Obrubník kolem mlatového povrchu a asfaltové komunikace</t>
  </si>
  <si>
    <t>1,647+1,5+11,0+17,655*2+17,585+12,4+4,965+9,2+15,235+7,75+10,09+7,975*2+0,545+7,26    "rovný obrubník kolem asfaltové kom."</t>
  </si>
  <si>
    <t>15,26+5,38+6,335+7,065+20,305+5,675+4,07+4,09+3,175+4,0+3,065+2,845+9,8+58,635+42,94+3,5+3,755+56,71+8,464+16,97+6,0+35,3  "rovný obrubník mlat.povrch</t>
  </si>
  <si>
    <t>1,57   "obloukový obrubník R 0,5-1"</t>
  </si>
  <si>
    <t>4,475+4,7*2+4,56   "obloukový obrubník R 1-3"</t>
  </si>
  <si>
    <t>2,82   "obloukový obrubník R 3-5"</t>
  </si>
  <si>
    <t>58380220</t>
  </si>
  <si>
    <t>krajník kamenný žulový silniční 110x250x800-2500mm</t>
  </si>
  <si>
    <t>-1547235602</t>
  </si>
  <si>
    <t>489,68*1,03 'Přepočtené koeficientem množství</t>
  </si>
  <si>
    <t>58380006</t>
  </si>
  <si>
    <t>obrubník kamenný žulový přímý 200x200mm</t>
  </si>
  <si>
    <t>-1718959340</t>
  </si>
  <si>
    <t>473,776*1,03 'Přepočtené koeficientem množství</t>
  </si>
  <si>
    <t>58380418</t>
  </si>
  <si>
    <t>obrubník kamenný žulový obloukový R 0,5-1m 200x200mm</t>
  </si>
  <si>
    <t>1840373878</t>
  </si>
  <si>
    <t>1,57*1,03 'Přepočtené koeficientem množství</t>
  </si>
  <si>
    <t>58380428</t>
  </si>
  <si>
    <t>obrubník kamenný žulový obloukový R 1-3m 200x200mm</t>
  </si>
  <si>
    <t>553513577</t>
  </si>
  <si>
    <t>18,435*1,03 'Přepočtené koeficientem množství</t>
  </si>
  <si>
    <t>58380438</t>
  </si>
  <si>
    <t>obrubník kamenný žulový obloukový R 3-5m 200x200mm</t>
  </si>
  <si>
    <t>1036149761</t>
  </si>
  <si>
    <t>2,82*1,03 'Přepočtené koeficientem množství</t>
  </si>
  <si>
    <t>919716111</t>
  </si>
  <si>
    <t>Ocelová výztuž cementobetonového krytu ze svařovaných sítí hmotnosti do 7,5 kg/m2</t>
  </si>
  <si>
    <t>1182542482</t>
  </si>
  <si>
    <t>36,0*0,003033*1,2    "20% na přesahy"</t>
  </si>
  <si>
    <t>919726122</t>
  </si>
  <si>
    <t>Geotextilie netkaná pro ochranu, separaci nebo filtraci měrná hmotnost přes 200 do 300 g/m2</t>
  </si>
  <si>
    <t>1950815945</t>
  </si>
  <si>
    <t xml:space="preserve">Poznámka k souboru cen:
1. V cenách jsou započteny i náklady na položení a dodání geotextilie včetně přesahů.
</t>
  </si>
  <si>
    <t>998225111</t>
  </si>
  <si>
    <t>Přesun hmot pro komunikace s krytem z kameniva, monolitickým betonovým nebo živičným dopravní vzdálenost do 200 m jakékoliv délky objektu</t>
  </si>
  <si>
    <t>1070562515</t>
  </si>
  <si>
    <t xml:space="preserve">Poznámka k souboru cen:
1. Ceny lze použít i pro plochy letišť s krytem monolitickým betonovým nebo živičným.
</t>
  </si>
  <si>
    <t>SO 03.2 - Oplocení</t>
  </si>
  <si>
    <t>131111323</t>
  </si>
  <si>
    <t>Vrtání jamek pro plotové sloupky ručně mechanickým vrtákem průměru přes 200 do 300 mm</t>
  </si>
  <si>
    <t>-762697653</t>
  </si>
  <si>
    <t xml:space="preserve">Poznámka k souboru cen:
1. Ceny -1321 až -1323 jsou určeny pro vrtání ručním vrtákem v hlinitých a hlinitopísčitých horninách bez příměsí kamenů.
</t>
  </si>
  <si>
    <t>0,8*254</t>
  </si>
  <si>
    <t>-460785005</t>
  </si>
  <si>
    <t>viz. výkres č. D.3.1.b-01 a Kniha ostatních prvků</t>
  </si>
  <si>
    <t>Patky zkušební stěny</t>
  </si>
  <si>
    <t>0,4*0,4*1,0*2</t>
  </si>
  <si>
    <t>-1934054041</t>
  </si>
  <si>
    <t>PI*(0,125)^2*0,8*254    "zemina z vrtu</t>
  </si>
  <si>
    <t>0,4*0,4*1,0*2     "patky zkušební stěny</t>
  </si>
  <si>
    <t>167101101</t>
  </si>
  <si>
    <t>Nakládání, skládání a překládání neulehlého výkopku nebo sypaniny nakládání, množství do 100 m3, z hornin tř. 1 až 4</t>
  </si>
  <si>
    <t>-2022689524</t>
  </si>
  <si>
    <t>10,295   "výpočet v pol.č. 162701105"</t>
  </si>
  <si>
    <t>1316913218</t>
  </si>
  <si>
    <t>-129996871</t>
  </si>
  <si>
    <t>10,295*1,8 'Přepočtené koeficientem množství</t>
  </si>
  <si>
    <t>275322611</t>
  </si>
  <si>
    <t>Základy z betonu železového (bez výztuže) patky z betonu se zvýšenými nároky na prostředí tř. C 30/37</t>
  </si>
  <si>
    <t>-1722711442</t>
  </si>
  <si>
    <t>0,4*0,4*0,85*2</t>
  </si>
  <si>
    <t>0,272*0,035     "3,5% ztratné do výkopu</t>
  </si>
  <si>
    <t>338171123</t>
  </si>
  <si>
    <t>Montáž sloupků a vzpěr plotových ocelových trubkových nebo profilovaných výšky do 2,60 m se zabetonováním do 0,08 m3 do připravených jamek</t>
  </si>
  <si>
    <t>-1009944060</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</si>
  <si>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</si>
  <si>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5534215PC03.2.1</t>
  </si>
  <si>
    <t>plotový sloupek pro svařované panely 60x60mm dl 2,6 povrchová úprava Pz a komaxit vč. příslušenství (příchytek a objímek apod.)</t>
  </si>
  <si>
    <t>-1378000883</t>
  </si>
  <si>
    <t>33895111R03.2.1</t>
  </si>
  <si>
    <t>Osazování sloupků a vzpěr plotových dřevěných neimpregnovaných průměru přes 100 do 150 mm s kotvící patkou</t>
  </si>
  <si>
    <t>-1420056496</t>
  </si>
  <si>
    <t xml:space="preserve">Poznámka k souboru cen:
1. V cenách jsou započteny i náklady na hloubení jamek.
2. V cenách nejsou započteny náklady na:
a) sloupky a vzpěry, toto se oceňuje ve specifikaci. Ztratné lze dohodnout ve výši 0,5 %,
b) vrtání jamek, tyto se oceňují souborem cen 131 1.-13.. - Vrtání jamek pro plotové sloupky tohoto katalogu.
</t>
  </si>
  <si>
    <t>viz. výkres č. D.3.1.b-01</t>
  </si>
  <si>
    <t>553422PC03.2.2</t>
  </si>
  <si>
    <t>sloupek dřevěný frézovaný pr. 140mm výšky 1800mm</t>
  </si>
  <si>
    <t>-2021750901</t>
  </si>
  <si>
    <t>5482PC03.2.3</t>
  </si>
  <si>
    <t>patka zarážecí kruhová</t>
  </si>
  <si>
    <t>-1117714060</t>
  </si>
  <si>
    <t>348101260</t>
  </si>
  <si>
    <t>Osazení vrat a vrátek k oplocení na sloupky ocelové, plochy jednotlivě přes 10 do 15 m2</t>
  </si>
  <si>
    <t>-1863857801</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</si>
  <si>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</si>
  <si>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4,0   "viz. Kniha zámečnických prvků"</t>
  </si>
  <si>
    <t>553423PC03.2.4</t>
  </si>
  <si>
    <t>dodávka vchodových ocelových vrat 6000x2200 mm ozn. Z3-1.01 vč. kování, nátěru, spojovacího a kotevního nátěru</t>
  </si>
  <si>
    <t>-316457394</t>
  </si>
  <si>
    <t>553423PC03.2.5</t>
  </si>
  <si>
    <t>dodávka vchodových ocelových vrat 5000x2200 mm ozn. Z3-1.02 vč. kování, nátěru, spojovacího a kotevního nátěru</t>
  </si>
  <si>
    <t>-1091526354</t>
  </si>
  <si>
    <t>553423PC03.2.6</t>
  </si>
  <si>
    <t>dodávka vchodových ocelových vrat 5000x2200 mm ozn. Z3-1.03 vč. kování, nátěru, spojovacího a kotevního nátěru</t>
  </si>
  <si>
    <t>414329400</t>
  </si>
  <si>
    <t>553423PC03.2.7</t>
  </si>
  <si>
    <t>dodávka vchodových ocelových vrat 6000x2200 mm ozn. Z3-1.04 vč. kování, nátěru, spojovacího a kotevního nátěru</t>
  </si>
  <si>
    <t>1661901027</t>
  </si>
  <si>
    <t>348121221</t>
  </si>
  <si>
    <t>Osazení podhrabových desek na ocelové sloupky, délky desek přes 2 do 3 m</t>
  </si>
  <si>
    <t>1602656520</t>
  </si>
  <si>
    <t xml:space="preserve">Poznámka k souboru cen:
1. V cenách jsou započteny i náklady na:
2. montážní materiál. Jedná se o drobný materiál, proto není v kalkulaci jmenovitě uveden. Tento materiál je součásti výrobní režie,
3. montáž a dodávku držáků desek.
4. V cenách nejsou započteny náklady na dodávku desky; tyto se oceňují ve specifikaci.
</t>
  </si>
  <si>
    <t>127,0</t>
  </si>
  <si>
    <t>5923312PC03.2.8</t>
  </si>
  <si>
    <t>deska plotová betonová 2500x50x200mm vč. uchycení</t>
  </si>
  <si>
    <t>2080245396</t>
  </si>
  <si>
    <t>348171146</t>
  </si>
  <si>
    <t>Montáž oplocení z dílců kovových panelových svařovaných, na ocelové profilované sloupky, výšky přes 1,5 do 2,0 m</t>
  </si>
  <si>
    <t>271341613</t>
  </si>
  <si>
    <t xml:space="preserve">Poznámka k souboru cen:
1. V cenách nejsou započteny náklady na dodávku dílců, tyto se oceňují ve specifikaci.
</t>
  </si>
  <si>
    <t>316,65</t>
  </si>
  <si>
    <t>55342412</t>
  </si>
  <si>
    <t>plotový panel svařovaný v 1,5-2,0m š do 2,5m průměru drátu 5mm oka 55x200mm s horizontálním prolisem povrchová úprava PZ komaxit</t>
  </si>
  <si>
    <t>558860626</t>
  </si>
  <si>
    <t>317,5*0,4 'Přepočtené koeficientem množství</t>
  </si>
  <si>
    <t>348501213</t>
  </si>
  <si>
    <t>Osazení dřevěného oplocení na sloupky v osové vzdálenosti do 4 m výšky přes 1 do 2 m z tyčoviny půlené</t>
  </si>
  <si>
    <t>-1422307931</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</si>
  <si>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dřevěných prvků; tyto náklady se oceňují ve specifikaci.
</t>
  </si>
  <si>
    <t>9,8+1,7</t>
  </si>
  <si>
    <t>5534PC03.2.9</t>
  </si>
  <si>
    <t>horizontální dřevěná břevna průměru 120 mm a délky 4 m vč. spojovacích a kotevních prvků</t>
  </si>
  <si>
    <t>477502894</t>
  </si>
  <si>
    <t>(9,8+1,7)*2</t>
  </si>
  <si>
    <t>6,0    "2ks v poli"</t>
  </si>
  <si>
    <t>348R03.2.2</t>
  </si>
  <si>
    <t>Výroba, dodávka a montáž venkovní zkušební stěny z ocelových sloupů, dubové výdřevy a vodorovného dubového břevna</t>
  </si>
  <si>
    <t>-1713822951</t>
  </si>
  <si>
    <t>1,0     "ozn. X3-1.02</t>
  </si>
  <si>
    <t>998232110</t>
  </si>
  <si>
    <t>Přesun hmot pro oplocení se svislou nosnou konstrukcí zděnou z cihel, tvárnic, bloků, popř. kovovou nebo dřevěnou vodorovná dopravní vzdálenost do 50 m, pro oplocení výšky do 3 m</t>
  </si>
  <si>
    <t>1558568519</t>
  </si>
  <si>
    <t xml:space="preserve">Poznámka k souboru cen:
1. Cenu -2111 lze použít i pro oplocení ze sloupků a dílců prefabrikovaných dřevěných, kovových nebo železobetonových
</t>
  </si>
  <si>
    <t>783213111</t>
  </si>
  <si>
    <t>Napouštěcí nátěr tesařských konstrukcí zabudovaných do konstrukce proti dřevokazným houbám, hmyzu a plísním jednonásobný syntetický</t>
  </si>
  <si>
    <t>1752693871</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</si>
  <si>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</si>
  <si>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viz. výkres č. D.3.1.b-01 a Technická zpráva</t>
  </si>
  <si>
    <t>Nová ohrada:</t>
  </si>
  <si>
    <t>2*PI*0,06*11,5*2    "horizontální břevna"</t>
  </si>
  <si>
    <t>2*PI*0,07*1,8*4    "sloupky"</t>
  </si>
  <si>
    <t>Stávající ohrada - odhad rozměrů:</t>
  </si>
  <si>
    <t>2*PI*0,06*87,2*2    "horizontální břevna"</t>
  </si>
  <si>
    <t>2*PI*0,07*1,8*22    "sloupky"</t>
  </si>
  <si>
    <t>-433015429</t>
  </si>
  <si>
    <t>95,002   "výpočet v pol.č.783213111</t>
  </si>
  <si>
    <t>VON - Vedlejší a ostatní rozpočtové náklady</t>
  </si>
  <si>
    <t>VON.1 - Vedlejší a ostatní rozpočtové náklady</t>
  </si>
  <si>
    <t xml:space="preserve">    VRN4 - Inženýrská činnost</t>
  </si>
  <si>
    <t xml:space="preserve">    VRN7 - Provozní vlivy</t>
  </si>
  <si>
    <t xml:space="preserve">    VRN9 - Ostatní náklady</t>
  </si>
  <si>
    <t>012002000</t>
  </si>
  <si>
    <t>Geodetické práce</t>
  </si>
  <si>
    <t>Kč</t>
  </si>
  <si>
    <t>1024</t>
  </si>
  <si>
    <t>1839831073</t>
  </si>
  <si>
    <t>013244R.VON.1</t>
  </si>
  <si>
    <t>Upřesnění dokumentace pro provádění stavby</t>
  </si>
  <si>
    <t>-799530592</t>
  </si>
  <si>
    <t>-1401380738</t>
  </si>
  <si>
    <t>Poznámka k položce:
vč. tisku požadovaných počtu paré</t>
  </si>
  <si>
    <t>01329400R.VON.2</t>
  </si>
  <si>
    <t>Výrobní dokumentace ocelových prvků</t>
  </si>
  <si>
    <t>-1270315304</t>
  </si>
  <si>
    <t>030001000</t>
  </si>
  <si>
    <t>1910437018</t>
  </si>
  <si>
    <t>Poznámka k položce:
Náklady spojené s vybudváním, provozováním a odstraněním staveniště vč. energií, médií pro stavbu, náklady na ostrahu stavby a staveniště, náklady na závěrečný úklid stavby a okolí</t>
  </si>
  <si>
    <t>VRN4</t>
  </si>
  <si>
    <t>Inženýrská činnost</t>
  </si>
  <si>
    <t>043154000</t>
  </si>
  <si>
    <t>Zkoušky hutnicí</t>
  </si>
  <si>
    <t>1643383648</t>
  </si>
  <si>
    <t>043194000</t>
  </si>
  <si>
    <t>Ostatní zkoušky</t>
  </si>
  <si>
    <t>-2008171890</t>
  </si>
  <si>
    <t>Poznámka k položce:
Náklady na zkoušky pro zajištění kontroly a kvality díla</t>
  </si>
  <si>
    <t>VRN7</t>
  </si>
  <si>
    <t>Provozní vlivy</t>
  </si>
  <si>
    <t>07210301R.VON.3</t>
  </si>
  <si>
    <t xml:space="preserve">Zajištění DIO komunikace </t>
  </si>
  <si>
    <t>-2097723742</t>
  </si>
  <si>
    <t>VRN9</t>
  </si>
  <si>
    <t>Ostatní náklady</t>
  </si>
  <si>
    <t>091003R.VON.4</t>
  </si>
  <si>
    <t>Čištění strojů a komunikací v průběhu výstavby</t>
  </si>
  <si>
    <t>921143827</t>
  </si>
  <si>
    <t>091504000</t>
  </si>
  <si>
    <t>Náklady související s publikační činností</t>
  </si>
  <si>
    <t>113641388</t>
  </si>
  <si>
    <t>Poznámka k položce:
Informační tabule s potřebnými údaji o prováděcí firmě, o zahájení a ukončení výstavby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</si>
  <si>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</si>
  <si>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</si>
  <si>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</si>
  <si>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</si>
  <si>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</si>
  <si>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</si>
  <si>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</si>
  <si>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</si>
  <si>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</si>
  <si>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</si>
  <si>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</si>
  <si>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</si>
  <si>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</si>
  <si>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</si>
  <si>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</si>
  <si>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</si>
  <si>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</si>
  <si>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</si>
  <si>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</si>
  <si>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</si>
  <si>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</si>
  <si>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</si>
  <si>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</si>
  <si>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</si>
  <si>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</si>
  <si>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</si>
  <si>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</si>
  <si>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</si>
  <si>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</si>
  <si>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</si>
  <si>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</si>
  <si>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</si>
  <si>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</si>
  <si>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</si>
  <si>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</si>
  <si>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</si>
  <si>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</si>
  <si>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</si>
  <si>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</si>
  <si>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</si>
  <si>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</si>
  <si>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</si>
  <si>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</si>
  <si>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</si>
  <si>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</si>
  <si>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</si>
  <si>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</si>
  <si>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</si>
  <si>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</si>
  <si>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</si>
  <si>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</si>
  <si>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</si>
  <si>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</si>
  <si>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</si>
  <si>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</si>
  <si>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</si>
  <si>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</si>
  <si>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</si>
  <si>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</si>
  <si>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</si>
  <si>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</si>
  <si>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</si>
  <si>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</si>
  <si>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</si>
  <si>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</si>
  <si>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</si>
  <si>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</si>
  <si>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</si>
  <si>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</si>
  <si>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</si>
  <si>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</si>
  <si>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</si>
  <si>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</si>
  <si>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</si>
  <si>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</si>
  <si>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</si>
  <si>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</si>
  <si>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</si>
  <si>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</si>
  <si>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</si>
  <si>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</si>
  <si>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</si>
  <si>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</si>
  <si>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</si>
  <si>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</si>
  <si>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</si>
  <si>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</si>
  <si>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</si>
  <si>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</si>
  <si>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</si>
  <si>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</si>
  <si>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</si>
  <si>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</si>
  <si>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</si>
  <si>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</si>
  <si>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</si>
  <si>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</si>
  <si>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</si>
  <si>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</si>
  <si>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</si>
  <si>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</si>
  <si>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</si>
  <si>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</si>
  <si>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</si>
  <si>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</si>
  <si>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</si>
  <si>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</si>
  <si>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</si>
  <si>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</si>
  <si>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</si>
  <si>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</si>
  <si>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</si>
  <si>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</si>
  <si>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</si>
  <si>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</si>
  <si>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</si>
  <si>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</si>
  <si>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</si>
  <si>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</si>
  <si>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</si>
  <si>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</si>
  <si>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</si>
  <si>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</si>
  <si>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</si>
  <si>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</si>
  <si>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</si>
  <si>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</si>
  <si>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</si>
  <si>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</si>
  <si>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</si>
  <si>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</si>
  <si>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</si>
  <si>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</si>
  <si>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</si>
  <si>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</si>
  <si>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</si>
  <si>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</si>
  <si>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</si>
  <si>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</si>
  <si>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</si>
  <si>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</si>
  <si>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</si>
  <si>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</si>
  <si>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</si>
  <si>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</si>
  <si>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</si>
  <si>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</si>
  <si>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</si>
  <si>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</si>
  <si>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</si>
  <si>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</si>
  <si>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</si>
  <si>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</si>
  <si>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</si>
  <si>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</si>
  <si>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</si>
  <si>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</si>
  <si>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</si>
  <si>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</si>
  <si>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</si>
  <si>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</si>
  <si>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</si>
  <si>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</si>
  <si>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</si>
  <si>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</si>
  <si>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</si>
  <si>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</si>
  <si>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</si>
  <si>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</si>
  <si>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</si>
  <si>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</si>
  <si>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</si>
  <si>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</si>
  <si>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</si>
  <si>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</si>
  <si>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</si>
  <si>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</si>
  <si>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</si>
  <si>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</si>
  <si>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</si>
  <si>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</si>
  <si>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</si>
  <si>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</si>
  <si>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59051510</t>
  </si>
  <si>
    <t>59051512</t>
  </si>
  <si>
    <t>profil začišťovací s okapnicí PVC s výztužnou tkaninou pro parapet ETICS</t>
  </si>
  <si>
    <t>profil začišťovací s okapnicí PVC s výztužnou tkaninou pro nadpraží ETICS</t>
  </si>
  <si>
    <t>993111111</t>
  </si>
  <si>
    <t>993111119</t>
  </si>
  <si>
    <t>Dovoz a odvoz lešení řadového do 10 km včetně naložení a složení</t>
  </si>
  <si>
    <t>Dovoz a odvoz lešení řadového do 10 km včetně naložení a složení, Příplatek k ceně za každých dalších i započatých 10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</si>
</sst>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49">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0" fontId="30"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2" fillId="0" borderId="0" xfId="0" applyFont="1" applyAlignment="1">
      <alignment horizontal="left" vertical="center"/>
    </xf>
    <xf numFmtId="0" fontId="0" fillId="0" borderId="0" xfId="0"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Border="1" applyAlignment="1">
      <alignment vertical="center" wrapText="1"/>
    </xf>
    <xf numFmtId="0" fontId="0" fillId="0" borderId="0" xfId="0" applyAlignment="1" applyProtection="1">
      <alignment vertical="center" wrapText="1"/>
      <protection locked="0"/>
    </xf>
    <xf numFmtId="0" fontId="0" fillId="0" borderId="10" xfId="0" applyBorder="1" applyAlignment="1" applyProtection="1">
      <alignment vertical="center"/>
      <protection locked="0"/>
    </xf>
    <xf numFmtId="0" fontId="19" fillId="0" borderId="0" xfId="0" applyFont="1" applyAlignment="1">
      <alignment horizontal="left" vertical="center"/>
    </xf>
    <xf numFmtId="0" fontId="2" fillId="0" borderId="0" xfId="0" applyFont="1" applyAlignment="1" applyProtection="1">
      <alignment horizontal="right" vertical="center"/>
      <protection locked="0"/>
    </xf>
    <xf numFmtId="164" fontId="2" fillId="0" borderId="0" xfId="0" applyNumberFormat="1" applyFont="1" applyAlignment="1" applyProtection="1">
      <alignment horizontal="right" vertical="center"/>
      <protection locked="0"/>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0" fillId="0" borderId="9" xfId="0" applyBorder="1" applyAlignment="1" applyProtection="1">
      <alignment vertical="center"/>
      <protection locked="0"/>
    </xf>
    <xf numFmtId="0" fontId="0" fillId="0" borderId="2" xfId="0" applyBorder="1" applyAlignment="1" applyProtection="1">
      <alignment vertical="center"/>
      <protection locked="0"/>
    </xf>
    <xf numFmtId="0" fontId="23" fillId="4" borderId="0" xfId="0" applyFont="1" applyFill="1" applyAlignment="1">
      <alignment horizontal="left" vertical="center"/>
    </xf>
    <xf numFmtId="0" fontId="0" fillId="4" borderId="0" xfId="0" applyFill="1" applyAlignment="1" applyProtection="1">
      <alignment vertical="center"/>
      <protection locked="0"/>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lignment horizontal="center" vertical="center" wrapText="1"/>
    </xf>
    <xf numFmtId="4" fontId="25"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22" xfId="0" applyFont="1" applyBorder="1" applyAlignment="1">
      <alignment horizontal="center" vertical="center"/>
    </xf>
    <xf numFmtId="49" fontId="23" fillId="0" borderId="22" xfId="0" applyNumberFormat="1" applyFont="1" applyBorder="1" applyAlignment="1">
      <alignment horizontal="left" vertical="center" wrapText="1"/>
    </xf>
    <xf numFmtId="0" fontId="23" fillId="0" borderId="22" xfId="0" applyFont="1" applyBorder="1" applyAlignment="1">
      <alignment horizontal="left" vertical="center" wrapText="1"/>
    </xf>
    <xf numFmtId="0" fontId="23" fillId="0" borderId="22" xfId="0" applyFont="1" applyBorder="1" applyAlignment="1">
      <alignment horizontal="center" vertical="center" wrapText="1"/>
    </xf>
    <xf numFmtId="167" fontId="23" fillId="0" borderId="22" xfId="0" applyNumberFormat="1" applyFont="1" applyBorder="1" applyAlignment="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lignment vertical="center"/>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0" applyFont="1" applyAlignment="1">
      <alignment vertical="center" wrapText="1"/>
    </xf>
    <xf numFmtId="0" fontId="0" fillId="0" borderId="18"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38" fillId="0" borderId="22" xfId="0" applyFont="1" applyBorder="1" applyAlignment="1">
      <alignment horizontal="center" vertical="center"/>
    </xf>
    <xf numFmtId="49" fontId="38" fillId="0" borderId="22" xfId="0" applyNumberFormat="1" applyFont="1" applyBorder="1" applyAlignment="1">
      <alignment horizontal="left" vertical="center" wrapText="1"/>
    </xf>
    <xf numFmtId="0" fontId="38" fillId="0" borderId="22" xfId="0" applyFont="1" applyBorder="1" applyAlignment="1">
      <alignment horizontal="left" vertical="center" wrapText="1"/>
    </xf>
    <xf numFmtId="0" fontId="38" fillId="0" borderId="22" xfId="0" applyFont="1" applyBorder="1" applyAlignment="1">
      <alignment horizontal="center" vertical="center" wrapText="1"/>
    </xf>
    <xf numFmtId="167" fontId="38" fillId="0" borderId="22" xfId="0" applyNumberFormat="1" applyFont="1" applyBorder="1" applyAlignment="1">
      <alignment vertical="center"/>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lignment vertical="center"/>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Alignment="1">
      <alignment horizontal="center"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167" fontId="23" fillId="2" borderId="22" xfId="0" applyNumberFormat="1" applyFont="1" applyFill="1" applyBorder="1" applyAlignment="1" applyProtection="1">
      <alignment vertical="center"/>
      <protection locked="0"/>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xf numFmtId="0" fontId="40" fillId="0" borderId="26" xfId="0" applyFont="1" applyBorder="1" applyAlignment="1">
      <alignment vertical="top"/>
    </xf>
    <xf numFmtId="0" fontId="40" fillId="0" borderId="27" xfId="0" applyFont="1" applyBorder="1" applyAlignment="1">
      <alignment vertical="top"/>
    </xf>
    <xf numFmtId="0" fontId="40" fillId="0" borderId="0" xfId="0" applyFont="1" applyBorder="1" applyAlignment="1">
      <alignment horizontal="center" vertical="center"/>
    </xf>
    <xf numFmtId="0" fontId="40" fillId="0" borderId="0" xfId="0" applyFont="1" applyBorder="1" applyAlignment="1">
      <alignment horizontal="lef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4" fontId="20" fillId="0" borderId="0" xfId="0" applyNumberFormat="1" applyFont="1" applyAlignment="1">
      <alignment vertical="center"/>
    </xf>
    <xf numFmtId="0" fontId="2" fillId="0" borderId="0" xfId="0"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19" fillId="0" borderId="5" xfId="0" applyNumberFormat="1" applyFont="1" applyBorder="1" applyAlignment="1">
      <alignment vertical="center"/>
    </xf>
    <xf numFmtId="0" fontId="0" fillId="0" borderId="5" xfId="0" applyBorder="1" applyAlignment="1">
      <alignmen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13" xfId="0" applyFill="1" applyBorder="1" applyAlignment="1">
      <alignment vertical="center"/>
    </xf>
    <xf numFmtId="0" fontId="0" fillId="0" borderId="0" xfId="0"/>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left" vertical="center"/>
    </xf>
    <xf numFmtId="4" fontId="8" fillId="0" borderId="0" xfId="0" applyNumberFormat="1" applyFont="1" applyAlignment="1">
      <alignment vertical="center"/>
    </xf>
    <xf numFmtId="0" fontId="8" fillId="0" borderId="0" xfId="0" applyFont="1" applyAlignment="1">
      <alignment vertical="center"/>
    </xf>
    <xf numFmtId="4" fontId="28" fillId="0" borderId="0" xfId="0" applyNumberFormat="1" applyFont="1" applyAlignment="1">
      <alignment vertical="center"/>
    </xf>
    <xf numFmtId="0" fontId="28" fillId="0" borderId="0" xfId="0" applyFont="1" applyAlignment="1">
      <alignment vertical="center"/>
    </xf>
    <xf numFmtId="0" fontId="31" fillId="0" borderId="0" xfId="0" applyFont="1" applyAlignment="1">
      <alignment horizontal="left" vertical="center" wrapText="1"/>
    </xf>
    <xf numFmtId="0" fontId="27" fillId="0" borderId="0" xfId="0" applyFont="1" applyAlignment="1">
      <alignment horizontal="left" vertical="center" wrapText="1"/>
    </xf>
    <xf numFmtId="4" fontId="28" fillId="0" borderId="0" xfId="0" applyNumberFormat="1" applyFont="1" applyAlignment="1">
      <alignment horizontal="right" vertical="center"/>
    </xf>
    <xf numFmtId="0" fontId="23" fillId="4" borderId="7"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righ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23" fillId="4" borderId="6"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43" fillId="0" borderId="0" xfId="0" applyFont="1" applyBorder="1" applyAlignment="1">
      <alignment horizontal="left" vertical="top"/>
    </xf>
    <xf numFmtId="0" fontId="43" fillId="0" borderId="0" xfId="0" applyFont="1" applyBorder="1" applyAlignment="1">
      <alignment horizontal="left" vertical="center"/>
    </xf>
    <xf numFmtId="0" fontId="42" fillId="0" borderId="29" xfId="0" applyFont="1" applyBorder="1" applyAlignment="1">
      <alignment horizontal="left"/>
    </xf>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3" fillId="0" borderId="0" xfId="0" applyFont="1" applyBorder="1" applyAlignment="1">
      <alignment horizontal="left" vertical="center" wrapText="1"/>
    </xf>
    <xf numFmtId="49" fontId="43" fillId="0" borderId="0" xfId="0" applyNumberFormat="1" applyFont="1" applyBorder="1" applyAlignment="1">
      <alignment horizontal="left" vertical="center" wrapText="1"/>
    </xf>
    <xf numFmtId="0" fontId="42" fillId="0" borderId="29" xfId="0" applyFont="1" applyBorder="1" applyAlignment="1">
      <alignment horizontal="left" wrapText="1"/>
    </xf>
    <xf numFmtId="0" fontId="38" fillId="0" borderId="0" xfId="0" applyFont="1" applyBorder="1" applyAlignment="1">
      <alignment horizontal="center" vertical="center"/>
    </xf>
    <xf numFmtId="0" fontId="38" fillId="0" borderId="0" xfId="0" applyFont="1" applyBorder="1" applyAlignment="1">
      <alignment horizontal="left" vertical="center" wrapText="1"/>
    </xf>
    <xf numFmtId="4" fontId="38" fillId="2" borderId="0" xfId="0" applyNumberFormat="1" applyFont="1" applyFill="1" applyBorder="1" applyAlignment="1" applyProtection="1">
      <alignment vertical="center"/>
      <protection locked="0"/>
    </xf>
    <xf numFmtId="4" fontId="38" fillId="0" borderId="0" xfId="0" applyNumberFormat="1"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167" fontId="23" fillId="0" borderId="0" xfId="0" applyNumberFormat="1" applyFont="1" applyBorder="1" applyAlignment="1">
      <alignment vertical="center"/>
    </xf>
    <xf numFmtId="4" fontId="23" fillId="0" borderId="0" xfId="0" applyNumberFormat="1" applyFont="1" applyBorder="1" applyAlignment="1">
      <alignment vertical="center"/>
    </xf>
    <xf numFmtId="4" fontId="23" fillId="0" borderId="0" xfId="0" applyNumberFormat="1" applyFont="1" applyFill="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72"/>
  <sheetViews>
    <sheetView showGridLines="0" zoomScale="70" zoomScaleNormal="70" workbookViewId="0" topLeftCell="A1"/>
  </sheetViews>
  <sheetFormatPr defaultColWidth="9.140625" defaultRowHeight="12"/>
  <cols>
    <col min="1" max="1" width="8.28125" style="0" customWidth="1"/>
    <col min="2" max="2" width="1.7109375" style="0" customWidth="1"/>
    <col min="3" max="3" width="4.281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28125" style="0" customWidth="1"/>
    <col min="43" max="43" width="15.7109375" style="0" customWidth="1"/>
    <col min="44" max="44" width="13.7109375" style="0" customWidth="1"/>
    <col min="45" max="47" width="25.7109375" style="0" hidden="1" customWidth="1"/>
    <col min="48" max="49" width="21.7109375" style="0" hidden="1" customWidth="1"/>
    <col min="50" max="51" width="25.00390625" style="0" hidden="1" customWidth="1"/>
    <col min="52" max="52" width="21.7109375" style="0" hidden="1" customWidth="1"/>
    <col min="53" max="53" width="19.28125" style="0" hidden="1" customWidth="1"/>
    <col min="54" max="54" width="25.00390625" style="0" hidden="1" customWidth="1"/>
    <col min="55" max="55" width="21.7109375" style="0" hidden="1" customWidth="1"/>
    <col min="56" max="56" width="19.281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7" customHeight="1">
      <c r="AR2" s="297"/>
      <c r="AS2" s="297"/>
      <c r="AT2" s="297"/>
      <c r="AU2" s="297"/>
      <c r="AV2" s="297"/>
      <c r="AW2" s="297"/>
      <c r="AX2" s="297"/>
      <c r="AY2" s="297"/>
      <c r="AZ2" s="297"/>
      <c r="BA2" s="297"/>
      <c r="BB2" s="297"/>
      <c r="BC2" s="297"/>
      <c r="BD2" s="297"/>
      <c r="BE2" s="297"/>
      <c r="BS2" s="18" t="s">
        <v>6</v>
      </c>
      <c r="BT2" s="18" t="s">
        <v>7</v>
      </c>
    </row>
    <row r="3" spans="2:72" ht="7"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5" customHeight="1">
      <c r="B4" s="21"/>
      <c r="D4" s="22" t="s">
        <v>9</v>
      </c>
      <c r="AR4" s="21"/>
      <c r="AS4" s="23" t="s">
        <v>10</v>
      </c>
      <c r="BE4" s="24" t="s">
        <v>11</v>
      </c>
      <c r="BS4" s="18" t="s">
        <v>12</v>
      </c>
    </row>
    <row r="5" spans="2:71" ht="12" customHeight="1">
      <c r="B5" s="21"/>
      <c r="D5" s="25" t="s">
        <v>13</v>
      </c>
      <c r="K5" s="307" t="s">
        <v>14</v>
      </c>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R5" s="21"/>
      <c r="BE5" s="288" t="s">
        <v>15</v>
      </c>
      <c r="BS5" s="18" t="s">
        <v>6</v>
      </c>
    </row>
    <row r="6" spans="2:71" ht="37" customHeight="1">
      <c r="B6" s="21"/>
      <c r="D6" s="27" t="s">
        <v>16</v>
      </c>
      <c r="K6" s="308" t="s">
        <v>17</v>
      </c>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R6" s="21"/>
      <c r="BE6" s="289"/>
      <c r="BS6" s="18" t="s">
        <v>6</v>
      </c>
    </row>
    <row r="7" spans="2:71" ht="12" customHeight="1">
      <c r="B7" s="21"/>
      <c r="D7" s="28" t="s">
        <v>18</v>
      </c>
      <c r="K7" s="26" t="s">
        <v>19</v>
      </c>
      <c r="AK7" s="28" t="s">
        <v>20</v>
      </c>
      <c r="AN7" s="26" t="s">
        <v>21</v>
      </c>
      <c r="AR7" s="21"/>
      <c r="BE7" s="289"/>
      <c r="BS7" s="18" t="s">
        <v>6</v>
      </c>
    </row>
    <row r="8" spans="2:71" ht="12" customHeight="1">
      <c r="B8" s="21"/>
      <c r="D8" s="28" t="s">
        <v>22</v>
      </c>
      <c r="K8" s="26" t="s">
        <v>23</v>
      </c>
      <c r="AK8" s="28" t="s">
        <v>24</v>
      </c>
      <c r="AN8" s="29" t="s">
        <v>25</v>
      </c>
      <c r="AR8" s="21"/>
      <c r="BE8" s="289"/>
      <c r="BS8" s="18" t="s">
        <v>6</v>
      </c>
    </row>
    <row r="9" spans="2:71" ht="14.4" customHeight="1">
      <c r="B9" s="21"/>
      <c r="AR9" s="21"/>
      <c r="BE9" s="289"/>
      <c r="BS9" s="18" t="s">
        <v>6</v>
      </c>
    </row>
    <row r="10" spans="2:71" ht="12" customHeight="1">
      <c r="B10" s="21"/>
      <c r="D10" s="28" t="s">
        <v>26</v>
      </c>
      <c r="AK10" s="28" t="s">
        <v>27</v>
      </c>
      <c r="AN10" s="26" t="s">
        <v>28</v>
      </c>
      <c r="AR10" s="21"/>
      <c r="BE10" s="289"/>
      <c r="BS10" s="18" t="s">
        <v>6</v>
      </c>
    </row>
    <row r="11" spans="2:71" ht="18.5" customHeight="1">
      <c r="B11" s="21"/>
      <c r="E11" s="26" t="s">
        <v>29</v>
      </c>
      <c r="AK11" s="28" t="s">
        <v>30</v>
      </c>
      <c r="AN11" s="26" t="s">
        <v>21</v>
      </c>
      <c r="AR11" s="21"/>
      <c r="BE11" s="289"/>
      <c r="BS11" s="18" t="s">
        <v>6</v>
      </c>
    </row>
    <row r="12" spans="2:71" ht="7" customHeight="1">
      <c r="B12" s="21"/>
      <c r="AR12" s="21"/>
      <c r="BE12" s="289"/>
      <c r="BS12" s="18" t="s">
        <v>6</v>
      </c>
    </row>
    <row r="13" spans="2:71" ht="12" customHeight="1">
      <c r="B13" s="21"/>
      <c r="D13" s="28" t="s">
        <v>31</v>
      </c>
      <c r="AK13" s="28" t="s">
        <v>27</v>
      </c>
      <c r="AN13" s="30" t="s">
        <v>32</v>
      </c>
      <c r="AR13" s="21"/>
      <c r="BE13" s="289"/>
      <c r="BS13" s="18" t="s">
        <v>6</v>
      </c>
    </row>
    <row r="14" spans="2:71" ht="12.5">
      <c r="B14" s="21"/>
      <c r="E14" s="309" t="s">
        <v>32</v>
      </c>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28" t="s">
        <v>30</v>
      </c>
      <c r="AN14" s="30" t="s">
        <v>32</v>
      </c>
      <c r="AR14" s="21"/>
      <c r="BE14" s="289"/>
      <c r="BS14" s="18" t="s">
        <v>6</v>
      </c>
    </row>
    <row r="15" spans="2:71" ht="7" customHeight="1">
      <c r="B15" s="21"/>
      <c r="AR15" s="21"/>
      <c r="BE15" s="289"/>
      <c r="BS15" s="18" t="s">
        <v>4</v>
      </c>
    </row>
    <row r="16" spans="2:71" ht="12" customHeight="1">
      <c r="B16" s="21"/>
      <c r="D16" s="28" t="s">
        <v>33</v>
      </c>
      <c r="AK16" s="28" t="s">
        <v>27</v>
      </c>
      <c r="AN16" s="26" t="s">
        <v>34</v>
      </c>
      <c r="AR16" s="21"/>
      <c r="BE16" s="289"/>
      <c r="BS16" s="18" t="s">
        <v>4</v>
      </c>
    </row>
    <row r="17" spans="2:71" ht="18.5" customHeight="1">
      <c r="B17" s="21"/>
      <c r="E17" s="26" t="s">
        <v>35</v>
      </c>
      <c r="AK17" s="28" t="s">
        <v>30</v>
      </c>
      <c r="AN17" s="26" t="s">
        <v>36</v>
      </c>
      <c r="AR17" s="21"/>
      <c r="BE17" s="289"/>
      <c r="BS17" s="18" t="s">
        <v>37</v>
      </c>
    </row>
    <row r="18" spans="2:71" ht="7" customHeight="1">
      <c r="B18" s="21"/>
      <c r="AR18" s="21"/>
      <c r="BE18" s="289"/>
      <c r="BS18" s="18" t="s">
        <v>6</v>
      </c>
    </row>
    <row r="19" spans="2:71" ht="12" customHeight="1">
      <c r="B19" s="21"/>
      <c r="D19" s="28" t="s">
        <v>38</v>
      </c>
      <c r="AK19" s="28" t="s">
        <v>27</v>
      </c>
      <c r="AN19" s="26" t="s">
        <v>21</v>
      </c>
      <c r="AR19" s="21"/>
      <c r="BE19" s="289"/>
      <c r="BS19" s="18" t="s">
        <v>6</v>
      </c>
    </row>
    <row r="20" spans="2:71" ht="18.5" customHeight="1">
      <c r="B20" s="21"/>
      <c r="E20" s="26" t="s">
        <v>39</v>
      </c>
      <c r="AK20" s="28" t="s">
        <v>30</v>
      </c>
      <c r="AN20" s="26" t="s">
        <v>21</v>
      </c>
      <c r="AR20" s="21"/>
      <c r="BE20" s="289"/>
      <c r="BS20" s="18" t="s">
        <v>4</v>
      </c>
    </row>
    <row r="21" spans="2:57" ht="7" customHeight="1">
      <c r="B21" s="21"/>
      <c r="AR21" s="21"/>
      <c r="BE21" s="289"/>
    </row>
    <row r="22" spans="2:57" ht="12" customHeight="1">
      <c r="B22" s="21"/>
      <c r="D22" s="28" t="s">
        <v>40</v>
      </c>
      <c r="AR22" s="21"/>
      <c r="BE22" s="289"/>
    </row>
    <row r="23" spans="2:57" ht="51" customHeight="1">
      <c r="B23" s="21"/>
      <c r="E23" s="311" t="s">
        <v>41</v>
      </c>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R23" s="21"/>
      <c r="BE23" s="289"/>
    </row>
    <row r="24" spans="2:57" ht="7" customHeight="1">
      <c r="B24" s="21"/>
      <c r="AR24" s="21"/>
      <c r="BE24" s="289"/>
    </row>
    <row r="25" spans="2:57" ht="7"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89"/>
    </row>
    <row r="26" spans="2:57" s="1" customFormat="1" ht="25.9" customHeight="1">
      <c r="B26" s="33"/>
      <c r="D26" s="34" t="s">
        <v>42</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91">
        <f>ROUND(AG54,2)</f>
        <v>0</v>
      </c>
      <c r="AL26" s="292"/>
      <c r="AM26" s="292"/>
      <c r="AN26" s="292"/>
      <c r="AO26" s="292"/>
      <c r="AR26" s="33"/>
      <c r="BE26" s="289"/>
    </row>
    <row r="27" spans="2:57" s="1" customFormat="1" ht="7" customHeight="1">
      <c r="B27" s="33"/>
      <c r="AR27" s="33"/>
      <c r="BE27" s="289"/>
    </row>
    <row r="28" spans="2:57" s="1" customFormat="1" ht="12.5">
      <c r="B28" s="33"/>
      <c r="L28" s="312" t="s">
        <v>43</v>
      </c>
      <c r="M28" s="312"/>
      <c r="N28" s="312"/>
      <c r="O28" s="312"/>
      <c r="P28" s="312"/>
      <c r="W28" s="312" t="s">
        <v>44</v>
      </c>
      <c r="X28" s="312"/>
      <c r="Y28" s="312"/>
      <c r="Z28" s="312"/>
      <c r="AA28" s="312"/>
      <c r="AB28" s="312"/>
      <c r="AC28" s="312"/>
      <c r="AD28" s="312"/>
      <c r="AE28" s="312"/>
      <c r="AK28" s="312" t="s">
        <v>45</v>
      </c>
      <c r="AL28" s="312"/>
      <c r="AM28" s="312"/>
      <c r="AN28" s="312"/>
      <c r="AO28" s="312"/>
      <c r="AR28" s="33"/>
      <c r="BE28" s="289"/>
    </row>
    <row r="29" spans="2:57" s="2" customFormat="1" ht="14.4" customHeight="1">
      <c r="B29" s="37"/>
      <c r="D29" s="28" t="s">
        <v>46</v>
      </c>
      <c r="F29" s="28" t="s">
        <v>47</v>
      </c>
      <c r="L29" s="313">
        <v>0.21</v>
      </c>
      <c r="M29" s="287"/>
      <c r="N29" s="287"/>
      <c r="O29" s="287"/>
      <c r="P29" s="287"/>
      <c r="W29" s="286">
        <f>ROUND(AZ54,2)</f>
        <v>0</v>
      </c>
      <c r="X29" s="287"/>
      <c r="Y29" s="287"/>
      <c r="Z29" s="287"/>
      <c r="AA29" s="287"/>
      <c r="AB29" s="287"/>
      <c r="AC29" s="287"/>
      <c r="AD29" s="287"/>
      <c r="AE29" s="287"/>
      <c r="AK29" s="286">
        <f>ROUND(AV54,2)</f>
        <v>0</v>
      </c>
      <c r="AL29" s="287"/>
      <c r="AM29" s="287"/>
      <c r="AN29" s="287"/>
      <c r="AO29" s="287"/>
      <c r="AR29" s="37"/>
      <c r="BE29" s="290"/>
    </row>
    <row r="30" spans="2:57" s="2" customFormat="1" ht="14.4" customHeight="1">
      <c r="B30" s="37"/>
      <c r="F30" s="28" t="s">
        <v>48</v>
      </c>
      <c r="L30" s="313">
        <v>0.15</v>
      </c>
      <c r="M30" s="287"/>
      <c r="N30" s="287"/>
      <c r="O30" s="287"/>
      <c r="P30" s="287"/>
      <c r="W30" s="286">
        <f>ROUND(BA54,2)</f>
        <v>0</v>
      </c>
      <c r="X30" s="287"/>
      <c r="Y30" s="287"/>
      <c r="Z30" s="287"/>
      <c r="AA30" s="287"/>
      <c r="AB30" s="287"/>
      <c r="AC30" s="287"/>
      <c r="AD30" s="287"/>
      <c r="AE30" s="287"/>
      <c r="AK30" s="286">
        <f>ROUND(AW54,2)</f>
        <v>0</v>
      </c>
      <c r="AL30" s="287"/>
      <c r="AM30" s="287"/>
      <c r="AN30" s="287"/>
      <c r="AO30" s="287"/>
      <c r="AR30" s="37"/>
      <c r="BE30" s="290"/>
    </row>
    <row r="31" spans="2:57" s="2" customFormat="1" ht="14.4" customHeight="1" hidden="1">
      <c r="B31" s="37"/>
      <c r="F31" s="28" t="s">
        <v>49</v>
      </c>
      <c r="L31" s="313">
        <v>0.21</v>
      </c>
      <c r="M31" s="287"/>
      <c r="N31" s="287"/>
      <c r="O31" s="287"/>
      <c r="P31" s="287"/>
      <c r="W31" s="286">
        <f>ROUND(BB54,2)</f>
        <v>0</v>
      </c>
      <c r="X31" s="287"/>
      <c r="Y31" s="287"/>
      <c r="Z31" s="287"/>
      <c r="AA31" s="287"/>
      <c r="AB31" s="287"/>
      <c r="AC31" s="287"/>
      <c r="AD31" s="287"/>
      <c r="AE31" s="287"/>
      <c r="AK31" s="286">
        <v>0</v>
      </c>
      <c r="AL31" s="287"/>
      <c r="AM31" s="287"/>
      <c r="AN31" s="287"/>
      <c r="AO31" s="287"/>
      <c r="AR31" s="37"/>
      <c r="BE31" s="290"/>
    </row>
    <row r="32" spans="2:57" s="2" customFormat="1" ht="14.4" customHeight="1" hidden="1">
      <c r="B32" s="37"/>
      <c r="F32" s="28" t="s">
        <v>50</v>
      </c>
      <c r="L32" s="313">
        <v>0.15</v>
      </c>
      <c r="M32" s="287"/>
      <c r="N32" s="287"/>
      <c r="O32" s="287"/>
      <c r="P32" s="287"/>
      <c r="W32" s="286">
        <f>ROUND(BC54,2)</f>
        <v>0</v>
      </c>
      <c r="X32" s="287"/>
      <c r="Y32" s="287"/>
      <c r="Z32" s="287"/>
      <c r="AA32" s="287"/>
      <c r="AB32" s="287"/>
      <c r="AC32" s="287"/>
      <c r="AD32" s="287"/>
      <c r="AE32" s="287"/>
      <c r="AK32" s="286">
        <v>0</v>
      </c>
      <c r="AL32" s="287"/>
      <c r="AM32" s="287"/>
      <c r="AN32" s="287"/>
      <c r="AO32" s="287"/>
      <c r="AR32" s="37"/>
      <c r="BE32" s="290"/>
    </row>
    <row r="33" spans="2:44" s="2" customFormat="1" ht="14.4" customHeight="1" hidden="1">
      <c r="B33" s="37"/>
      <c r="F33" s="28" t="s">
        <v>51</v>
      </c>
      <c r="L33" s="313">
        <v>0</v>
      </c>
      <c r="M33" s="287"/>
      <c r="N33" s="287"/>
      <c r="O33" s="287"/>
      <c r="P33" s="287"/>
      <c r="W33" s="286">
        <f>ROUND(BD54,2)</f>
        <v>0</v>
      </c>
      <c r="X33" s="287"/>
      <c r="Y33" s="287"/>
      <c r="Z33" s="287"/>
      <c r="AA33" s="287"/>
      <c r="AB33" s="287"/>
      <c r="AC33" s="287"/>
      <c r="AD33" s="287"/>
      <c r="AE33" s="287"/>
      <c r="AK33" s="286">
        <v>0</v>
      </c>
      <c r="AL33" s="287"/>
      <c r="AM33" s="287"/>
      <c r="AN33" s="287"/>
      <c r="AO33" s="287"/>
      <c r="AR33" s="37"/>
    </row>
    <row r="34" spans="2:44" s="1" customFormat="1" ht="7" customHeight="1">
      <c r="B34" s="33"/>
      <c r="AR34" s="33"/>
    </row>
    <row r="35" spans="2:44" s="1" customFormat="1" ht="25.9" customHeight="1">
      <c r="B35" s="33"/>
      <c r="C35" s="38"/>
      <c r="D35" s="39" t="s">
        <v>52</v>
      </c>
      <c r="E35" s="40"/>
      <c r="F35" s="40"/>
      <c r="G35" s="40"/>
      <c r="H35" s="40"/>
      <c r="I35" s="40"/>
      <c r="J35" s="40"/>
      <c r="K35" s="40"/>
      <c r="L35" s="40"/>
      <c r="M35" s="40"/>
      <c r="N35" s="40"/>
      <c r="O35" s="40"/>
      <c r="P35" s="40"/>
      <c r="Q35" s="40"/>
      <c r="R35" s="40"/>
      <c r="S35" s="40"/>
      <c r="T35" s="41" t="s">
        <v>53</v>
      </c>
      <c r="U35" s="40"/>
      <c r="V35" s="40"/>
      <c r="W35" s="40"/>
      <c r="X35" s="293" t="s">
        <v>54</v>
      </c>
      <c r="Y35" s="294"/>
      <c r="Z35" s="294"/>
      <c r="AA35" s="294"/>
      <c r="AB35" s="294"/>
      <c r="AC35" s="40"/>
      <c r="AD35" s="40"/>
      <c r="AE35" s="40"/>
      <c r="AF35" s="40"/>
      <c r="AG35" s="40"/>
      <c r="AH35" s="40"/>
      <c r="AI35" s="40"/>
      <c r="AJ35" s="40"/>
      <c r="AK35" s="295">
        <f>SUM(AK26:AK33)</f>
        <v>0</v>
      </c>
      <c r="AL35" s="294"/>
      <c r="AM35" s="294"/>
      <c r="AN35" s="294"/>
      <c r="AO35" s="296"/>
      <c r="AP35" s="38"/>
      <c r="AQ35" s="38"/>
      <c r="AR35" s="33"/>
    </row>
    <row r="36" spans="2:44" s="1" customFormat="1" ht="7" customHeight="1">
      <c r="B36" s="33"/>
      <c r="AR36" s="33"/>
    </row>
    <row r="37" spans="2:44" s="1" customFormat="1" ht="7"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7"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5" customHeight="1">
      <c r="B42" s="33"/>
      <c r="C42" s="22" t="s">
        <v>55</v>
      </c>
      <c r="AR42" s="33"/>
    </row>
    <row r="43" spans="2:44" s="1" customFormat="1" ht="7" customHeight="1">
      <c r="B43" s="33"/>
      <c r="AR43" s="33"/>
    </row>
    <row r="44" spans="2:44" s="3" customFormat="1" ht="12" customHeight="1">
      <c r="B44" s="46"/>
      <c r="C44" s="28" t="s">
        <v>13</v>
      </c>
      <c r="L44" s="3" t="str">
        <f>K5</f>
        <v>61_SLA-NSK</v>
      </c>
      <c r="AR44" s="46"/>
    </row>
    <row r="45" spans="2:44" s="4" customFormat="1" ht="37" customHeight="1">
      <c r="B45" s="47"/>
      <c r="C45" s="48" t="s">
        <v>16</v>
      </c>
      <c r="L45" s="304" t="str">
        <f>K6</f>
        <v>Projektová příprava výstavby nového střediska chovu koní Slatiňany</v>
      </c>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R45" s="47"/>
    </row>
    <row r="46" spans="2:44" s="1" customFormat="1" ht="7" customHeight="1">
      <c r="B46" s="33"/>
      <c r="AR46" s="33"/>
    </row>
    <row r="47" spans="2:44" s="1" customFormat="1" ht="12" customHeight="1">
      <c r="B47" s="33"/>
      <c r="C47" s="28" t="s">
        <v>22</v>
      </c>
      <c r="L47" s="49" t="str">
        <f>IF(K8="","",K8)</f>
        <v>V Kaštance, 538 21 Slatiňany</v>
      </c>
      <c r="AI47" s="28" t="s">
        <v>24</v>
      </c>
      <c r="AM47" s="306" t="str">
        <f>IF(AN8="","",AN8)</f>
        <v>25. 7. 2019</v>
      </c>
      <c r="AN47" s="306"/>
      <c r="AR47" s="33"/>
    </row>
    <row r="48" spans="2:44" s="1" customFormat="1" ht="7" customHeight="1">
      <c r="B48" s="33"/>
      <c r="AR48" s="33"/>
    </row>
    <row r="49" spans="2:56" s="1" customFormat="1" ht="15.15" customHeight="1">
      <c r="B49" s="33"/>
      <c r="C49" s="28" t="s">
        <v>26</v>
      </c>
      <c r="L49" s="3" t="str">
        <f>IF(E11="","",E11)</f>
        <v>Národní hřebčín Kladruby nad Labem, s.p.o.</v>
      </c>
      <c r="AI49" s="28" t="s">
        <v>33</v>
      </c>
      <c r="AM49" s="302" t="str">
        <f>IF(E17="","",E17)</f>
        <v>SVIŽN s.r.o.</v>
      </c>
      <c r="AN49" s="303"/>
      <c r="AO49" s="303"/>
      <c r="AP49" s="303"/>
      <c r="AR49" s="33"/>
      <c r="AS49" s="298" t="s">
        <v>56</v>
      </c>
      <c r="AT49" s="299"/>
      <c r="AU49" s="51"/>
      <c r="AV49" s="51"/>
      <c r="AW49" s="51"/>
      <c r="AX49" s="51"/>
      <c r="AY49" s="51"/>
      <c r="AZ49" s="51"/>
      <c r="BA49" s="51"/>
      <c r="BB49" s="51"/>
      <c r="BC49" s="51"/>
      <c r="BD49" s="52"/>
    </row>
    <row r="50" spans="2:56" s="1" customFormat="1" ht="15.15" customHeight="1">
      <c r="B50" s="33"/>
      <c r="C50" s="28" t="s">
        <v>31</v>
      </c>
      <c r="L50" s="3" t="str">
        <f>IF(E14="Vyplň údaj","",E14)</f>
        <v/>
      </c>
      <c r="AI50" s="28" t="s">
        <v>38</v>
      </c>
      <c r="AM50" s="302" t="str">
        <f>IF(E20="","",E20)</f>
        <v xml:space="preserve"> </v>
      </c>
      <c r="AN50" s="303"/>
      <c r="AO50" s="303"/>
      <c r="AP50" s="303"/>
      <c r="AR50" s="33"/>
      <c r="AS50" s="300"/>
      <c r="AT50" s="301"/>
      <c r="BD50" s="54"/>
    </row>
    <row r="51" spans="2:56" s="1" customFormat="1" ht="10.75" customHeight="1">
      <c r="B51" s="33"/>
      <c r="AR51" s="33"/>
      <c r="AS51" s="300"/>
      <c r="AT51" s="301"/>
      <c r="BD51" s="54"/>
    </row>
    <row r="52" spans="2:56" s="1" customFormat="1" ht="29.25" customHeight="1">
      <c r="B52" s="33"/>
      <c r="C52" s="326" t="s">
        <v>57</v>
      </c>
      <c r="D52" s="322"/>
      <c r="E52" s="322"/>
      <c r="F52" s="322"/>
      <c r="G52" s="322"/>
      <c r="H52" s="55"/>
      <c r="I52" s="321" t="s">
        <v>58</v>
      </c>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3" t="s">
        <v>59</v>
      </c>
      <c r="AH52" s="322"/>
      <c r="AI52" s="322"/>
      <c r="AJ52" s="322"/>
      <c r="AK52" s="322"/>
      <c r="AL52" s="322"/>
      <c r="AM52" s="322"/>
      <c r="AN52" s="321" t="s">
        <v>60</v>
      </c>
      <c r="AO52" s="322"/>
      <c r="AP52" s="322"/>
      <c r="AQ52" s="56" t="s">
        <v>61</v>
      </c>
      <c r="AR52" s="33"/>
      <c r="AS52" s="57" t="s">
        <v>62</v>
      </c>
      <c r="AT52" s="58" t="s">
        <v>63</v>
      </c>
      <c r="AU52" s="58" t="s">
        <v>64</v>
      </c>
      <c r="AV52" s="58" t="s">
        <v>65</v>
      </c>
      <c r="AW52" s="58" t="s">
        <v>66</v>
      </c>
      <c r="AX52" s="58" t="s">
        <v>67</v>
      </c>
      <c r="AY52" s="58" t="s">
        <v>68</v>
      </c>
      <c r="AZ52" s="58" t="s">
        <v>69</v>
      </c>
      <c r="BA52" s="58" t="s">
        <v>70</v>
      </c>
      <c r="BB52" s="58" t="s">
        <v>71</v>
      </c>
      <c r="BC52" s="58" t="s">
        <v>72</v>
      </c>
      <c r="BD52" s="59" t="s">
        <v>73</v>
      </c>
    </row>
    <row r="53" spans="2:56" s="1" customFormat="1" ht="10.75" customHeight="1">
      <c r="B53" s="33"/>
      <c r="AR53" s="33"/>
      <c r="AS53" s="60"/>
      <c r="AT53" s="51"/>
      <c r="AU53" s="51"/>
      <c r="AV53" s="51"/>
      <c r="AW53" s="51"/>
      <c r="AX53" s="51"/>
      <c r="AY53" s="51"/>
      <c r="AZ53" s="51"/>
      <c r="BA53" s="51"/>
      <c r="BB53" s="51"/>
      <c r="BC53" s="51"/>
      <c r="BD53" s="52"/>
    </row>
    <row r="54" spans="2:90" s="5" customFormat="1" ht="32.4" customHeight="1">
      <c r="B54" s="61"/>
      <c r="C54" s="62" t="s">
        <v>74</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324">
        <f>ROUND(AG55+AG58+AG64+AG66+AG69,2)</f>
        <v>0</v>
      </c>
      <c r="AH54" s="324"/>
      <c r="AI54" s="324"/>
      <c r="AJ54" s="324"/>
      <c r="AK54" s="324"/>
      <c r="AL54" s="324"/>
      <c r="AM54" s="324"/>
      <c r="AN54" s="325">
        <f aca="true" t="shared" si="0" ref="AN54:AN70">SUM(AG54,AT54)</f>
        <v>0</v>
      </c>
      <c r="AO54" s="325"/>
      <c r="AP54" s="325"/>
      <c r="AQ54" s="65" t="s">
        <v>21</v>
      </c>
      <c r="AR54" s="61"/>
      <c r="AS54" s="66">
        <f>ROUND(AS55+AS58+AS64+AS66+AS69,2)</f>
        <v>0</v>
      </c>
      <c r="AT54" s="67">
        <f aca="true" t="shared" si="1" ref="AT54:AT70">ROUND(SUM(AV54:AW54),2)</f>
        <v>0</v>
      </c>
      <c r="AU54" s="68">
        <f>ROUND(AU55+AU58+AU64+AU66+AU69,5)</f>
        <v>0</v>
      </c>
      <c r="AV54" s="67">
        <f>ROUND(AZ54*L29,2)</f>
        <v>0</v>
      </c>
      <c r="AW54" s="67">
        <f>ROUND(BA54*L30,2)</f>
        <v>0</v>
      </c>
      <c r="AX54" s="67">
        <f>ROUND(BB54*L29,2)</f>
        <v>0</v>
      </c>
      <c r="AY54" s="67">
        <f>ROUND(BC54*L30,2)</f>
        <v>0</v>
      </c>
      <c r="AZ54" s="67">
        <f>ROUND(AZ55+AZ58+AZ64+AZ66+AZ69,2)</f>
        <v>0</v>
      </c>
      <c r="BA54" s="67">
        <f>ROUND(BA55+BA58+BA64+BA66+BA69,2)</f>
        <v>0</v>
      </c>
      <c r="BB54" s="67">
        <f>ROUND(BB55+BB58+BB64+BB66+BB69,2)</f>
        <v>0</v>
      </c>
      <c r="BC54" s="67">
        <f>ROUND(BC55+BC58+BC64+BC66+BC69,2)</f>
        <v>0</v>
      </c>
      <c r="BD54" s="69">
        <f>ROUND(BD55+BD58+BD64+BD66+BD69,2)</f>
        <v>0</v>
      </c>
      <c r="BS54" s="70" t="s">
        <v>75</v>
      </c>
      <c r="BT54" s="70" t="s">
        <v>76</v>
      </c>
      <c r="BU54" s="71" t="s">
        <v>77</v>
      </c>
      <c r="BV54" s="70" t="s">
        <v>78</v>
      </c>
      <c r="BW54" s="70" t="s">
        <v>5</v>
      </c>
      <c r="BX54" s="70" t="s">
        <v>79</v>
      </c>
      <c r="CL54" s="70" t="s">
        <v>19</v>
      </c>
    </row>
    <row r="55" spans="2:91" s="6" customFormat="1" ht="16.5" customHeight="1">
      <c r="B55" s="72"/>
      <c r="C55" s="73"/>
      <c r="D55" s="319" t="s">
        <v>80</v>
      </c>
      <c r="E55" s="319"/>
      <c r="F55" s="319"/>
      <c r="G55" s="319"/>
      <c r="H55" s="319"/>
      <c r="I55" s="74"/>
      <c r="J55" s="319" t="s">
        <v>81</v>
      </c>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20">
        <f>ROUND(SUM(AG56:AG57),2)</f>
        <v>0</v>
      </c>
      <c r="AH55" s="317"/>
      <c r="AI55" s="317"/>
      <c r="AJ55" s="317"/>
      <c r="AK55" s="317"/>
      <c r="AL55" s="317"/>
      <c r="AM55" s="317"/>
      <c r="AN55" s="316">
        <f t="shared" si="0"/>
        <v>0</v>
      </c>
      <c r="AO55" s="317"/>
      <c r="AP55" s="317"/>
      <c r="AQ55" s="75" t="s">
        <v>82</v>
      </c>
      <c r="AR55" s="72"/>
      <c r="AS55" s="76">
        <f>ROUND(SUM(AS56:AS57),2)</f>
        <v>0</v>
      </c>
      <c r="AT55" s="77">
        <f t="shared" si="1"/>
        <v>0</v>
      </c>
      <c r="AU55" s="78">
        <f>ROUND(SUM(AU56:AU57),5)</f>
        <v>0</v>
      </c>
      <c r="AV55" s="77">
        <f>ROUND(AZ55*L29,2)</f>
        <v>0</v>
      </c>
      <c r="AW55" s="77">
        <f>ROUND(BA55*L30,2)</f>
        <v>0</v>
      </c>
      <c r="AX55" s="77">
        <f>ROUND(BB55*L29,2)</f>
        <v>0</v>
      </c>
      <c r="AY55" s="77">
        <f>ROUND(BC55*L30,2)</f>
        <v>0</v>
      </c>
      <c r="AZ55" s="77">
        <f>ROUND(SUM(AZ56:AZ57),2)</f>
        <v>0</v>
      </c>
      <c r="BA55" s="77">
        <f>ROUND(SUM(BA56:BA57),2)</f>
        <v>0</v>
      </c>
      <c r="BB55" s="77">
        <f>ROUND(SUM(BB56:BB57),2)</f>
        <v>0</v>
      </c>
      <c r="BC55" s="77">
        <f>ROUND(SUM(BC56:BC57),2)</f>
        <v>0</v>
      </c>
      <c r="BD55" s="79">
        <f>ROUND(SUM(BD56:BD57),2)</f>
        <v>0</v>
      </c>
      <c r="BS55" s="80" t="s">
        <v>75</v>
      </c>
      <c r="BT55" s="80" t="s">
        <v>83</v>
      </c>
      <c r="BU55" s="80" t="s">
        <v>77</v>
      </c>
      <c r="BV55" s="80" t="s">
        <v>78</v>
      </c>
      <c r="BW55" s="80" t="s">
        <v>84</v>
      </c>
      <c r="BX55" s="80" t="s">
        <v>5</v>
      </c>
      <c r="CL55" s="80" t="s">
        <v>19</v>
      </c>
      <c r="CM55" s="80" t="s">
        <v>85</v>
      </c>
    </row>
    <row r="56" spans="1:90" s="3" customFormat="1" ht="16.5" customHeight="1">
      <c r="A56" s="81" t="s">
        <v>86</v>
      </c>
      <c r="B56" s="46"/>
      <c r="C56" s="9"/>
      <c r="D56" s="9"/>
      <c r="E56" s="318" t="s">
        <v>87</v>
      </c>
      <c r="F56" s="318"/>
      <c r="G56" s="318"/>
      <c r="H56" s="318"/>
      <c r="I56" s="318"/>
      <c r="J56" s="9"/>
      <c r="K56" s="318" t="s">
        <v>88</v>
      </c>
      <c r="L56" s="318"/>
      <c r="M56" s="318"/>
      <c r="N56" s="318"/>
      <c r="O56" s="318"/>
      <c r="P56" s="318"/>
      <c r="Q56" s="318"/>
      <c r="R56" s="318"/>
      <c r="S56" s="318"/>
      <c r="T56" s="318"/>
      <c r="U56" s="318"/>
      <c r="V56" s="318"/>
      <c r="W56" s="318"/>
      <c r="X56" s="318"/>
      <c r="Y56" s="318"/>
      <c r="Z56" s="318"/>
      <c r="AA56" s="318"/>
      <c r="AB56" s="318"/>
      <c r="AC56" s="318"/>
      <c r="AD56" s="318"/>
      <c r="AE56" s="318"/>
      <c r="AF56" s="318"/>
      <c r="AG56" s="314">
        <f>'SO 00.1 - Demolice stávaj...'!J32</f>
        <v>0</v>
      </c>
      <c r="AH56" s="315"/>
      <c r="AI56" s="315"/>
      <c r="AJ56" s="315"/>
      <c r="AK56" s="315"/>
      <c r="AL56" s="315"/>
      <c r="AM56" s="315"/>
      <c r="AN56" s="314">
        <f t="shared" si="0"/>
        <v>0</v>
      </c>
      <c r="AO56" s="315"/>
      <c r="AP56" s="315"/>
      <c r="AQ56" s="82" t="s">
        <v>89</v>
      </c>
      <c r="AR56" s="46"/>
      <c r="AS56" s="83">
        <v>0</v>
      </c>
      <c r="AT56" s="84">
        <f t="shared" si="1"/>
        <v>0</v>
      </c>
      <c r="AU56" s="85">
        <f>'SO 00.1 - Demolice stávaj...'!P89</f>
        <v>0</v>
      </c>
      <c r="AV56" s="84">
        <f>'SO 00.1 - Demolice stávaj...'!J35</f>
        <v>0</v>
      </c>
      <c r="AW56" s="84">
        <f>'SO 00.1 - Demolice stávaj...'!J36</f>
        <v>0</v>
      </c>
      <c r="AX56" s="84">
        <f>'SO 00.1 - Demolice stávaj...'!J37</f>
        <v>0</v>
      </c>
      <c r="AY56" s="84">
        <f>'SO 00.1 - Demolice stávaj...'!J38</f>
        <v>0</v>
      </c>
      <c r="AZ56" s="84">
        <f>'SO 00.1 - Demolice stávaj...'!F35</f>
        <v>0</v>
      </c>
      <c r="BA56" s="84">
        <f>'SO 00.1 - Demolice stávaj...'!F36</f>
        <v>0</v>
      </c>
      <c r="BB56" s="84">
        <f>'SO 00.1 - Demolice stávaj...'!F37</f>
        <v>0</v>
      </c>
      <c r="BC56" s="84">
        <f>'SO 00.1 - Demolice stávaj...'!F38</f>
        <v>0</v>
      </c>
      <c r="BD56" s="86">
        <f>'SO 00.1 - Demolice stávaj...'!F39</f>
        <v>0</v>
      </c>
      <c r="BT56" s="26" t="s">
        <v>85</v>
      </c>
      <c r="BV56" s="26" t="s">
        <v>78</v>
      </c>
      <c r="BW56" s="26" t="s">
        <v>90</v>
      </c>
      <c r="BX56" s="26" t="s">
        <v>84</v>
      </c>
      <c r="CL56" s="26" t="s">
        <v>19</v>
      </c>
    </row>
    <row r="57" spans="1:90" s="3" customFormat="1" ht="25.5" customHeight="1">
      <c r="A57" s="81" t="s">
        <v>86</v>
      </c>
      <c r="B57" s="46"/>
      <c r="C57" s="9"/>
      <c r="D57" s="9"/>
      <c r="E57" s="318" t="s">
        <v>91</v>
      </c>
      <c r="F57" s="318"/>
      <c r="G57" s="318"/>
      <c r="H57" s="318"/>
      <c r="I57" s="318"/>
      <c r="J57" s="9"/>
      <c r="K57" s="318" t="s">
        <v>92</v>
      </c>
      <c r="L57" s="318"/>
      <c r="M57" s="318"/>
      <c r="N57" s="318"/>
      <c r="O57" s="318"/>
      <c r="P57" s="318"/>
      <c r="Q57" s="318"/>
      <c r="R57" s="318"/>
      <c r="S57" s="318"/>
      <c r="T57" s="318"/>
      <c r="U57" s="318"/>
      <c r="V57" s="318"/>
      <c r="W57" s="318"/>
      <c r="X57" s="318"/>
      <c r="Y57" s="318"/>
      <c r="Z57" s="318"/>
      <c r="AA57" s="318"/>
      <c r="AB57" s="318"/>
      <c r="AC57" s="318"/>
      <c r="AD57" s="318"/>
      <c r="AE57" s="318"/>
      <c r="AF57" s="318"/>
      <c r="AG57" s="314">
        <f>'SO 00.2 - Demolice ohraze...'!J32</f>
        <v>0</v>
      </c>
      <c r="AH57" s="315"/>
      <c r="AI57" s="315"/>
      <c r="AJ57" s="315"/>
      <c r="AK57" s="315"/>
      <c r="AL57" s="315"/>
      <c r="AM57" s="315"/>
      <c r="AN57" s="314">
        <f t="shared" si="0"/>
        <v>0</v>
      </c>
      <c r="AO57" s="315"/>
      <c r="AP57" s="315"/>
      <c r="AQ57" s="82" t="s">
        <v>89</v>
      </c>
      <c r="AR57" s="46"/>
      <c r="AS57" s="83">
        <v>0</v>
      </c>
      <c r="AT57" s="84">
        <f t="shared" si="1"/>
        <v>0</v>
      </c>
      <c r="AU57" s="85">
        <f>'SO 00.2 - Demolice ohraze...'!P94</f>
        <v>0</v>
      </c>
      <c r="AV57" s="84">
        <f>'SO 00.2 - Demolice ohraze...'!J35</f>
        <v>0</v>
      </c>
      <c r="AW57" s="84">
        <f>'SO 00.2 - Demolice ohraze...'!J36</f>
        <v>0</v>
      </c>
      <c r="AX57" s="84">
        <f>'SO 00.2 - Demolice ohraze...'!J37</f>
        <v>0</v>
      </c>
      <c r="AY57" s="84">
        <f>'SO 00.2 - Demolice ohraze...'!J38</f>
        <v>0</v>
      </c>
      <c r="AZ57" s="84">
        <f>'SO 00.2 - Demolice ohraze...'!F35</f>
        <v>0</v>
      </c>
      <c r="BA57" s="84">
        <f>'SO 00.2 - Demolice ohraze...'!F36</f>
        <v>0</v>
      </c>
      <c r="BB57" s="84">
        <f>'SO 00.2 - Demolice ohraze...'!F37</f>
        <v>0</v>
      </c>
      <c r="BC57" s="84">
        <f>'SO 00.2 - Demolice ohraze...'!F38</f>
        <v>0</v>
      </c>
      <c r="BD57" s="86">
        <f>'SO 00.2 - Demolice ohraze...'!F39</f>
        <v>0</v>
      </c>
      <c r="BT57" s="26" t="s">
        <v>85</v>
      </c>
      <c r="BV57" s="26" t="s">
        <v>78</v>
      </c>
      <c r="BW57" s="26" t="s">
        <v>93</v>
      </c>
      <c r="BX57" s="26" t="s">
        <v>84</v>
      </c>
      <c r="CL57" s="26" t="s">
        <v>19</v>
      </c>
    </row>
    <row r="58" spans="2:91" s="6" customFormat="1" ht="16.5" customHeight="1">
      <c r="B58" s="72"/>
      <c r="C58" s="73"/>
      <c r="D58" s="319" t="s">
        <v>94</v>
      </c>
      <c r="E58" s="319"/>
      <c r="F58" s="319"/>
      <c r="G58" s="319"/>
      <c r="H58" s="319"/>
      <c r="I58" s="74"/>
      <c r="J58" s="319" t="s">
        <v>95</v>
      </c>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20">
        <f>ROUND(SUM(AG59:AG63),2)</f>
        <v>0</v>
      </c>
      <c r="AH58" s="317"/>
      <c r="AI58" s="317"/>
      <c r="AJ58" s="317"/>
      <c r="AK58" s="317"/>
      <c r="AL58" s="317"/>
      <c r="AM58" s="317"/>
      <c r="AN58" s="316">
        <f t="shared" si="0"/>
        <v>0</v>
      </c>
      <c r="AO58" s="317"/>
      <c r="AP58" s="317"/>
      <c r="AQ58" s="75" t="s">
        <v>82</v>
      </c>
      <c r="AR58" s="72"/>
      <c r="AS58" s="76">
        <f>ROUND(SUM(AS59:AS63),2)</f>
        <v>0</v>
      </c>
      <c r="AT58" s="77">
        <f t="shared" si="1"/>
        <v>0</v>
      </c>
      <c r="AU58" s="78">
        <f>ROUND(SUM(AU59:AU63),5)</f>
        <v>0</v>
      </c>
      <c r="AV58" s="77">
        <f>ROUND(AZ58*L29,2)</f>
        <v>0</v>
      </c>
      <c r="AW58" s="77">
        <f>ROUND(BA58*L30,2)</f>
        <v>0</v>
      </c>
      <c r="AX58" s="77">
        <f>ROUND(BB58*L29,2)</f>
        <v>0</v>
      </c>
      <c r="AY58" s="77">
        <f>ROUND(BC58*L30,2)</f>
        <v>0</v>
      </c>
      <c r="AZ58" s="77">
        <f>ROUND(SUM(AZ59:AZ63),2)</f>
        <v>0</v>
      </c>
      <c r="BA58" s="77">
        <f>ROUND(SUM(BA59:BA63),2)</f>
        <v>0</v>
      </c>
      <c r="BB58" s="77">
        <f>ROUND(SUM(BB59:BB63),2)</f>
        <v>0</v>
      </c>
      <c r="BC58" s="77">
        <f>ROUND(SUM(BC59:BC63),2)</f>
        <v>0</v>
      </c>
      <c r="BD58" s="79">
        <f>ROUND(SUM(BD59:BD63),2)</f>
        <v>0</v>
      </c>
      <c r="BS58" s="80" t="s">
        <v>75</v>
      </c>
      <c r="BT58" s="80" t="s">
        <v>83</v>
      </c>
      <c r="BU58" s="80" t="s">
        <v>77</v>
      </c>
      <c r="BV58" s="80" t="s">
        <v>78</v>
      </c>
      <c r="BW58" s="80" t="s">
        <v>96</v>
      </c>
      <c r="BX58" s="80" t="s">
        <v>5</v>
      </c>
      <c r="CL58" s="80" t="s">
        <v>19</v>
      </c>
      <c r="CM58" s="80" t="s">
        <v>85</v>
      </c>
    </row>
    <row r="59" spans="1:90" s="3" customFormat="1" ht="16.5" customHeight="1">
      <c r="A59" s="81" t="s">
        <v>86</v>
      </c>
      <c r="B59" s="46"/>
      <c r="C59" s="9"/>
      <c r="D59" s="9"/>
      <c r="E59" s="318" t="s">
        <v>97</v>
      </c>
      <c r="F59" s="318"/>
      <c r="G59" s="318"/>
      <c r="H59" s="318"/>
      <c r="I59" s="318"/>
      <c r="J59" s="9"/>
      <c r="K59" s="318" t="s">
        <v>98</v>
      </c>
      <c r="L59" s="318"/>
      <c r="M59" s="318"/>
      <c r="N59" s="318"/>
      <c r="O59" s="318"/>
      <c r="P59" s="318"/>
      <c r="Q59" s="318"/>
      <c r="R59" s="318"/>
      <c r="S59" s="318"/>
      <c r="T59" s="318"/>
      <c r="U59" s="318"/>
      <c r="V59" s="318"/>
      <c r="W59" s="318"/>
      <c r="X59" s="318"/>
      <c r="Y59" s="318"/>
      <c r="Z59" s="318"/>
      <c r="AA59" s="318"/>
      <c r="AB59" s="318"/>
      <c r="AC59" s="318"/>
      <c r="AD59" s="318"/>
      <c r="AE59" s="318"/>
      <c r="AF59" s="318"/>
      <c r="AG59" s="314">
        <f>'SO 01.1 - Stavební část'!J32</f>
        <v>0</v>
      </c>
      <c r="AH59" s="315"/>
      <c r="AI59" s="315"/>
      <c r="AJ59" s="315"/>
      <c r="AK59" s="315"/>
      <c r="AL59" s="315"/>
      <c r="AM59" s="315"/>
      <c r="AN59" s="314">
        <f t="shared" si="0"/>
        <v>0</v>
      </c>
      <c r="AO59" s="315"/>
      <c r="AP59" s="315"/>
      <c r="AQ59" s="82" t="s">
        <v>89</v>
      </c>
      <c r="AR59" s="46"/>
      <c r="AS59" s="83">
        <v>0</v>
      </c>
      <c r="AT59" s="84">
        <f t="shared" si="1"/>
        <v>0</v>
      </c>
      <c r="AU59" s="85">
        <f>'SO 01.1 - Stavební část'!P107</f>
        <v>0</v>
      </c>
      <c r="AV59" s="84">
        <f>'SO 01.1 - Stavební část'!J35</f>
        <v>0</v>
      </c>
      <c r="AW59" s="84">
        <f>'SO 01.1 - Stavební část'!J36</f>
        <v>0</v>
      </c>
      <c r="AX59" s="84">
        <f>'SO 01.1 - Stavební část'!J37</f>
        <v>0</v>
      </c>
      <c r="AY59" s="84">
        <f>'SO 01.1 - Stavební část'!J38</f>
        <v>0</v>
      </c>
      <c r="AZ59" s="84">
        <f>'SO 01.1 - Stavební část'!F35</f>
        <v>0</v>
      </c>
      <c r="BA59" s="84">
        <f>'SO 01.1 - Stavební část'!F36</f>
        <v>0</v>
      </c>
      <c r="BB59" s="84">
        <f>'SO 01.1 - Stavební část'!F37</f>
        <v>0</v>
      </c>
      <c r="BC59" s="84">
        <f>'SO 01.1 - Stavební část'!F38</f>
        <v>0</v>
      </c>
      <c r="BD59" s="86">
        <f>'SO 01.1 - Stavební část'!F39</f>
        <v>0</v>
      </c>
      <c r="BT59" s="26" t="s">
        <v>85</v>
      </c>
      <c r="BV59" s="26" t="s">
        <v>78</v>
      </c>
      <c r="BW59" s="26" t="s">
        <v>99</v>
      </c>
      <c r="BX59" s="26" t="s">
        <v>96</v>
      </c>
      <c r="CL59" s="26" t="s">
        <v>19</v>
      </c>
    </row>
    <row r="60" spans="1:90" s="3" customFormat="1" ht="16.5" customHeight="1">
      <c r="A60" s="81" t="s">
        <v>86</v>
      </c>
      <c r="B60" s="46"/>
      <c r="C60" s="9"/>
      <c r="D60" s="9"/>
      <c r="E60" s="318" t="s">
        <v>100</v>
      </c>
      <c r="F60" s="318"/>
      <c r="G60" s="318"/>
      <c r="H60" s="318"/>
      <c r="I60" s="318"/>
      <c r="J60" s="9"/>
      <c r="K60" s="318" t="s">
        <v>101</v>
      </c>
      <c r="L60" s="318"/>
      <c r="M60" s="318"/>
      <c r="N60" s="318"/>
      <c r="O60" s="318"/>
      <c r="P60" s="318"/>
      <c r="Q60" s="318"/>
      <c r="R60" s="318"/>
      <c r="S60" s="318"/>
      <c r="T60" s="318"/>
      <c r="U60" s="318"/>
      <c r="V60" s="318"/>
      <c r="W60" s="318"/>
      <c r="X60" s="318"/>
      <c r="Y60" s="318"/>
      <c r="Z60" s="318"/>
      <c r="AA60" s="318"/>
      <c r="AB60" s="318"/>
      <c r="AC60" s="318"/>
      <c r="AD60" s="318"/>
      <c r="AE60" s="318"/>
      <c r="AF60" s="318"/>
      <c r="AG60" s="314">
        <f>'SO 01.2 - Zdravotně techn...'!J32</f>
        <v>0</v>
      </c>
      <c r="AH60" s="315"/>
      <c r="AI60" s="315"/>
      <c r="AJ60" s="315"/>
      <c r="AK60" s="315"/>
      <c r="AL60" s="315"/>
      <c r="AM60" s="315"/>
      <c r="AN60" s="314">
        <f t="shared" si="0"/>
        <v>0</v>
      </c>
      <c r="AO60" s="315"/>
      <c r="AP60" s="315"/>
      <c r="AQ60" s="82" t="s">
        <v>89</v>
      </c>
      <c r="AR60" s="46"/>
      <c r="AS60" s="83">
        <v>0</v>
      </c>
      <c r="AT60" s="84">
        <f t="shared" si="1"/>
        <v>0</v>
      </c>
      <c r="AU60" s="85">
        <f>'SO 01.2 - Zdravotně techn...'!P98</f>
        <v>0</v>
      </c>
      <c r="AV60" s="84">
        <f>'SO 01.2 - Zdravotně techn...'!J35</f>
        <v>0</v>
      </c>
      <c r="AW60" s="84">
        <f>'SO 01.2 - Zdravotně techn...'!J36</f>
        <v>0</v>
      </c>
      <c r="AX60" s="84">
        <f>'SO 01.2 - Zdravotně techn...'!J37</f>
        <v>0</v>
      </c>
      <c r="AY60" s="84">
        <f>'SO 01.2 - Zdravotně techn...'!J38</f>
        <v>0</v>
      </c>
      <c r="AZ60" s="84">
        <f>'SO 01.2 - Zdravotně techn...'!F35</f>
        <v>0</v>
      </c>
      <c r="BA60" s="84">
        <f>'SO 01.2 - Zdravotně techn...'!F36</f>
        <v>0</v>
      </c>
      <c r="BB60" s="84">
        <f>'SO 01.2 - Zdravotně techn...'!F37</f>
        <v>0</v>
      </c>
      <c r="BC60" s="84">
        <f>'SO 01.2 - Zdravotně techn...'!F38</f>
        <v>0</v>
      </c>
      <c r="BD60" s="86">
        <f>'SO 01.2 - Zdravotně techn...'!F39</f>
        <v>0</v>
      </c>
      <c r="BT60" s="26" t="s">
        <v>85</v>
      </c>
      <c r="BV60" s="26" t="s">
        <v>78</v>
      </c>
      <c r="BW60" s="26" t="s">
        <v>102</v>
      </c>
      <c r="BX60" s="26" t="s">
        <v>96</v>
      </c>
      <c r="CL60" s="26" t="s">
        <v>19</v>
      </c>
    </row>
    <row r="61" spans="1:90" s="3" customFormat="1" ht="16.5" customHeight="1">
      <c r="A61" s="81" t="s">
        <v>86</v>
      </c>
      <c r="B61" s="46"/>
      <c r="C61" s="9"/>
      <c r="D61" s="9"/>
      <c r="E61" s="318" t="s">
        <v>103</v>
      </c>
      <c r="F61" s="318"/>
      <c r="G61" s="318"/>
      <c r="H61" s="318"/>
      <c r="I61" s="318"/>
      <c r="J61" s="9"/>
      <c r="K61" s="318" t="s">
        <v>104</v>
      </c>
      <c r="L61" s="318"/>
      <c r="M61" s="318"/>
      <c r="N61" s="318"/>
      <c r="O61" s="318"/>
      <c r="P61" s="318"/>
      <c r="Q61" s="318"/>
      <c r="R61" s="318"/>
      <c r="S61" s="318"/>
      <c r="T61" s="318"/>
      <c r="U61" s="318"/>
      <c r="V61" s="318"/>
      <c r="W61" s="318"/>
      <c r="X61" s="318"/>
      <c r="Y61" s="318"/>
      <c r="Z61" s="318"/>
      <c r="AA61" s="318"/>
      <c r="AB61" s="318"/>
      <c r="AC61" s="318"/>
      <c r="AD61" s="318"/>
      <c r="AE61" s="318"/>
      <c r="AF61" s="318"/>
      <c r="AG61" s="314">
        <f>'SO 01.4 - Vytápění'!J32</f>
        <v>0</v>
      </c>
      <c r="AH61" s="315"/>
      <c r="AI61" s="315"/>
      <c r="AJ61" s="315"/>
      <c r="AK61" s="315"/>
      <c r="AL61" s="315"/>
      <c r="AM61" s="315"/>
      <c r="AN61" s="314">
        <f t="shared" si="0"/>
        <v>0</v>
      </c>
      <c r="AO61" s="315"/>
      <c r="AP61" s="315"/>
      <c r="AQ61" s="82" t="s">
        <v>89</v>
      </c>
      <c r="AR61" s="46"/>
      <c r="AS61" s="83">
        <v>0</v>
      </c>
      <c r="AT61" s="84">
        <f t="shared" si="1"/>
        <v>0</v>
      </c>
      <c r="AU61" s="85">
        <f>'SO 01.4 - Vytápění'!P87</f>
        <v>0</v>
      </c>
      <c r="AV61" s="84">
        <f>'SO 01.4 - Vytápění'!J35</f>
        <v>0</v>
      </c>
      <c r="AW61" s="84">
        <f>'SO 01.4 - Vytápění'!J36</f>
        <v>0</v>
      </c>
      <c r="AX61" s="84">
        <f>'SO 01.4 - Vytápění'!J37</f>
        <v>0</v>
      </c>
      <c r="AY61" s="84">
        <f>'SO 01.4 - Vytápění'!J38</f>
        <v>0</v>
      </c>
      <c r="AZ61" s="84">
        <f>'SO 01.4 - Vytápění'!F35</f>
        <v>0</v>
      </c>
      <c r="BA61" s="84">
        <f>'SO 01.4 - Vytápění'!F36</f>
        <v>0</v>
      </c>
      <c r="BB61" s="84">
        <f>'SO 01.4 - Vytápění'!F37</f>
        <v>0</v>
      </c>
      <c r="BC61" s="84">
        <f>'SO 01.4 - Vytápění'!F38</f>
        <v>0</v>
      </c>
      <c r="BD61" s="86">
        <f>'SO 01.4 - Vytápění'!F39</f>
        <v>0</v>
      </c>
      <c r="BT61" s="26" t="s">
        <v>85</v>
      </c>
      <c r="BV61" s="26" t="s">
        <v>78</v>
      </c>
      <c r="BW61" s="26" t="s">
        <v>105</v>
      </c>
      <c r="BX61" s="26" t="s">
        <v>96</v>
      </c>
      <c r="CL61" s="26" t="s">
        <v>19</v>
      </c>
    </row>
    <row r="62" spans="1:90" s="3" customFormat="1" ht="16.5" customHeight="1">
      <c r="A62" s="81" t="s">
        <v>86</v>
      </c>
      <c r="B62" s="46"/>
      <c r="C62" s="9"/>
      <c r="D62" s="9"/>
      <c r="E62" s="318" t="s">
        <v>106</v>
      </c>
      <c r="F62" s="318"/>
      <c r="G62" s="318"/>
      <c r="H62" s="318"/>
      <c r="I62" s="318"/>
      <c r="J62" s="9"/>
      <c r="K62" s="318" t="s">
        <v>107</v>
      </c>
      <c r="L62" s="318"/>
      <c r="M62" s="318"/>
      <c r="N62" s="318"/>
      <c r="O62" s="318"/>
      <c r="P62" s="318"/>
      <c r="Q62" s="318"/>
      <c r="R62" s="318"/>
      <c r="S62" s="318"/>
      <c r="T62" s="318"/>
      <c r="U62" s="318"/>
      <c r="V62" s="318"/>
      <c r="W62" s="318"/>
      <c r="X62" s="318"/>
      <c r="Y62" s="318"/>
      <c r="Z62" s="318"/>
      <c r="AA62" s="318"/>
      <c r="AB62" s="318"/>
      <c r="AC62" s="318"/>
      <c r="AD62" s="318"/>
      <c r="AE62" s="318"/>
      <c r="AF62" s="318"/>
      <c r="AG62" s="314">
        <f>'SO 01.5 - Vzduchotechnika'!J32</f>
        <v>0</v>
      </c>
      <c r="AH62" s="315"/>
      <c r="AI62" s="315"/>
      <c r="AJ62" s="315"/>
      <c r="AK62" s="315"/>
      <c r="AL62" s="315"/>
      <c r="AM62" s="315"/>
      <c r="AN62" s="314">
        <f t="shared" si="0"/>
        <v>0</v>
      </c>
      <c r="AO62" s="315"/>
      <c r="AP62" s="315"/>
      <c r="AQ62" s="82" t="s">
        <v>89</v>
      </c>
      <c r="AR62" s="46"/>
      <c r="AS62" s="83">
        <v>0</v>
      </c>
      <c r="AT62" s="84">
        <f t="shared" si="1"/>
        <v>0</v>
      </c>
      <c r="AU62" s="85">
        <f>'SO 01.5 - Vzduchotechnika'!P87</f>
        <v>0</v>
      </c>
      <c r="AV62" s="84">
        <f>'SO 01.5 - Vzduchotechnika'!J35</f>
        <v>0</v>
      </c>
      <c r="AW62" s="84">
        <f>'SO 01.5 - Vzduchotechnika'!J36</f>
        <v>0</v>
      </c>
      <c r="AX62" s="84">
        <f>'SO 01.5 - Vzduchotechnika'!J37</f>
        <v>0</v>
      </c>
      <c r="AY62" s="84">
        <f>'SO 01.5 - Vzduchotechnika'!J38</f>
        <v>0</v>
      </c>
      <c r="AZ62" s="84">
        <f>'SO 01.5 - Vzduchotechnika'!F35</f>
        <v>0</v>
      </c>
      <c r="BA62" s="84">
        <f>'SO 01.5 - Vzduchotechnika'!F36</f>
        <v>0</v>
      </c>
      <c r="BB62" s="84">
        <f>'SO 01.5 - Vzduchotechnika'!F37</f>
        <v>0</v>
      </c>
      <c r="BC62" s="84">
        <f>'SO 01.5 - Vzduchotechnika'!F38</f>
        <v>0</v>
      </c>
      <c r="BD62" s="86">
        <f>'SO 01.5 - Vzduchotechnika'!F39</f>
        <v>0</v>
      </c>
      <c r="BT62" s="26" t="s">
        <v>85</v>
      </c>
      <c r="BV62" s="26" t="s">
        <v>78</v>
      </c>
      <c r="BW62" s="26" t="s">
        <v>108</v>
      </c>
      <c r="BX62" s="26" t="s">
        <v>96</v>
      </c>
      <c r="CL62" s="26" t="s">
        <v>19</v>
      </c>
    </row>
    <row r="63" spans="1:90" s="3" customFormat="1" ht="16.5" customHeight="1">
      <c r="A63" s="81" t="s">
        <v>86</v>
      </c>
      <c r="B63" s="46"/>
      <c r="C63" s="9"/>
      <c r="D63" s="9"/>
      <c r="E63" s="318" t="s">
        <v>109</v>
      </c>
      <c r="F63" s="318"/>
      <c r="G63" s="318"/>
      <c r="H63" s="318"/>
      <c r="I63" s="318"/>
      <c r="J63" s="9"/>
      <c r="K63" s="318" t="s">
        <v>110</v>
      </c>
      <c r="L63" s="318"/>
      <c r="M63" s="318"/>
      <c r="N63" s="318"/>
      <c r="O63" s="318"/>
      <c r="P63" s="318"/>
      <c r="Q63" s="318"/>
      <c r="R63" s="318"/>
      <c r="S63" s="318"/>
      <c r="T63" s="318"/>
      <c r="U63" s="318"/>
      <c r="V63" s="318"/>
      <c r="W63" s="318"/>
      <c r="X63" s="318"/>
      <c r="Y63" s="318"/>
      <c r="Z63" s="318"/>
      <c r="AA63" s="318"/>
      <c r="AB63" s="318"/>
      <c r="AC63" s="318"/>
      <c r="AD63" s="318"/>
      <c r="AE63" s="318"/>
      <c r="AF63" s="318"/>
      <c r="AG63" s="314">
        <f>'SO 01.3 - Elektroinstalace'!J32</f>
        <v>0</v>
      </c>
      <c r="AH63" s="315"/>
      <c r="AI63" s="315"/>
      <c r="AJ63" s="315"/>
      <c r="AK63" s="315"/>
      <c r="AL63" s="315"/>
      <c r="AM63" s="315"/>
      <c r="AN63" s="314">
        <f t="shared" si="0"/>
        <v>0</v>
      </c>
      <c r="AO63" s="315"/>
      <c r="AP63" s="315"/>
      <c r="AQ63" s="82" t="s">
        <v>89</v>
      </c>
      <c r="AR63" s="46"/>
      <c r="AS63" s="83">
        <v>0</v>
      </c>
      <c r="AT63" s="84">
        <f t="shared" si="1"/>
        <v>0</v>
      </c>
      <c r="AU63" s="85">
        <f>'SO 01.3 - Elektroinstalace'!P102</f>
        <v>0</v>
      </c>
      <c r="AV63" s="84">
        <f>'SO 01.3 - Elektroinstalace'!J35</f>
        <v>0</v>
      </c>
      <c r="AW63" s="84">
        <f>'SO 01.3 - Elektroinstalace'!J36</f>
        <v>0</v>
      </c>
      <c r="AX63" s="84">
        <f>'SO 01.3 - Elektroinstalace'!J37</f>
        <v>0</v>
      </c>
      <c r="AY63" s="84">
        <f>'SO 01.3 - Elektroinstalace'!J38</f>
        <v>0</v>
      </c>
      <c r="AZ63" s="84">
        <f>'SO 01.3 - Elektroinstalace'!F35</f>
        <v>0</v>
      </c>
      <c r="BA63" s="84">
        <f>'SO 01.3 - Elektroinstalace'!F36</f>
        <v>0</v>
      </c>
      <c r="BB63" s="84">
        <f>'SO 01.3 - Elektroinstalace'!F37</f>
        <v>0</v>
      </c>
      <c r="BC63" s="84">
        <f>'SO 01.3 - Elektroinstalace'!F38</f>
        <v>0</v>
      </c>
      <c r="BD63" s="86">
        <f>'SO 01.3 - Elektroinstalace'!F39</f>
        <v>0</v>
      </c>
      <c r="BT63" s="26" t="s">
        <v>85</v>
      </c>
      <c r="BV63" s="26" t="s">
        <v>78</v>
      </c>
      <c r="BW63" s="26" t="s">
        <v>111</v>
      </c>
      <c r="BX63" s="26" t="s">
        <v>96</v>
      </c>
      <c r="CL63" s="26" t="s">
        <v>112</v>
      </c>
    </row>
    <row r="64" spans="2:91" s="6" customFormat="1" ht="16.5" customHeight="1">
      <c r="B64" s="72"/>
      <c r="C64" s="73"/>
      <c r="D64" s="319" t="s">
        <v>113</v>
      </c>
      <c r="E64" s="319"/>
      <c r="F64" s="319"/>
      <c r="G64" s="319"/>
      <c r="H64" s="319"/>
      <c r="I64" s="74"/>
      <c r="J64" s="319" t="s">
        <v>114</v>
      </c>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20">
        <f>ROUND(AG65,2)</f>
        <v>0</v>
      </c>
      <c r="AH64" s="317"/>
      <c r="AI64" s="317"/>
      <c r="AJ64" s="317"/>
      <c r="AK64" s="317"/>
      <c r="AL64" s="317"/>
      <c r="AM64" s="317"/>
      <c r="AN64" s="316">
        <f t="shared" si="0"/>
        <v>0</v>
      </c>
      <c r="AO64" s="317"/>
      <c r="AP64" s="317"/>
      <c r="AQ64" s="75" t="s">
        <v>82</v>
      </c>
      <c r="AR64" s="72"/>
      <c r="AS64" s="76">
        <f>ROUND(AS65,2)</f>
        <v>0</v>
      </c>
      <c r="AT64" s="77">
        <f t="shared" si="1"/>
        <v>0</v>
      </c>
      <c r="AU64" s="78">
        <f>ROUND(AU65,5)</f>
        <v>0</v>
      </c>
      <c r="AV64" s="77">
        <f>ROUND(AZ64*L29,2)</f>
        <v>0</v>
      </c>
      <c r="AW64" s="77">
        <f>ROUND(BA64*L30,2)</f>
        <v>0</v>
      </c>
      <c r="AX64" s="77">
        <f>ROUND(BB64*L29,2)</f>
        <v>0</v>
      </c>
      <c r="AY64" s="77">
        <f>ROUND(BC64*L30,2)</f>
        <v>0</v>
      </c>
      <c r="AZ64" s="77">
        <f>ROUND(AZ65,2)</f>
        <v>0</v>
      </c>
      <c r="BA64" s="77">
        <f>ROUND(BA65,2)</f>
        <v>0</v>
      </c>
      <c r="BB64" s="77">
        <f>ROUND(BB65,2)</f>
        <v>0</v>
      </c>
      <c r="BC64" s="77">
        <f>ROUND(BC65,2)</f>
        <v>0</v>
      </c>
      <c r="BD64" s="79">
        <f>ROUND(BD65,2)</f>
        <v>0</v>
      </c>
      <c r="BS64" s="80" t="s">
        <v>75</v>
      </c>
      <c r="BT64" s="80" t="s">
        <v>83</v>
      </c>
      <c r="BU64" s="80" t="s">
        <v>77</v>
      </c>
      <c r="BV64" s="80" t="s">
        <v>78</v>
      </c>
      <c r="BW64" s="80" t="s">
        <v>115</v>
      </c>
      <c r="BX64" s="80" t="s">
        <v>5</v>
      </c>
      <c r="CL64" s="80" t="s">
        <v>19</v>
      </c>
      <c r="CM64" s="80" t="s">
        <v>85</v>
      </c>
    </row>
    <row r="65" spans="1:90" s="3" customFormat="1" ht="16.5" customHeight="1">
      <c r="A65" s="81" t="s">
        <v>86</v>
      </c>
      <c r="B65" s="46"/>
      <c r="C65" s="9"/>
      <c r="D65" s="9"/>
      <c r="E65" s="318" t="s">
        <v>116</v>
      </c>
      <c r="F65" s="318"/>
      <c r="G65" s="318"/>
      <c r="H65" s="318"/>
      <c r="I65" s="318"/>
      <c r="J65" s="9"/>
      <c r="K65" s="318" t="s">
        <v>98</v>
      </c>
      <c r="L65" s="318"/>
      <c r="M65" s="318"/>
      <c r="N65" s="318"/>
      <c r="O65" s="318"/>
      <c r="P65" s="318"/>
      <c r="Q65" s="318"/>
      <c r="R65" s="318"/>
      <c r="S65" s="318"/>
      <c r="T65" s="318"/>
      <c r="U65" s="318"/>
      <c r="V65" s="318"/>
      <c r="W65" s="318"/>
      <c r="X65" s="318"/>
      <c r="Y65" s="318"/>
      <c r="Z65" s="318"/>
      <c r="AA65" s="318"/>
      <c r="AB65" s="318"/>
      <c r="AC65" s="318"/>
      <c r="AD65" s="318"/>
      <c r="AE65" s="318"/>
      <c r="AF65" s="318"/>
      <c r="AG65" s="314">
        <f>'SO 02.1 - Stavební část'!J32</f>
        <v>0</v>
      </c>
      <c r="AH65" s="315"/>
      <c r="AI65" s="315"/>
      <c r="AJ65" s="315"/>
      <c r="AK65" s="315"/>
      <c r="AL65" s="315"/>
      <c r="AM65" s="315"/>
      <c r="AN65" s="314">
        <f t="shared" si="0"/>
        <v>0</v>
      </c>
      <c r="AO65" s="315"/>
      <c r="AP65" s="315"/>
      <c r="AQ65" s="82" t="s">
        <v>89</v>
      </c>
      <c r="AR65" s="46"/>
      <c r="AS65" s="83">
        <v>0</v>
      </c>
      <c r="AT65" s="84">
        <f t="shared" si="1"/>
        <v>0</v>
      </c>
      <c r="AU65" s="85">
        <f>'SO 02.1 - Stavební část'!P97</f>
        <v>0</v>
      </c>
      <c r="AV65" s="84">
        <f>'SO 02.1 - Stavební část'!J35</f>
        <v>0</v>
      </c>
      <c r="AW65" s="84">
        <f>'SO 02.1 - Stavební část'!J36</f>
        <v>0</v>
      </c>
      <c r="AX65" s="84">
        <f>'SO 02.1 - Stavební část'!J37</f>
        <v>0</v>
      </c>
      <c r="AY65" s="84">
        <f>'SO 02.1 - Stavební část'!J38</f>
        <v>0</v>
      </c>
      <c r="AZ65" s="84">
        <f>'SO 02.1 - Stavební část'!F35</f>
        <v>0</v>
      </c>
      <c r="BA65" s="84">
        <f>'SO 02.1 - Stavební část'!F36</f>
        <v>0</v>
      </c>
      <c r="BB65" s="84">
        <f>'SO 02.1 - Stavební část'!F37</f>
        <v>0</v>
      </c>
      <c r="BC65" s="84">
        <f>'SO 02.1 - Stavební část'!F38</f>
        <v>0</v>
      </c>
      <c r="BD65" s="86">
        <f>'SO 02.1 - Stavební část'!F39</f>
        <v>0</v>
      </c>
      <c r="BT65" s="26" t="s">
        <v>85</v>
      </c>
      <c r="BV65" s="26" t="s">
        <v>78</v>
      </c>
      <c r="BW65" s="26" t="s">
        <v>117</v>
      </c>
      <c r="BX65" s="26" t="s">
        <v>115</v>
      </c>
      <c r="CL65" s="26" t="s">
        <v>19</v>
      </c>
    </row>
    <row r="66" spans="2:91" s="6" customFormat="1" ht="16.5" customHeight="1">
      <c r="B66" s="72"/>
      <c r="C66" s="73"/>
      <c r="D66" s="319" t="s">
        <v>118</v>
      </c>
      <c r="E66" s="319"/>
      <c r="F66" s="319"/>
      <c r="G66" s="319"/>
      <c r="H66" s="319"/>
      <c r="I66" s="74"/>
      <c r="J66" s="319" t="s">
        <v>119</v>
      </c>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20">
        <f>ROUND(SUM(AG67:AG68),2)</f>
        <v>0</v>
      </c>
      <c r="AH66" s="317"/>
      <c r="AI66" s="317"/>
      <c r="AJ66" s="317"/>
      <c r="AK66" s="317"/>
      <c r="AL66" s="317"/>
      <c r="AM66" s="317"/>
      <c r="AN66" s="316">
        <f t="shared" si="0"/>
        <v>0</v>
      </c>
      <c r="AO66" s="317"/>
      <c r="AP66" s="317"/>
      <c r="AQ66" s="75" t="s">
        <v>82</v>
      </c>
      <c r="AR66" s="72"/>
      <c r="AS66" s="76">
        <f>ROUND(SUM(AS67:AS68),2)</f>
        <v>0</v>
      </c>
      <c r="AT66" s="77">
        <f t="shared" si="1"/>
        <v>0</v>
      </c>
      <c r="AU66" s="78">
        <f>ROUND(SUM(AU67:AU68),5)</f>
        <v>0</v>
      </c>
      <c r="AV66" s="77">
        <f>ROUND(AZ66*L29,2)</f>
        <v>0</v>
      </c>
      <c r="AW66" s="77">
        <f>ROUND(BA66*L30,2)</f>
        <v>0</v>
      </c>
      <c r="AX66" s="77">
        <f>ROUND(BB66*L29,2)</f>
        <v>0</v>
      </c>
      <c r="AY66" s="77">
        <f>ROUND(BC66*L30,2)</f>
        <v>0</v>
      </c>
      <c r="AZ66" s="77">
        <f>ROUND(SUM(AZ67:AZ68),2)</f>
        <v>0</v>
      </c>
      <c r="BA66" s="77">
        <f>ROUND(SUM(BA67:BA68),2)</f>
        <v>0</v>
      </c>
      <c r="BB66" s="77">
        <f>ROUND(SUM(BB67:BB68),2)</f>
        <v>0</v>
      </c>
      <c r="BC66" s="77">
        <f>ROUND(SUM(BC67:BC68),2)</f>
        <v>0</v>
      </c>
      <c r="BD66" s="79">
        <f>ROUND(SUM(BD67:BD68),2)</f>
        <v>0</v>
      </c>
      <c r="BS66" s="80" t="s">
        <v>75</v>
      </c>
      <c r="BT66" s="80" t="s">
        <v>83</v>
      </c>
      <c r="BU66" s="80" t="s">
        <v>77</v>
      </c>
      <c r="BV66" s="80" t="s">
        <v>78</v>
      </c>
      <c r="BW66" s="80" t="s">
        <v>120</v>
      </c>
      <c r="BX66" s="80" t="s">
        <v>5</v>
      </c>
      <c r="CL66" s="80" t="s">
        <v>19</v>
      </c>
      <c r="CM66" s="80" t="s">
        <v>85</v>
      </c>
    </row>
    <row r="67" spans="1:90" s="3" customFormat="1" ht="16.5" customHeight="1">
      <c r="A67" s="81" t="s">
        <v>86</v>
      </c>
      <c r="B67" s="46"/>
      <c r="C67" s="9"/>
      <c r="D67" s="9"/>
      <c r="E67" s="318" t="s">
        <v>121</v>
      </c>
      <c r="F67" s="318"/>
      <c r="G67" s="318"/>
      <c r="H67" s="318"/>
      <c r="I67" s="318"/>
      <c r="J67" s="9"/>
      <c r="K67" s="318" t="s">
        <v>122</v>
      </c>
      <c r="L67" s="318"/>
      <c r="M67" s="318"/>
      <c r="N67" s="318"/>
      <c r="O67" s="318"/>
      <c r="P67" s="318"/>
      <c r="Q67" s="318"/>
      <c r="R67" s="318"/>
      <c r="S67" s="318"/>
      <c r="T67" s="318"/>
      <c r="U67" s="318"/>
      <c r="V67" s="318"/>
      <c r="W67" s="318"/>
      <c r="X67" s="318"/>
      <c r="Y67" s="318"/>
      <c r="Z67" s="318"/>
      <c r="AA67" s="318"/>
      <c r="AB67" s="318"/>
      <c r="AC67" s="318"/>
      <c r="AD67" s="318"/>
      <c r="AE67" s="318"/>
      <c r="AF67" s="318"/>
      <c r="AG67" s="314">
        <f>'SO 03.1 - Zpevněné plochy'!J32</f>
        <v>0</v>
      </c>
      <c r="AH67" s="315"/>
      <c r="AI67" s="315"/>
      <c r="AJ67" s="315"/>
      <c r="AK67" s="315"/>
      <c r="AL67" s="315"/>
      <c r="AM67" s="315"/>
      <c r="AN67" s="314">
        <f t="shared" si="0"/>
        <v>0</v>
      </c>
      <c r="AO67" s="315"/>
      <c r="AP67" s="315"/>
      <c r="AQ67" s="82" t="s">
        <v>89</v>
      </c>
      <c r="AR67" s="46"/>
      <c r="AS67" s="83">
        <v>0</v>
      </c>
      <c r="AT67" s="84">
        <f t="shared" si="1"/>
        <v>0</v>
      </c>
      <c r="AU67" s="85">
        <f>'SO 03.1 - Zpevněné plochy'!P95</f>
        <v>0</v>
      </c>
      <c r="AV67" s="84">
        <f>'SO 03.1 - Zpevněné plochy'!J35</f>
        <v>0</v>
      </c>
      <c r="AW67" s="84">
        <f>'SO 03.1 - Zpevněné plochy'!J36</f>
        <v>0</v>
      </c>
      <c r="AX67" s="84">
        <f>'SO 03.1 - Zpevněné plochy'!J37</f>
        <v>0</v>
      </c>
      <c r="AY67" s="84">
        <f>'SO 03.1 - Zpevněné plochy'!J38</f>
        <v>0</v>
      </c>
      <c r="AZ67" s="84">
        <f>'SO 03.1 - Zpevněné plochy'!F35</f>
        <v>0</v>
      </c>
      <c r="BA67" s="84">
        <f>'SO 03.1 - Zpevněné plochy'!F36</f>
        <v>0</v>
      </c>
      <c r="BB67" s="84">
        <f>'SO 03.1 - Zpevněné plochy'!F37</f>
        <v>0</v>
      </c>
      <c r="BC67" s="84">
        <f>'SO 03.1 - Zpevněné plochy'!F38</f>
        <v>0</v>
      </c>
      <c r="BD67" s="86">
        <f>'SO 03.1 - Zpevněné plochy'!F39</f>
        <v>0</v>
      </c>
      <c r="BT67" s="26" t="s">
        <v>85</v>
      </c>
      <c r="BV67" s="26" t="s">
        <v>78</v>
      </c>
      <c r="BW67" s="26" t="s">
        <v>123</v>
      </c>
      <c r="BX67" s="26" t="s">
        <v>120</v>
      </c>
      <c r="CL67" s="26" t="s">
        <v>19</v>
      </c>
    </row>
    <row r="68" spans="1:90" s="3" customFormat="1" ht="16.5" customHeight="1">
      <c r="A68" s="81" t="s">
        <v>86</v>
      </c>
      <c r="B68" s="46"/>
      <c r="C68" s="9"/>
      <c r="D68" s="9"/>
      <c r="E68" s="318" t="s">
        <v>124</v>
      </c>
      <c r="F68" s="318"/>
      <c r="G68" s="318"/>
      <c r="H68" s="318"/>
      <c r="I68" s="318"/>
      <c r="J68" s="9"/>
      <c r="K68" s="318" t="s">
        <v>125</v>
      </c>
      <c r="L68" s="318"/>
      <c r="M68" s="318"/>
      <c r="N68" s="318"/>
      <c r="O68" s="318"/>
      <c r="P68" s="318"/>
      <c r="Q68" s="318"/>
      <c r="R68" s="318"/>
      <c r="S68" s="318"/>
      <c r="T68" s="318"/>
      <c r="U68" s="318"/>
      <c r="V68" s="318"/>
      <c r="W68" s="318"/>
      <c r="X68" s="318"/>
      <c r="Y68" s="318"/>
      <c r="Z68" s="318"/>
      <c r="AA68" s="318"/>
      <c r="AB68" s="318"/>
      <c r="AC68" s="318"/>
      <c r="AD68" s="318"/>
      <c r="AE68" s="318"/>
      <c r="AF68" s="318"/>
      <c r="AG68" s="314">
        <f>'SO 03.2 - Oplocení'!J32</f>
        <v>0</v>
      </c>
      <c r="AH68" s="315"/>
      <c r="AI68" s="315"/>
      <c r="AJ68" s="315"/>
      <c r="AK68" s="315"/>
      <c r="AL68" s="315"/>
      <c r="AM68" s="315"/>
      <c r="AN68" s="314">
        <f t="shared" si="0"/>
        <v>0</v>
      </c>
      <c r="AO68" s="315"/>
      <c r="AP68" s="315"/>
      <c r="AQ68" s="82" t="s">
        <v>89</v>
      </c>
      <c r="AR68" s="46"/>
      <c r="AS68" s="83">
        <v>0</v>
      </c>
      <c r="AT68" s="84">
        <f t="shared" si="1"/>
        <v>0</v>
      </c>
      <c r="AU68" s="85">
        <f>'SO 03.2 - Oplocení'!P92</f>
        <v>0</v>
      </c>
      <c r="AV68" s="84">
        <f>'SO 03.2 - Oplocení'!J35</f>
        <v>0</v>
      </c>
      <c r="AW68" s="84">
        <f>'SO 03.2 - Oplocení'!J36</f>
        <v>0</v>
      </c>
      <c r="AX68" s="84">
        <f>'SO 03.2 - Oplocení'!J37</f>
        <v>0</v>
      </c>
      <c r="AY68" s="84">
        <f>'SO 03.2 - Oplocení'!J38</f>
        <v>0</v>
      </c>
      <c r="AZ68" s="84">
        <f>'SO 03.2 - Oplocení'!F35</f>
        <v>0</v>
      </c>
      <c r="BA68" s="84">
        <f>'SO 03.2 - Oplocení'!F36</f>
        <v>0</v>
      </c>
      <c r="BB68" s="84">
        <f>'SO 03.2 - Oplocení'!F37</f>
        <v>0</v>
      </c>
      <c r="BC68" s="84">
        <f>'SO 03.2 - Oplocení'!F38</f>
        <v>0</v>
      </c>
      <c r="BD68" s="86">
        <f>'SO 03.2 - Oplocení'!F39</f>
        <v>0</v>
      </c>
      <c r="BT68" s="26" t="s">
        <v>85</v>
      </c>
      <c r="BV68" s="26" t="s">
        <v>78</v>
      </c>
      <c r="BW68" s="26" t="s">
        <v>126</v>
      </c>
      <c r="BX68" s="26" t="s">
        <v>120</v>
      </c>
      <c r="CL68" s="26" t="s">
        <v>19</v>
      </c>
    </row>
    <row r="69" spans="2:91" s="6" customFormat="1" ht="16.5" customHeight="1">
      <c r="B69" s="72"/>
      <c r="C69" s="73"/>
      <c r="D69" s="319" t="s">
        <v>127</v>
      </c>
      <c r="E69" s="319"/>
      <c r="F69" s="319"/>
      <c r="G69" s="319"/>
      <c r="H69" s="319"/>
      <c r="I69" s="74"/>
      <c r="J69" s="319" t="s">
        <v>128</v>
      </c>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20">
        <f>ROUND(AG70,2)</f>
        <v>0</v>
      </c>
      <c r="AH69" s="317"/>
      <c r="AI69" s="317"/>
      <c r="AJ69" s="317"/>
      <c r="AK69" s="317"/>
      <c r="AL69" s="317"/>
      <c r="AM69" s="317"/>
      <c r="AN69" s="316">
        <f t="shared" si="0"/>
        <v>0</v>
      </c>
      <c r="AO69" s="317"/>
      <c r="AP69" s="317"/>
      <c r="AQ69" s="75" t="s">
        <v>82</v>
      </c>
      <c r="AR69" s="72"/>
      <c r="AS69" s="76">
        <f>ROUND(AS70,2)</f>
        <v>0</v>
      </c>
      <c r="AT69" s="77">
        <f t="shared" si="1"/>
        <v>0</v>
      </c>
      <c r="AU69" s="78">
        <f>ROUND(AU70,5)</f>
        <v>0</v>
      </c>
      <c r="AV69" s="77">
        <f>ROUND(AZ69*L29,2)</f>
        <v>0</v>
      </c>
      <c r="AW69" s="77">
        <f>ROUND(BA69*L30,2)</f>
        <v>0</v>
      </c>
      <c r="AX69" s="77">
        <f>ROUND(BB69*L29,2)</f>
        <v>0</v>
      </c>
      <c r="AY69" s="77">
        <f>ROUND(BC69*L30,2)</f>
        <v>0</v>
      </c>
      <c r="AZ69" s="77">
        <f>ROUND(AZ70,2)</f>
        <v>0</v>
      </c>
      <c r="BA69" s="77">
        <f>ROUND(BA70,2)</f>
        <v>0</v>
      </c>
      <c r="BB69" s="77">
        <f>ROUND(BB70,2)</f>
        <v>0</v>
      </c>
      <c r="BC69" s="77">
        <f>ROUND(BC70,2)</f>
        <v>0</v>
      </c>
      <c r="BD69" s="79">
        <f>ROUND(BD70,2)</f>
        <v>0</v>
      </c>
      <c r="BS69" s="80" t="s">
        <v>75</v>
      </c>
      <c r="BT69" s="80" t="s">
        <v>83</v>
      </c>
      <c r="BU69" s="80" t="s">
        <v>77</v>
      </c>
      <c r="BV69" s="80" t="s">
        <v>78</v>
      </c>
      <c r="BW69" s="80" t="s">
        <v>129</v>
      </c>
      <c r="BX69" s="80" t="s">
        <v>5</v>
      </c>
      <c r="CL69" s="80" t="s">
        <v>19</v>
      </c>
      <c r="CM69" s="80" t="s">
        <v>85</v>
      </c>
    </row>
    <row r="70" spans="1:90" s="3" customFormat="1" ht="16.5" customHeight="1">
      <c r="A70" s="81" t="s">
        <v>86</v>
      </c>
      <c r="B70" s="46"/>
      <c r="C70" s="9"/>
      <c r="D70" s="9"/>
      <c r="E70" s="318" t="s">
        <v>130</v>
      </c>
      <c r="F70" s="318"/>
      <c r="G70" s="318"/>
      <c r="H70" s="318"/>
      <c r="I70" s="318"/>
      <c r="J70" s="9"/>
      <c r="K70" s="318" t="s">
        <v>128</v>
      </c>
      <c r="L70" s="318"/>
      <c r="M70" s="318"/>
      <c r="N70" s="318"/>
      <c r="O70" s="318"/>
      <c r="P70" s="318"/>
      <c r="Q70" s="318"/>
      <c r="R70" s="318"/>
      <c r="S70" s="318"/>
      <c r="T70" s="318"/>
      <c r="U70" s="318"/>
      <c r="V70" s="318"/>
      <c r="W70" s="318"/>
      <c r="X70" s="318"/>
      <c r="Y70" s="318"/>
      <c r="Z70" s="318"/>
      <c r="AA70" s="318"/>
      <c r="AB70" s="318"/>
      <c r="AC70" s="318"/>
      <c r="AD70" s="318"/>
      <c r="AE70" s="318"/>
      <c r="AF70" s="318"/>
      <c r="AG70" s="314">
        <f>'VON.1 - Vedlejší a ostatn...'!J32</f>
        <v>0</v>
      </c>
      <c r="AH70" s="315"/>
      <c r="AI70" s="315"/>
      <c r="AJ70" s="315"/>
      <c r="AK70" s="315"/>
      <c r="AL70" s="315"/>
      <c r="AM70" s="315"/>
      <c r="AN70" s="314">
        <f t="shared" si="0"/>
        <v>0</v>
      </c>
      <c r="AO70" s="315"/>
      <c r="AP70" s="315"/>
      <c r="AQ70" s="82" t="s">
        <v>89</v>
      </c>
      <c r="AR70" s="46"/>
      <c r="AS70" s="87">
        <v>0</v>
      </c>
      <c r="AT70" s="88">
        <f t="shared" si="1"/>
        <v>0</v>
      </c>
      <c r="AU70" s="89">
        <f>'VON.1 - Vedlejší a ostatn...'!P91</f>
        <v>0</v>
      </c>
      <c r="AV70" s="88">
        <f>'VON.1 - Vedlejší a ostatn...'!J35</f>
        <v>0</v>
      </c>
      <c r="AW70" s="88">
        <f>'VON.1 - Vedlejší a ostatn...'!J36</f>
        <v>0</v>
      </c>
      <c r="AX70" s="88">
        <f>'VON.1 - Vedlejší a ostatn...'!J37</f>
        <v>0</v>
      </c>
      <c r="AY70" s="88">
        <f>'VON.1 - Vedlejší a ostatn...'!J38</f>
        <v>0</v>
      </c>
      <c r="AZ70" s="88">
        <f>'VON.1 - Vedlejší a ostatn...'!F35</f>
        <v>0</v>
      </c>
      <c r="BA70" s="88">
        <f>'VON.1 - Vedlejší a ostatn...'!F36</f>
        <v>0</v>
      </c>
      <c r="BB70" s="88">
        <f>'VON.1 - Vedlejší a ostatn...'!F37</f>
        <v>0</v>
      </c>
      <c r="BC70" s="88">
        <f>'VON.1 - Vedlejší a ostatn...'!F38</f>
        <v>0</v>
      </c>
      <c r="BD70" s="90">
        <f>'VON.1 - Vedlejší a ostatn...'!F39</f>
        <v>0</v>
      </c>
      <c r="BT70" s="26" t="s">
        <v>85</v>
      </c>
      <c r="BV70" s="26" t="s">
        <v>78</v>
      </c>
      <c r="BW70" s="26" t="s">
        <v>131</v>
      </c>
      <c r="BX70" s="26" t="s">
        <v>129</v>
      </c>
      <c r="CL70" s="26" t="s">
        <v>19</v>
      </c>
    </row>
    <row r="71" spans="2:44" s="1" customFormat="1" ht="30" customHeight="1">
      <c r="B71" s="33"/>
      <c r="AR71" s="33"/>
    </row>
    <row r="72" spans="2:44" s="1" customFormat="1" ht="7" customHeight="1">
      <c r="B72" s="42"/>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33"/>
    </row>
  </sheetData>
  <sheetProtection algorithmName="SHA-512" hashValue="D8iIkK4Quqg0DHju/MMaFy8XH/hHfKTnrgrMWauzYned5/X1qr4ctBhdd3jXruSySbyoFl7uxfgDviSrZJGSMA==" saltValue="25gZjRo6ZtbkZMVpLPEeceJJf3ymd4VIPUzbubPzkLLljIpy18UKH9tqnNl+GvJZ7qva+TdAcwnBkJVBoV3MUw==" spinCount="100000" sheet="1" objects="1" scenarios="1" formatColumns="0" formatRows="0"/>
  <mergeCells count="102">
    <mergeCell ref="J64:AF64"/>
    <mergeCell ref="K65:AF65"/>
    <mergeCell ref="J66:AF66"/>
    <mergeCell ref="K67:AF67"/>
    <mergeCell ref="C52:G52"/>
    <mergeCell ref="I52:AF52"/>
    <mergeCell ref="J55:AF55"/>
    <mergeCell ref="K56:AF56"/>
    <mergeCell ref="K57:AF57"/>
    <mergeCell ref="J58:AF58"/>
    <mergeCell ref="K59:AF59"/>
    <mergeCell ref="K60:AF60"/>
    <mergeCell ref="K61:AF61"/>
    <mergeCell ref="AG67:AM67"/>
    <mergeCell ref="AG68:AM68"/>
    <mergeCell ref="AG69:AM69"/>
    <mergeCell ref="AG70:AM70"/>
    <mergeCell ref="J69:AF69"/>
    <mergeCell ref="K68:AF68"/>
    <mergeCell ref="K70:AF70"/>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K62:AF62"/>
    <mergeCell ref="K63:AF63"/>
    <mergeCell ref="AN67:AP67"/>
    <mergeCell ref="AN68:AP68"/>
    <mergeCell ref="AN69:AP69"/>
    <mergeCell ref="AN70:AP70"/>
    <mergeCell ref="E62:I62"/>
    <mergeCell ref="D55:H55"/>
    <mergeCell ref="E56:I56"/>
    <mergeCell ref="E57:I57"/>
    <mergeCell ref="D58:H58"/>
    <mergeCell ref="E59:I59"/>
    <mergeCell ref="E60:I60"/>
    <mergeCell ref="E61:I61"/>
    <mergeCell ref="E63:I63"/>
    <mergeCell ref="D64:H64"/>
    <mergeCell ref="E65:I65"/>
    <mergeCell ref="D66:H66"/>
    <mergeCell ref="E67:I67"/>
    <mergeCell ref="E68:I68"/>
    <mergeCell ref="D69:H69"/>
    <mergeCell ref="E70:I70"/>
    <mergeCell ref="AG64:AM64"/>
    <mergeCell ref="AG63:AM63"/>
    <mergeCell ref="AG65:AM65"/>
    <mergeCell ref="AG66:AM66"/>
    <mergeCell ref="AN61:AP61"/>
    <mergeCell ref="AN58:AP58"/>
    <mergeCell ref="AN59:AP59"/>
    <mergeCell ref="AN60:AP60"/>
    <mergeCell ref="AN62:AP62"/>
    <mergeCell ref="AN63:AP63"/>
    <mergeCell ref="AN64:AP64"/>
    <mergeCell ref="AN65:AP65"/>
    <mergeCell ref="AN66:AP66"/>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W31:AE31"/>
    <mergeCell ref="BE5:BE32"/>
    <mergeCell ref="AK26:AO26"/>
    <mergeCell ref="W29:AE29"/>
    <mergeCell ref="AK29:AO29"/>
    <mergeCell ref="W30:AE30"/>
    <mergeCell ref="AK30:AO30"/>
    <mergeCell ref="AK31:AO31"/>
    <mergeCell ref="W32:AE32"/>
    <mergeCell ref="AK32:AO32"/>
  </mergeCells>
  <hyperlinks>
    <hyperlink ref="A56" location="'SO 00.1 - Demolice stávaj...'!C2" display="/"/>
    <hyperlink ref="A57" location="'SO 00.2 - Demolice ohraze...'!C2" display="/"/>
    <hyperlink ref="A59" location="'SO 01.1 - Stavební část'!C2" display="/"/>
    <hyperlink ref="A60" location="'SO 01.2 - Zdravotně techn...'!C2" display="/"/>
    <hyperlink ref="A61" location="'SO 01.4 - Vytápění'!C2" display="/"/>
    <hyperlink ref="A62" location="'SO 01.5 - Vzduchotechnika'!C2" display="/"/>
    <hyperlink ref="A63" location="'SO 01.3 - Elektroinstalace'!C2" display="/"/>
    <hyperlink ref="A65" location="'SO 02.1 - Stavební část'!C2" display="/"/>
    <hyperlink ref="A67" location="'SO 03.1 - Zpevněné plochy'!C2" display="/"/>
    <hyperlink ref="A68" location="'SO 03.2 - Oplocení'!C2" display="/"/>
    <hyperlink ref="A70" location="'VON.1 - Vedlejší a ostat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300"/>
  <sheetViews>
    <sheetView showGridLines="0" workbookViewId="0" topLeftCell="A193">
      <selection activeCell="H208" sqref="H208"/>
    </sheetView>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297"/>
      <c r="M2" s="297"/>
      <c r="N2" s="297"/>
      <c r="O2" s="297"/>
      <c r="P2" s="297"/>
      <c r="Q2" s="297"/>
      <c r="R2" s="297"/>
      <c r="S2" s="297"/>
      <c r="T2" s="297"/>
      <c r="U2" s="297"/>
      <c r="V2" s="297"/>
      <c r="AT2" s="18" t="s">
        <v>123</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27" t="str">
        <f>'Rekapitulace stavby'!K6</f>
        <v>Projektová příprava výstavby nového střediska chovu koní Slatiňany</v>
      </c>
      <c r="F7" s="328"/>
      <c r="G7" s="328"/>
      <c r="H7" s="328"/>
      <c r="L7" s="21"/>
    </row>
    <row r="8" spans="2:12" ht="12" customHeight="1">
      <c r="B8" s="21"/>
      <c r="D8" s="28" t="s">
        <v>133</v>
      </c>
      <c r="L8" s="21"/>
    </row>
    <row r="9" spans="2:12" s="1" customFormat="1" ht="16.5" customHeight="1">
      <c r="B9" s="33"/>
      <c r="E9" s="327" t="s">
        <v>3905</v>
      </c>
      <c r="F9" s="329"/>
      <c r="G9" s="329"/>
      <c r="H9" s="329"/>
      <c r="I9" s="94"/>
      <c r="L9" s="33"/>
    </row>
    <row r="10" spans="2:12" s="1" customFormat="1" ht="12" customHeight="1">
      <c r="B10" s="33"/>
      <c r="D10" s="28" t="s">
        <v>135</v>
      </c>
      <c r="I10" s="94"/>
      <c r="L10" s="33"/>
    </row>
    <row r="11" spans="2:12" s="1" customFormat="1" ht="16.5" customHeight="1">
      <c r="B11" s="33"/>
      <c r="E11" s="304" t="s">
        <v>3906</v>
      </c>
      <c r="F11" s="329"/>
      <c r="G11" s="329"/>
      <c r="H11" s="329"/>
      <c r="I11" s="94"/>
      <c r="L11" s="33"/>
    </row>
    <row r="12" spans="2:12" s="1" customFormat="1" ht="10">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30" t="str">
        <f>'Rekapitulace stavby'!E14</f>
        <v>Vyplň údaj</v>
      </c>
      <c r="F20" s="307"/>
      <c r="G20" s="307"/>
      <c r="H20" s="307"/>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11" t="s">
        <v>41</v>
      </c>
      <c r="F29" s="311"/>
      <c r="G29" s="311"/>
      <c r="H29" s="311"/>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ROUND(J95,2)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ROUND((SUM(BE95:BE299)),2)</f>
        <v>0</v>
      </c>
      <c r="I35" s="101">
        <v>0.21</v>
      </c>
      <c r="J35" s="84">
        <f>ROUND(((SUM(BE95:BE299))*I35),2)</f>
        <v>0</v>
      </c>
      <c r="L35" s="33"/>
    </row>
    <row r="36" spans="2:12" s="1" customFormat="1" ht="14.4" customHeight="1">
      <c r="B36" s="33"/>
      <c r="E36" s="28" t="s">
        <v>48</v>
      </c>
      <c r="F36" s="84">
        <f>ROUND((SUM(BF95:BF299)),2)</f>
        <v>0</v>
      </c>
      <c r="I36" s="101">
        <v>0.15</v>
      </c>
      <c r="J36" s="84">
        <f>ROUND(((SUM(BF95:BF299))*I36),2)</f>
        <v>0</v>
      </c>
      <c r="L36" s="33"/>
    </row>
    <row r="37" spans="2:12" s="1" customFormat="1" ht="14.4" customHeight="1" hidden="1">
      <c r="B37" s="33"/>
      <c r="E37" s="28" t="s">
        <v>49</v>
      </c>
      <c r="F37" s="84">
        <f>ROUND((SUM(BG95:BG299)),2)</f>
        <v>0</v>
      </c>
      <c r="I37" s="101">
        <v>0.21</v>
      </c>
      <c r="J37" s="84">
        <f>0</f>
        <v>0</v>
      </c>
      <c r="L37" s="33"/>
    </row>
    <row r="38" spans="2:12" s="1" customFormat="1" ht="14.4" customHeight="1" hidden="1">
      <c r="B38" s="33"/>
      <c r="E38" s="28" t="s">
        <v>50</v>
      </c>
      <c r="F38" s="84">
        <f>ROUND((SUM(BH95:BH299)),2)</f>
        <v>0</v>
      </c>
      <c r="I38" s="101">
        <v>0.15</v>
      </c>
      <c r="J38" s="84">
        <f>0</f>
        <v>0</v>
      </c>
      <c r="L38" s="33"/>
    </row>
    <row r="39" spans="2:12" s="1" customFormat="1" ht="14.4" customHeight="1" hidden="1">
      <c r="B39" s="33"/>
      <c r="E39" s="28" t="s">
        <v>51</v>
      </c>
      <c r="F39" s="84">
        <f>ROUND((SUM(BI95:BI299)),2)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27" t="str">
        <f>E7</f>
        <v>Projektová příprava výstavby nového střediska chovu koní Slatiňany</v>
      </c>
      <c r="F50" s="328"/>
      <c r="G50" s="328"/>
      <c r="H50" s="328"/>
      <c r="I50" s="94"/>
      <c r="L50" s="33"/>
    </row>
    <row r="51" spans="2:12" ht="12" customHeight="1">
      <c r="B51" s="21"/>
      <c r="C51" s="28" t="s">
        <v>133</v>
      </c>
      <c r="L51" s="21"/>
    </row>
    <row r="52" spans="2:12" s="1" customFormat="1" ht="16.5" customHeight="1">
      <c r="B52" s="33"/>
      <c r="E52" s="327" t="s">
        <v>3905</v>
      </c>
      <c r="F52" s="329"/>
      <c r="G52" s="329"/>
      <c r="H52" s="329"/>
      <c r="I52" s="94"/>
      <c r="L52" s="33"/>
    </row>
    <row r="53" spans="2:12" s="1" customFormat="1" ht="12" customHeight="1">
      <c r="B53" s="33"/>
      <c r="C53" s="28" t="s">
        <v>135</v>
      </c>
      <c r="I53" s="94"/>
      <c r="L53" s="33"/>
    </row>
    <row r="54" spans="2:12" s="1" customFormat="1" ht="16.5" customHeight="1">
      <c r="B54" s="33"/>
      <c r="E54" s="304" t="str">
        <f>E11</f>
        <v>SO 03.1 - Zpevněné plochy</v>
      </c>
      <c r="F54" s="329"/>
      <c r="G54" s="329"/>
      <c r="H54" s="329"/>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J95</f>
        <v>0</v>
      </c>
      <c r="L63" s="33"/>
      <c r="AU63" s="18" t="s">
        <v>140</v>
      </c>
    </row>
    <row r="64" spans="2:12" s="8" customFormat="1" ht="25" customHeight="1">
      <c r="B64" s="115"/>
      <c r="D64" s="116" t="s">
        <v>141</v>
      </c>
      <c r="E64" s="117"/>
      <c r="F64" s="117"/>
      <c r="G64" s="117"/>
      <c r="H64" s="117"/>
      <c r="I64" s="118"/>
      <c r="J64" s="119">
        <f>J96</f>
        <v>0</v>
      </c>
      <c r="L64" s="115"/>
    </row>
    <row r="65" spans="2:12" s="9" customFormat="1" ht="19.9" customHeight="1">
      <c r="B65" s="120"/>
      <c r="D65" s="121" t="s">
        <v>142</v>
      </c>
      <c r="E65" s="122"/>
      <c r="F65" s="122"/>
      <c r="G65" s="122"/>
      <c r="H65" s="122"/>
      <c r="I65" s="123"/>
      <c r="J65" s="124">
        <f>J97</f>
        <v>0</v>
      </c>
      <c r="L65" s="120"/>
    </row>
    <row r="66" spans="2:12" s="9" customFormat="1" ht="19.9" customHeight="1">
      <c r="B66" s="120"/>
      <c r="D66" s="121" t="s">
        <v>482</v>
      </c>
      <c r="E66" s="122"/>
      <c r="F66" s="122"/>
      <c r="G66" s="122"/>
      <c r="H66" s="122"/>
      <c r="I66" s="123"/>
      <c r="J66" s="124">
        <f>J193</f>
        <v>0</v>
      </c>
      <c r="L66" s="120"/>
    </row>
    <row r="67" spans="2:12" s="9" customFormat="1" ht="19.9" customHeight="1">
      <c r="B67" s="120"/>
      <c r="D67" s="121" t="s">
        <v>3744</v>
      </c>
      <c r="E67" s="122"/>
      <c r="F67" s="122"/>
      <c r="G67" s="122"/>
      <c r="H67" s="122"/>
      <c r="I67" s="123"/>
      <c r="J67" s="124">
        <f>J198</f>
        <v>0</v>
      </c>
      <c r="L67" s="120"/>
    </row>
    <row r="68" spans="2:12" s="9" customFormat="1" ht="14.9" customHeight="1">
      <c r="B68" s="120"/>
      <c r="D68" s="121" t="s">
        <v>3907</v>
      </c>
      <c r="E68" s="122"/>
      <c r="F68" s="122"/>
      <c r="G68" s="122"/>
      <c r="H68" s="122"/>
      <c r="I68" s="123"/>
      <c r="J68" s="124">
        <f>J199</f>
        <v>0</v>
      </c>
      <c r="L68" s="120"/>
    </row>
    <row r="69" spans="2:12" s="9" customFormat="1" ht="14.9" customHeight="1">
      <c r="B69" s="120"/>
      <c r="D69" s="121" t="s">
        <v>3908</v>
      </c>
      <c r="E69" s="122"/>
      <c r="F69" s="122"/>
      <c r="G69" s="122"/>
      <c r="H69" s="122"/>
      <c r="I69" s="123"/>
      <c r="J69" s="124">
        <f>J222</f>
        <v>0</v>
      </c>
      <c r="L69" s="120"/>
    </row>
    <row r="70" spans="2:12" s="9" customFormat="1" ht="14.9" customHeight="1">
      <c r="B70" s="120"/>
      <c r="D70" s="121" t="s">
        <v>3909</v>
      </c>
      <c r="E70" s="122"/>
      <c r="F70" s="122"/>
      <c r="G70" s="122"/>
      <c r="H70" s="122"/>
      <c r="I70" s="123"/>
      <c r="J70" s="124">
        <f>J238</f>
        <v>0</v>
      </c>
      <c r="L70" s="120"/>
    </row>
    <row r="71" spans="2:12" s="9" customFormat="1" ht="14.9" customHeight="1">
      <c r="B71" s="120"/>
      <c r="D71" s="121" t="s">
        <v>3910</v>
      </c>
      <c r="E71" s="122"/>
      <c r="F71" s="122"/>
      <c r="G71" s="122"/>
      <c r="H71" s="122"/>
      <c r="I71" s="123"/>
      <c r="J71" s="124">
        <f>J252</f>
        <v>0</v>
      </c>
      <c r="L71" s="120"/>
    </row>
    <row r="72" spans="2:12" s="9" customFormat="1" ht="19.9" customHeight="1">
      <c r="B72" s="120"/>
      <c r="D72" s="121" t="s">
        <v>143</v>
      </c>
      <c r="E72" s="122"/>
      <c r="F72" s="122"/>
      <c r="G72" s="122"/>
      <c r="H72" s="122"/>
      <c r="I72" s="123"/>
      <c r="J72" s="124">
        <f>J261</f>
        <v>0</v>
      </c>
      <c r="L72" s="120"/>
    </row>
    <row r="73" spans="2:12" s="9" customFormat="1" ht="19.9" customHeight="1">
      <c r="B73" s="120"/>
      <c r="D73" s="121" t="s">
        <v>484</v>
      </c>
      <c r="E73" s="122"/>
      <c r="F73" s="122"/>
      <c r="G73" s="122"/>
      <c r="H73" s="122"/>
      <c r="I73" s="123"/>
      <c r="J73" s="124">
        <f>J297</f>
        <v>0</v>
      </c>
      <c r="L73" s="120"/>
    </row>
    <row r="74" spans="2:12" s="1" customFormat="1" ht="21.75" customHeight="1">
      <c r="B74" s="33"/>
      <c r="I74" s="94"/>
      <c r="L74" s="33"/>
    </row>
    <row r="75" spans="2:12" s="1" customFormat="1" ht="7" customHeight="1">
      <c r="B75" s="42"/>
      <c r="C75" s="43"/>
      <c r="D75" s="43"/>
      <c r="E75" s="43"/>
      <c r="F75" s="43"/>
      <c r="G75" s="43"/>
      <c r="H75" s="43"/>
      <c r="I75" s="109"/>
      <c r="J75" s="43"/>
      <c r="K75" s="43"/>
      <c r="L75" s="33"/>
    </row>
    <row r="79" spans="2:12" s="1" customFormat="1" ht="7" customHeight="1">
      <c r="B79" s="44"/>
      <c r="C79" s="45"/>
      <c r="D79" s="45"/>
      <c r="E79" s="45"/>
      <c r="F79" s="45"/>
      <c r="G79" s="45"/>
      <c r="H79" s="45"/>
      <c r="I79" s="110"/>
      <c r="J79" s="45"/>
      <c r="K79" s="45"/>
      <c r="L79" s="33"/>
    </row>
    <row r="80" spans="2:12" s="1" customFormat="1" ht="25" customHeight="1">
      <c r="B80" s="33"/>
      <c r="C80" s="22" t="s">
        <v>145</v>
      </c>
      <c r="I80" s="94"/>
      <c r="L80" s="33"/>
    </row>
    <row r="81" spans="2:12" s="1" customFormat="1" ht="7" customHeight="1">
      <c r="B81" s="33"/>
      <c r="I81" s="94"/>
      <c r="L81" s="33"/>
    </row>
    <row r="82" spans="2:12" s="1" customFormat="1" ht="12" customHeight="1">
      <c r="B82" s="33"/>
      <c r="C82" s="28" t="s">
        <v>16</v>
      </c>
      <c r="I82" s="94"/>
      <c r="L82" s="33"/>
    </row>
    <row r="83" spans="2:12" s="1" customFormat="1" ht="16.5" customHeight="1">
      <c r="B83" s="33"/>
      <c r="E83" s="327" t="str">
        <f>E7</f>
        <v>Projektová příprava výstavby nového střediska chovu koní Slatiňany</v>
      </c>
      <c r="F83" s="328"/>
      <c r="G83" s="328"/>
      <c r="H83" s="328"/>
      <c r="I83" s="94"/>
      <c r="L83" s="33"/>
    </row>
    <row r="84" spans="2:12" ht="12" customHeight="1">
      <c r="B84" s="21"/>
      <c r="C84" s="28" t="s">
        <v>133</v>
      </c>
      <c r="L84" s="21"/>
    </row>
    <row r="85" spans="2:12" s="1" customFormat="1" ht="16.5" customHeight="1">
      <c r="B85" s="33"/>
      <c r="E85" s="327" t="s">
        <v>3905</v>
      </c>
      <c r="F85" s="329"/>
      <c r="G85" s="329"/>
      <c r="H85" s="329"/>
      <c r="I85" s="94"/>
      <c r="L85" s="33"/>
    </row>
    <row r="86" spans="2:12" s="1" customFormat="1" ht="12" customHeight="1">
      <c r="B86" s="33"/>
      <c r="C86" s="28" t="s">
        <v>135</v>
      </c>
      <c r="I86" s="94"/>
      <c r="L86" s="33"/>
    </row>
    <row r="87" spans="2:12" s="1" customFormat="1" ht="16.5" customHeight="1">
      <c r="B87" s="33"/>
      <c r="E87" s="304" t="str">
        <f>E11</f>
        <v>SO 03.1 - Zpevněné plochy</v>
      </c>
      <c r="F87" s="329"/>
      <c r="G87" s="329"/>
      <c r="H87" s="329"/>
      <c r="I87" s="94"/>
      <c r="L87" s="33"/>
    </row>
    <row r="88" spans="2:12" s="1" customFormat="1" ht="7" customHeight="1">
      <c r="B88" s="33"/>
      <c r="I88" s="94"/>
      <c r="L88" s="33"/>
    </row>
    <row r="89" spans="2:12" s="1" customFormat="1" ht="12" customHeight="1">
      <c r="B89" s="33"/>
      <c r="C89" s="28" t="s">
        <v>22</v>
      </c>
      <c r="F89" s="26" t="str">
        <f>F14</f>
        <v>V Kaštance, 538 21 Slatiňany</v>
      </c>
      <c r="I89" s="95" t="s">
        <v>24</v>
      </c>
      <c r="J89" s="50" t="str">
        <f>IF(J14="","",J14)</f>
        <v>25. 7. 2019</v>
      </c>
      <c r="L89" s="33"/>
    </row>
    <row r="90" spans="2:12" s="1" customFormat="1" ht="7" customHeight="1">
      <c r="B90" s="33"/>
      <c r="I90" s="94"/>
      <c r="L90" s="33"/>
    </row>
    <row r="91" spans="2:12" s="1" customFormat="1" ht="15.15" customHeight="1">
      <c r="B91" s="33"/>
      <c r="C91" s="28" t="s">
        <v>26</v>
      </c>
      <c r="F91" s="26" t="str">
        <f>E17</f>
        <v>Národní hřebčín Kladruby nad Labem, s.p.o.</v>
      </c>
      <c r="I91" s="95" t="s">
        <v>33</v>
      </c>
      <c r="J91" s="31" t="str">
        <f>E23</f>
        <v>SVIŽN s.r.o.</v>
      </c>
      <c r="L91" s="33"/>
    </row>
    <row r="92" spans="2:12" s="1" customFormat="1" ht="15.15" customHeight="1">
      <c r="B92" s="33"/>
      <c r="C92" s="28" t="s">
        <v>31</v>
      </c>
      <c r="F92" s="26" t="str">
        <f>IF(E20="","",E20)</f>
        <v>Vyplň údaj</v>
      </c>
      <c r="I92" s="95" t="s">
        <v>38</v>
      </c>
      <c r="J92" s="31" t="str">
        <f>E26</f>
        <v xml:space="preserve"> </v>
      </c>
      <c r="L92" s="33"/>
    </row>
    <row r="93" spans="2:12" s="1" customFormat="1" ht="10.25" customHeight="1">
      <c r="B93" s="33"/>
      <c r="I93" s="94"/>
      <c r="L93" s="33"/>
    </row>
    <row r="94" spans="2:20" s="10" customFormat="1" ht="29.25" customHeight="1">
      <c r="B94" s="125"/>
      <c r="C94" s="126" t="s">
        <v>146</v>
      </c>
      <c r="D94" s="127" t="s">
        <v>61</v>
      </c>
      <c r="E94" s="127" t="s">
        <v>57</v>
      </c>
      <c r="F94" s="127" t="s">
        <v>58</v>
      </c>
      <c r="G94" s="127" t="s">
        <v>147</v>
      </c>
      <c r="H94" s="127" t="s">
        <v>148</v>
      </c>
      <c r="I94" s="128" t="s">
        <v>149</v>
      </c>
      <c r="J94" s="127" t="s">
        <v>139</v>
      </c>
      <c r="K94" s="129" t="s">
        <v>150</v>
      </c>
      <c r="L94" s="125"/>
      <c r="M94" s="57" t="s">
        <v>21</v>
      </c>
      <c r="N94" s="58" t="s">
        <v>46</v>
      </c>
      <c r="O94" s="58" t="s">
        <v>151</v>
      </c>
      <c r="P94" s="58" t="s">
        <v>152</v>
      </c>
      <c r="Q94" s="58" t="s">
        <v>153</v>
      </c>
      <c r="R94" s="58" t="s">
        <v>154</v>
      </c>
      <c r="S94" s="58" t="s">
        <v>155</v>
      </c>
      <c r="T94" s="59" t="s">
        <v>156</v>
      </c>
    </row>
    <row r="95" spans="2:63" s="1" customFormat="1" ht="22.75" customHeight="1">
      <c r="B95" s="33"/>
      <c r="C95" s="62" t="s">
        <v>157</v>
      </c>
      <c r="I95" s="94"/>
      <c r="J95" s="130">
        <f>BK95</f>
        <v>0</v>
      </c>
      <c r="L95" s="33"/>
      <c r="M95" s="60"/>
      <c r="N95" s="51"/>
      <c r="O95" s="51"/>
      <c r="P95" s="131">
        <f>P96</f>
        <v>0</v>
      </c>
      <c r="Q95" s="51"/>
      <c r="R95" s="131">
        <f>R96</f>
        <v>641.71447737</v>
      </c>
      <c r="S95" s="51"/>
      <c r="T95" s="132">
        <f>T96</f>
        <v>0</v>
      </c>
      <c r="AT95" s="18" t="s">
        <v>75</v>
      </c>
      <c r="AU95" s="18" t="s">
        <v>140</v>
      </c>
      <c r="BK95" s="133">
        <f>BK96</f>
        <v>0</v>
      </c>
    </row>
    <row r="96" spans="2:63" s="11" customFormat="1" ht="25.9" customHeight="1">
      <c r="B96" s="134"/>
      <c r="D96" s="135" t="s">
        <v>75</v>
      </c>
      <c r="E96" s="136" t="s">
        <v>158</v>
      </c>
      <c r="F96" s="136" t="s">
        <v>159</v>
      </c>
      <c r="I96" s="137"/>
      <c r="J96" s="138">
        <f>BK96</f>
        <v>0</v>
      </c>
      <c r="L96" s="134"/>
      <c r="M96" s="139"/>
      <c r="P96" s="140">
        <f>P97+P193+P198+P261+P297</f>
        <v>0</v>
      </c>
      <c r="R96" s="140">
        <f>R97+R193+R198+R261+R297</f>
        <v>641.71447737</v>
      </c>
      <c r="T96" s="141">
        <f>T97+T193+T198+T261+T297</f>
        <v>0</v>
      </c>
      <c r="AR96" s="135" t="s">
        <v>83</v>
      </c>
      <c r="AT96" s="142" t="s">
        <v>75</v>
      </c>
      <c r="AU96" s="142" t="s">
        <v>76</v>
      </c>
      <c r="AY96" s="135" t="s">
        <v>160</v>
      </c>
      <c r="BK96" s="143">
        <f>BK97+BK193+BK198+BK261+BK297</f>
        <v>0</v>
      </c>
    </row>
    <row r="97" spans="2:63" s="11" customFormat="1" ht="22.75" customHeight="1">
      <c r="B97" s="134"/>
      <c r="D97" s="135" t="s">
        <v>75</v>
      </c>
      <c r="E97" s="144" t="s">
        <v>83</v>
      </c>
      <c r="F97" s="144" t="s">
        <v>161</v>
      </c>
      <c r="I97" s="137"/>
      <c r="J97" s="145">
        <f>BK97</f>
        <v>0</v>
      </c>
      <c r="L97" s="134"/>
      <c r="M97" s="139"/>
      <c r="P97" s="140">
        <f>SUM(P98:P192)</f>
        <v>0</v>
      </c>
      <c r="R97" s="140">
        <f>SUM(R98:R192)</f>
        <v>289.5579</v>
      </c>
      <c r="T97" s="141">
        <f>SUM(T98:T192)</f>
        <v>0</v>
      </c>
      <c r="AR97" s="135" t="s">
        <v>83</v>
      </c>
      <c r="AT97" s="142" t="s">
        <v>75</v>
      </c>
      <c r="AU97" s="142" t="s">
        <v>83</v>
      </c>
      <c r="AY97" s="135" t="s">
        <v>160</v>
      </c>
      <c r="BK97" s="143">
        <f>SUM(BK98:BK192)</f>
        <v>0</v>
      </c>
    </row>
    <row r="98" spans="2:65" s="1" customFormat="1" ht="24" customHeight="1">
      <c r="B98" s="33"/>
      <c r="C98" s="146" t="s">
        <v>83</v>
      </c>
      <c r="D98" s="146" t="s">
        <v>162</v>
      </c>
      <c r="E98" s="147" t="s">
        <v>3745</v>
      </c>
      <c r="F98" s="148" t="s">
        <v>3746</v>
      </c>
      <c r="G98" s="149" t="s">
        <v>165</v>
      </c>
      <c r="H98" s="150">
        <v>579</v>
      </c>
      <c r="I98" s="151"/>
      <c r="J98" s="152">
        <f>ROUND(I98*H98,2)</f>
        <v>0</v>
      </c>
      <c r="K98" s="148" t="s">
        <v>166</v>
      </c>
      <c r="L98" s="33"/>
      <c r="M98" s="153" t="s">
        <v>21</v>
      </c>
      <c r="N98" s="154" t="s">
        <v>47</v>
      </c>
      <c r="P98" s="155">
        <f>O98*H98</f>
        <v>0</v>
      </c>
      <c r="Q98" s="155">
        <v>0</v>
      </c>
      <c r="R98" s="155">
        <f>Q98*H98</f>
        <v>0</v>
      </c>
      <c r="S98" s="155">
        <v>0</v>
      </c>
      <c r="T98" s="156">
        <f>S98*H98</f>
        <v>0</v>
      </c>
      <c r="AR98" s="157" t="s">
        <v>167</v>
      </c>
      <c r="AT98" s="157" t="s">
        <v>162</v>
      </c>
      <c r="AU98" s="157" t="s">
        <v>85</v>
      </c>
      <c r="AY98" s="18" t="s">
        <v>160</v>
      </c>
      <c r="BE98" s="158">
        <f>IF(N98="základní",J98,0)</f>
        <v>0</v>
      </c>
      <c r="BF98" s="158">
        <f>IF(N98="snížená",J98,0)</f>
        <v>0</v>
      </c>
      <c r="BG98" s="158">
        <f>IF(N98="zákl. přenesená",J98,0)</f>
        <v>0</v>
      </c>
      <c r="BH98" s="158">
        <f>IF(N98="sníž. přenesená",J98,0)</f>
        <v>0</v>
      </c>
      <c r="BI98" s="158">
        <f>IF(N98="nulová",J98,0)</f>
        <v>0</v>
      </c>
      <c r="BJ98" s="18" t="s">
        <v>83</v>
      </c>
      <c r="BK98" s="158">
        <f>ROUND(I98*H98,2)</f>
        <v>0</v>
      </c>
      <c r="BL98" s="18" t="s">
        <v>167</v>
      </c>
      <c r="BM98" s="157" t="s">
        <v>3911</v>
      </c>
    </row>
    <row r="99" spans="2:47" s="1" customFormat="1" ht="162">
      <c r="B99" s="33"/>
      <c r="D99" s="159" t="s">
        <v>169</v>
      </c>
      <c r="F99" s="160" t="s">
        <v>3748</v>
      </c>
      <c r="I99" s="94"/>
      <c r="L99" s="33"/>
      <c r="M99" s="161"/>
      <c r="T99" s="54"/>
      <c r="AT99" s="18" t="s">
        <v>169</v>
      </c>
      <c r="AU99" s="18" t="s">
        <v>85</v>
      </c>
    </row>
    <row r="100" spans="2:51" s="13" customFormat="1" ht="10">
      <c r="B100" s="168"/>
      <c r="D100" s="159" t="s">
        <v>171</v>
      </c>
      <c r="E100" s="169" t="s">
        <v>21</v>
      </c>
      <c r="F100" s="170" t="s">
        <v>3912</v>
      </c>
      <c r="H100" s="171">
        <v>579</v>
      </c>
      <c r="I100" s="172"/>
      <c r="L100" s="168"/>
      <c r="M100" s="173"/>
      <c r="T100" s="174"/>
      <c r="AT100" s="169" t="s">
        <v>171</v>
      </c>
      <c r="AU100" s="169" t="s">
        <v>85</v>
      </c>
      <c r="AV100" s="13" t="s">
        <v>85</v>
      </c>
      <c r="AW100" s="13" t="s">
        <v>37</v>
      </c>
      <c r="AX100" s="13" t="s">
        <v>76</v>
      </c>
      <c r="AY100" s="169" t="s">
        <v>160</v>
      </c>
    </row>
    <row r="101" spans="2:51" s="15" customFormat="1" ht="10">
      <c r="B101" s="182"/>
      <c r="D101" s="159" t="s">
        <v>171</v>
      </c>
      <c r="E101" s="183" t="s">
        <v>21</v>
      </c>
      <c r="F101" s="184" t="s">
        <v>185</v>
      </c>
      <c r="H101" s="185">
        <v>579</v>
      </c>
      <c r="I101" s="186"/>
      <c r="L101" s="182"/>
      <c r="M101" s="187"/>
      <c r="T101" s="188"/>
      <c r="AT101" s="183" t="s">
        <v>171</v>
      </c>
      <c r="AU101" s="183" t="s">
        <v>85</v>
      </c>
      <c r="AV101" s="15" t="s">
        <v>167</v>
      </c>
      <c r="AW101" s="15" t="s">
        <v>37</v>
      </c>
      <c r="AX101" s="15" t="s">
        <v>83</v>
      </c>
      <c r="AY101" s="183" t="s">
        <v>160</v>
      </c>
    </row>
    <row r="102" spans="2:65" s="1" customFormat="1" ht="24" customHeight="1">
      <c r="B102" s="33"/>
      <c r="C102" s="146" t="s">
        <v>85</v>
      </c>
      <c r="D102" s="146" t="s">
        <v>162</v>
      </c>
      <c r="E102" s="147" t="s">
        <v>496</v>
      </c>
      <c r="F102" s="148" t="s">
        <v>497</v>
      </c>
      <c r="G102" s="149" t="s">
        <v>165</v>
      </c>
      <c r="H102" s="150">
        <v>3486.247</v>
      </c>
      <c r="I102" s="151"/>
      <c r="J102" s="152">
        <f>ROUND(I102*H102,2)</f>
        <v>0</v>
      </c>
      <c r="K102" s="148" t="s">
        <v>166</v>
      </c>
      <c r="L102" s="33"/>
      <c r="M102" s="153" t="s">
        <v>21</v>
      </c>
      <c r="N102" s="154" t="s">
        <v>47</v>
      </c>
      <c r="P102" s="155">
        <f>O102*H102</f>
        <v>0</v>
      </c>
      <c r="Q102" s="155">
        <v>0</v>
      </c>
      <c r="R102" s="155">
        <f>Q102*H102</f>
        <v>0</v>
      </c>
      <c r="S102" s="155">
        <v>0</v>
      </c>
      <c r="T102" s="156">
        <f>S102*H102</f>
        <v>0</v>
      </c>
      <c r="AR102" s="157" t="s">
        <v>167</v>
      </c>
      <c r="AT102" s="157" t="s">
        <v>162</v>
      </c>
      <c r="AU102" s="157" t="s">
        <v>85</v>
      </c>
      <c r="AY102" s="18" t="s">
        <v>160</v>
      </c>
      <c r="BE102" s="158">
        <f>IF(N102="základní",J102,0)</f>
        <v>0</v>
      </c>
      <c r="BF102" s="158">
        <f>IF(N102="snížená",J102,0)</f>
        <v>0</v>
      </c>
      <c r="BG102" s="158">
        <f>IF(N102="zákl. přenesená",J102,0)</f>
        <v>0</v>
      </c>
      <c r="BH102" s="158">
        <f>IF(N102="sníž. přenesená",J102,0)</f>
        <v>0</v>
      </c>
      <c r="BI102" s="158">
        <f>IF(N102="nulová",J102,0)</f>
        <v>0</v>
      </c>
      <c r="BJ102" s="18" t="s">
        <v>83</v>
      </c>
      <c r="BK102" s="158">
        <f>ROUND(I102*H102,2)</f>
        <v>0</v>
      </c>
      <c r="BL102" s="18" t="s">
        <v>167</v>
      </c>
      <c r="BM102" s="157" t="s">
        <v>3913</v>
      </c>
    </row>
    <row r="103" spans="2:47" s="1" customFormat="1" ht="72">
      <c r="B103" s="33"/>
      <c r="D103" s="159" t="s">
        <v>169</v>
      </c>
      <c r="F103" s="160" t="s">
        <v>499</v>
      </c>
      <c r="I103" s="94"/>
      <c r="L103" s="33"/>
      <c r="M103" s="161"/>
      <c r="T103" s="54"/>
      <c r="AT103" s="18" t="s">
        <v>169</v>
      </c>
      <c r="AU103" s="18" t="s">
        <v>85</v>
      </c>
    </row>
    <row r="104" spans="2:51" s="12" customFormat="1" ht="10">
      <c r="B104" s="162"/>
      <c r="D104" s="159" t="s">
        <v>171</v>
      </c>
      <c r="E104" s="163" t="s">
        <v>21</v>
      </c>
      <c r="F104" s="164" t="s">
        <v>3914</v>
      </c>
      <c r="H104" s="163" t="s">
        <v>21</v>
      </c>
      <c r="I104" s="165"/>
      <c r="L104" s="162"/>
      <c r="M104" s="166"/>
      <c r="T104" s="167"/>
      <c r="AT104" s="163" t="s">
        <v>171</v>
      </c>
      <c r="AU104" s="163" t="s">
        <v>85</v>
      </c>
      <c r="AV104" s="12" t="s">
        <v>83</v>
      </c>
      <c r="AW104" s="12" t="s">
        <v>37</v>
      </c>
      <c r="AX104" s="12" t="s">
        <v>76</v>
      </c>
      <c r="AY104" s="163" t="s">
        <v>160</v>
      </c>
    </row>
    <row r="105" spans="2:51" s="12" customFormat="1" ht="10">
      <c r="B105" s="162"/>
      <c r="D105" s="159" t="s">
        <v>171</v>
      </c>
      <c r="E105" s="163" t="s">
        <v>21</v>
      </c>
      <c r="F105" s="164" t="s">
        <v>3915</v>
      </c>
      <c r="H105" s="163" t="s">
        <v>21</v>
      </c>
      <c r="I105" s="165"/>
      <c r="L105" s="162"/>
      <c r="M105" s="166"/>
      <c r="T105" s="167"/>
      <c r="AT105" s="163" t="s">
        <v>171</v>
      </c>
      <c r="AU105" s="163" t="s">
        <v>85</v>
      </c>
      <c r="AV105" s="12" t="s">
        <v>83</v>
      </c>
      <c r="AW105" s="12" t="s">
        <v>37</v>
      </c>
      <c r="AX105" s="12" t="s">
        <v>76</v>
      </c>
      <c r="AY105" s="163" t="s">
        <v>160</v>
      </c>
    </row>
    <row r="106" spans="2:51" s="13" customFormat="1" ht="10">
      <c r="B106" s="168"/>
      <c r="D106" s="159" t="s">
        <v>171</v>
      </c>
      <c r="E106" s="169" t="s">
        <v>21</v>
      </c>
      <c r="F106" s="170" t="s">
        <v>3916</v>
      </c>
      <c r="H106" s="171">
        <v>751.5</v>
      </c>
      <c r="I106" s="172"/>
      <c r="L106" s="168"/>
      <c r="M106" s="173"/>
      <c r="T106" s="174"/>
      <c r="AT106" s="169" t="s">
        <v>171</v>
      </c>
      <c r="AU106" s="169" t="s">
        <v>85</v>
      </c>
      <c r="AV106" s="13" t="s">
        <v>85</v>
      </c>
      <c r="AW106" s="13" t="s">
        <v>37</v>
      </c>
      <c r="AX106" s="13" t="s">
        <v>76</v>
      </c>
      <c r="AY106" s="169" t="s">
        <v>160</v>
      </c>
    </row>
    <row r="107" spans="2:51" s="14" customFormat="1" ht="10">
      <c r="B107" s="175"/>
      <c r="D107" s="159" t="s">
        <v>171</v>
      </c>
      <c r="E107" s="176" t="s">
        <v>21</v>
      </c>
      <c r="F107" s="177" t="s">
        <v>180</v>
      </c>
      <c r="H107" s="178">
        <v>751.5</v>
      </c>
      <c r="I107" s="179"/>
      <c r="L107" s="175"/>
      <c r="M107" s="180"/>
      <c r="T107" s="181"/>
      <c r="AT107" s="176" t="s">
        <v>171</v>
      </c>
      <c r="AU107" s="176" t="s">
        <v>85</v>
      </c>
      <c r="AV107" s="14" t="s">
        <v>181</v>
      </c>
      <c r="AW107" s="14" t="s">
        <v>37</v>
      </c>
      <c r="AX107" s="14" t="s">
        <v>76</v>
      </c>
      <c r="AY107" s="176" t="s">
        <v>160</v>
      </c>
    </row>
    <row r="108" spans="2:51" s="12" customFormat="1" ht="10">
      <c r="B108" s="162"/>
      <c r="D108" s="159" t="s">
        <v>171</v>
      </c>
      <c r="E108" s="163" t="s">
        <v>21</v>
      </c>
      <c r="F108" s="164" t="s">
        <v>3917</v>
      </c>
      <c r="H108" s="163" t="s">
        <v>21</v>
      </c>
      <c r="I108" s="165"/>
      <c r="L108" s="162"/>
      <c r="M108" s="166"/>
      <c r="T108" s="167"/>
      <c r="AT108" s="163" t="s">
        <v>171</v>
      </c>
      <c r="AU108" s="163" t="s">
        <v>85</v>
      </c>
      <c r="AV108" s="12" t="s">
        <v>83</v>
      </c>
      <c r="AW108" s="12" t="s">
        <v>37</v>
      </c>
      <c r="AX108" s="12" t="s">
        <v>76</v>
      </c>
      <c r="AY108" s="163" t="s">
        <v>160</v>
      </c>
    </row>
    <row r="109" spans="2:51" s="13" customFormat="1" ht="10">
      <c r="B109" s="168"/>
      <c r="D109" s="159" t="s">
        <v>171</v>
      </c>
      <c r="E109" s="169" t="s">
        <v>21</v>
      </c>
      <c r="F109" s="170" t="s">
        <v>3918</v>
      </c>
      <c r="H109" s="171">
        <v>2587.208</v>
      </c>
      <c r="I109" s="172"/>
      <c r="L109" s="168"/>
      <c r="M109" s="173"/>
      <c r="T109" s="174"/>
      <c r="AT109" s="169" t="s">
        <v>171</v>
      </c>
      <c r="AU109" s="169" t="s">
        <v>85</v>
      </c>
      <c r="AV109" s="13" t="s">
        <v>85</v>
      </c>
      <c r="AW109" s="13" t="s">
        <v>37</v>
      </c>
      <c r="AX109" s="13" t="s">
        <v>76</v>
      </c>
      <c r="AY109" s="169" t="s">
        <v>160</v>
      </c>
    </row>
    <row r="110" spans="2:51" s="14" customFormat="1" ht="10">
      <c r="B110" s="175"/>
      <c r="D110" s="159" t="s">
        <v>171</v>
      </c>
      <c r="E110" s="176" t="s">
        <v>21</v>
      </c>
      <c r="F110" s="177" t="s">
        <v>180</v>
      </c>
      <c r="H110" s="178">
        <v>2587.208</v>
      </c>
      <c r="I110" s="179"/>
      <c r="L110" s="175"/>
      <c r="M110" s="180"/>
      <c r="T110" s="181"/>
      <c r="AT110" s="176" t="s">
        <v>171</v>
      </c>
      <c r="AU110" s="176" t="s">
        <v>85</v>
      </c>
      <c r="AV110" s="14" t="s">
        <v>181</v>
      </c>
      <c r="AW110" s="14" t="s">
        <v>37</v>
      </c>
      <c r="AX110" s="14" t="s">
        <v>76</v>
      </c>
      <c r="AY110" s="176" t="s">
        <v>160</v>
      </c>
    </row>
    <row r="111" spans="2:51" s="12" customFormat="1" ht="10">
      <c r="B111" s="162"/>
      <c r="D111" s="159" t="s">
        <v>171</v>
      </c>
      <c r="E111" s="163" t="s">
        <v>21</v>
      </c>
      <c r="F111" s="164" t="s">
        <v>3919</v>
      </c>
      <c r="H111" s="163" t="s">
        <v>21</v>
      </c>
      <c r="I111" s="165"/>
      <c r="L111" s="162"/>
      <c r="M111" s="166"/>
      <c r="T111" s="167"/>
      <c r="AT111" s="163" t="s">
        <v>171</v>
      </c>
      <c r="AU111" s="163" t="s">
        <v>85</v>
      </c>
      <c r="AV111" s="12" t="s">
        <v>83</v>
      </c>
      <c r="AW111" s="12" t="s">
        <v>37</v>
      </c>
      <c r="AX111" s="12" t="s">
        <v>76</v>
      </c>
      <c r="AY111" s="163" t="s">
        <v>160</v>
      </c>
    </row>
    <row r="112" spans="2:51" s="13" customFormat="1" ht="10">
      <c r="B112" s="168"/>
      <c r="D112" s="159" t="s">
        <v>171</v>
      </c>
      <c r="E112" s="169" t="s">
        <v>21</v>
      </c>
      <c r="F112" s="170" t="s">
        <v>3920</v>
      </c>
      <c r="H112" s="171">
        <v>95.488</v>
      </c>
      <c r="I112" s="172"/>
      <c r="L112" s="168"/>
      <c r="M112" s="173"/>
      <c r="T112" s="174"/>
      <c r="AT112" s="169" t="s">
        <v>171</v>
      </c>
      <c r="AU112" s="169" t="s">
        <v>85</v>
      </c>
      <c r="AV112" s="13" t="s">
        <v>85</v>
      </c>
      <c r="AW112" s="13" t="s">
        <v>37</v>
      </c>
      <c r="AX112" s="13" t="s">
        <v>76</v>
      </c>
      <c r="AY112" s="169" t="s">
        <v>160</v>
      </c>
    </row>
    <row r="113" spans="2:51" s="14" customFormat="1" ht="10">
      <c r="B113" s="175"/>
      <c r="D113" s="159" t="s">
        <v>171</v>
      </c>
      <c r="E113" s="176" t="s">
        <v>21</v>
      </c>
      <c r="F113" s="177" t="s">
        <v>180</v>
      </c>
      <c r="H113" s="178">
        <v>95.488</v>
      </c>
      <c r="I113" s="179"/>
      <c r="L113" s="175"/>
      <c r="M113" s="180"/>
      <c r="T113" s="181"/>
      <c r="AT113" s="176" t="s">
        <v>171</v>
      </c>
      <c r="AU113" s="176" t="s">
        <v>85</v>
      </c>
      <c r="AV113" s="14" t="s">
        <v>181</v>
      </c>
      <c r="AW113" s="14" t="s">
        <v>37</v>
      </c>
      <c r="AX113" s="14" t="s">
        <v>76</v>
      </c>
      <c r="AY113" s="176" t="s">
        <v>160</v>
      </c>
    </row>
    <row r="114" spans="2:51" s="12" customFormat="1" ht="10">
      <c r="B114" s="162"/>
      <c r="D114" s="159" t="s">
        <v>171</v>
      </c>
      <c r="E114" s="163" t="s">
        <v>21</v>
      </c>
      <c r="F114" s="164" t="s">
        <v>3921</v>
      </c>
      <c r="H114" s="163" t="s">
        <v>21</v>
      </c>
      <c r="I114" s="165"/>
      <c r="L114" s="162"/>
      <c r="M114" s="166"/>
      <c r="T114" s="167"/>
      <c r="AT114" s="163" t="s">
        <v>171</v>
      </c>
      <c r="AU114" s="163" t="s">
        <v>85</v>
      </c>
      <c r="AV114" s="12" t="s">
        <v>83</v>
      </c>
      <c r="AW114" s="12" t="s">
        <v>37</v>
      </c>
      <c r="AX114" s="12" t="s">
        <v>76</v>
      </c>
      <c r="AY114" s="163" t="s">
        <v>160</v>
      </c>
    </row>
    <row r="115" spans="2:51" s="13" customFormat="1" ht="10">
      <c r="B115" s="168"/>
      <c r="D115" s="159" t="s">
        <v>171</v>
      </c>
      <c r="E115" s="169" t="s">
        <v>21</v>
      </c>
      <c r="F115" s="170" t="s">
        <v>3922</v>
      </c>
      <c r="H115" s="171">
        <v>12.6</v>
      </c>
      <c r="I115" s="172"/>
      <c r="L115" s="168"/>
      <c r="M115" s="173"/>
      <c r="T115" s="174"/>
      <c r="AT115" s="169" t="s">
        <v>171</v>
      </c>
      <c r="AU115" s="169" t="s">
        <v>85</v>
      </c>
      <c r="AV115" s="13" t="s">
        <v>85</v>
      </c>
      <c r="AW115" s="13" t="s">
        <v>37</v>
      </c>
      <c r="AX115" s="13" t="s">
        <v>76</v>
      </c>
      <c r="AY115" s="169" t="s">
        <v>160</v>
      </c>
    </row>
    <row r="116" spans="2:51" s="14" customFormat="1" ht="10">
      <c r="B116" s="175"/>
      <c r="D116" s="159" t="s">
        <v>171</v>
      </c>
      <c r="E116" s="176" t="s">
        <v>21</v>
      </c>
      <c r="F116" s="177" t="s">
        <v>180</v>
      </c>
      <c r="H116" s="178">
        <v>12.6</v>
      </c>
      <c r="I116" s="179"/>
      <c r="L116" s="175"/>
      <c r="M116" s="180"/>
      <c r="T116" s="181"/>
      <c r="AT116" s="176" t="s">
        <v>171</v>
      </c>
      <c r="AU116" s="176" t="s">
        <v>85</v>
      </c>
      <c r="AV116" s="14" t="s">
        <v>181</v>
      </c>
      <c r="AW116" s="14" t="s">
        <v>37</v>
      </c>
      <c r="AX116" s="14" t="s">
        <v>76</v>
      </c>
      <c r="AY116" s="176" t="s">
        <v>160</v>
      </c>
    </row>
    <row r="117" spans="2:51" s="12" customFormat="1" ht="10">
      <c r="B117" s="162"/>
      <c r="D117" s="159" t="s">
        <v>171</v>
      </c>
      <c r="E117" s="163" t="s">
        <v>21</v>
      </c>
      <c r="F117" s="164" t="s">
        <v>3923</v>
      </c>
      <c r="H117" s="163" t="s">
        <v>21</v>
      </c>
      <c r="I117" s="165"/>
      <c r="L117" s="162"/>
      <c r="M117" s="166"/>
      <c r="T117" s="167"/>
      <c r="AT117" s="163" t="s">
        <v>171</v>
      </c>
      <c r="AU117" s="163" t="s">
        <v>85</v>
      </c>
      <c r="AV117" s="12" t="s">
        <v>83</v>
      </c>
      <c r="AW117" s="12" t="s">
        <v>37</v>
      </c>
      <c r="AX117" s="12" t="s">
        <v>76</v>
      </c>
      <c r="AY117" s="163" t="s">
        <v>160</v>
      </c>
    </row>
    <row r="118" spans="2:51" s="13" customFormat="1" ht="10">
      <c r="B118" s="168"/>
      <c r="D118" s="159" t="s">
        <v>171</v>
      </c>
      <c r="E118" s="169" t="s">
        <v>21</v>
      </c>
      <c r="F118" s="170" t="s">
        <v>3924</v>
      </c>
      <c r="H118" s="171">
        <v>39.451</v>
      </c>
      <c r="I118" s="172"/>
      <c r="L118" s="168"/>
      <c r="M118" s="173"/>
      <c r="T118" s="174"/>
      <c r="AT118" s="169" t="s">
        <v>171</v>
      </c>
      <c r="AU118" s="169" t="s">
        <v>85</v>
      </c>
      <c r="AV118" s="13" t="s">
        <v>85</v>
      </c>
      <c r="AW118" s="13" t="s">
        <v>37</v>
      </c>
      <c r="AX118" s="13" t="s">
        <v>76</v>
      </c>
      <c r="AY118" s="169" t="s">
        <v>160</v>
      </c>
    </row>
    <row r="119" spans="2:51" s="14" customFormat="1" ht="10">
      <c r="B119" s="175"/>
      <c r="D119" s="159" t="s">
        <v>171</v>
      </c>
      <c r="E119" s="176" t="s">
        <v>21</v>
      </c>
      <c r="F119" s="177" t="s">
        <v>180</v>
      </c>
      <c r="H119" s="178">
        <v>39.451</v>
      </c>
      <c r="I119" s="179"/>
      <c r="L119" s="175"/>
      <c r="M119" s="180"/>
      <c r="T119" s="181"/>
      <c r="AT119" s="176" t="s">
        <v>171</v>
      </c>
      <c r="AU119" s="176" t="s">
        <v>85</v>
      </c>
      <c r="AV119" s="14" t="s">
        <v>181</v>
      </c>
      <c r="AW119" s="14" t="s">
        <v>37</v>
      </c>
      <c r="AX119" s="14" t="s">
        <v>76</v>
      </c>
      <c r="AY119" s="176" t="s">
        <v>160</v>
      </c>
    </row>
    <row r="120" spans="2:51" s="15" customFormat="1" ht="10">
      <c r="B120" s="182"/>
      <c r="D120" s="159" t="s">
        <v>171</v>
      </c>
      <c r="E120" s="183" t="s">
        <v>21</v>
      </c>
      <c r="F120" s="184" t="s">
        <v>185</v>
      </c>
      <c r="H120" s="185">
        <v>3486.247</v>
      </c>
      <c r="I120" s="186"/>
      <c r="L120" s="182"/>
      <c r="M120" s="187"/>
      <c r="T120" s="188"/>
      <c r="AT120" s="183" t="s">
        <v>171</v>
      </c>
      <c r="AU120" s="183" t="s">
        <v>85</v>
      </c>
      <c r="AV120" s="15" t="s">
        <v>167</v>
      </c>
      <c r="AW120" s="15" t="s">
        <v>37</v>
      </c>
      <c r="AX120" s="15" t="s">
        <v>83</v>
      </c>
      <c r="AY120" s="183" t="s">
        <v>160</v>
      </c>
    </row>
    <row r="121" spans="2:65" s="1" customFormat="1" ht="24" customHeight="1">
      <c r="B121" s="33"/>
      <c r="C121" s="146" t="s">
        <v>181</v>
      </c>
      <c r="D121" s="146" t="s">
        <v>162</v>
      </c>
      <c r="E121" s="147" t="s">
        <v>551</v>
      </c>
      <c r="F121" s="148" t="s">
        <v>552</v>
      </c>
      <c r="G121" s="149" t="s">
        <v>165</v>
      </c>
      <c r="H121" s="150">
        <v>3486.247</v>
      </c>
      <c r="I121" s="151"/>
      <c r="J121" s="152">
        <f>ROUND(I121*H121,2)</f>
        <v>0</v>
      </c>
      <c r="K121" s="148" t="s">
        <v>166</v>
      </c>
      <c r="L121" s="33"/>
      <c r="M121" s="153" t="s">
        <v>21</v>
      </c>
      <c r="N121" s="154" t="s">
        <v>47</v>
      </c>
      <c r="P121" s="155">
        <f>O121*H121</f>
        <v>0</v>
      </c>
      <c r="Q121" s="155">
        <v>0</v>
      </c>
      <c r="R121" s="155">
        <f>Q121*H121</f>
        <v>0</v>
      </c>
      <c r="S121" s="155">
        <v>0</v>
      </c>
      <c r="T121" s="156">
        <f>S121*H121</f>
        <v>0</v>
      </c>
      <c r="AR121" s="157" t="s">
        <v>167</v>
      </c>
      <c r="AT121" s="157" t="s">
        <v>162</v>
      </c>
      <c r="AU121" s="157" t="s">
        <v>85</v>
      </c>
      <c r="AY121" s="18" t="s">
        <v>160</v>
      </c>
      <c r="BE121" s="158">
        <f>IF(N121="základní",J121,0)</f>
        <v>0</v>
      </c>
      <c r="BF121" s="158">
        <f>IF(N121="snížená",J121,0)</f>
        <v>0</v>
      </c>
      <c r="BG121" s="158">
        <f>IF(N121="zákl. přenesená",J121,0)</f>
        <v>0</v>
      </c>
      <c r="BH121" s="158">
        <f>IF(N121="sníž. přenesená",J121,0)</f>
        <v>0</v>
      </c>
      <c r="BI121" s="158">
        <f>IF(N121="nulová",J121,0)</f>
        <v>0</v>
      </c>
      <c r="BJ121" s="18" t="s">
        <v>83</v>
      </c>
      <c r="BK121" s="158">
        <f>ROUND(I121*H121,2)</f>
        <v>0</v>
      </c>
      <c r="BL121" s="18" t="s">
        <v>167</v>
      </c>
      <c r="BM121" s="157" t="s">
        <v>3925</v>
      </c>
    </row>
    <row r="122" spans="2:47" s="1" customFormat="1" ht="126">
      <c r="B122" s="33"/>
      <c r="D122" s="159" t="s">
        <v>169</v>
      </c>
      <c r="F122" s="160" t="s">
        <v>189</v>
      </c>
      <c r="I122" s="94"/>
      <c r="L122" s="33"/>
      <c r="M122" s="161"/>
      <c r="T122" s="54"/>
      <c r="AT122" s="18" t="s">
        <v>169</v>
      </c>
      <c r="AU122" s="18" t="s">
        <v>85</v>
      </c>
    </row>
    <row r="123" spans="2:51" s="13" customFormat="1" ht="10">
      <c r="B123" s="168"/>
      <c r="D123" s="159" t="s">
        <v>171</v>
      </c>
      <c r="E123" s="169" t="s">
        <v>21</v>
      </c>
      <c r="F123" s="170" t="s">
        <v>3926</v>
      </c>
      <c r="H123" s="171">
        <v>3486.247</v>
      </c>
      <c r="I123" s="172"/>
      <c r="L123" s="168"/>
      <c r="M123" s="173"/>
      <c r="T123" s="174"/>
      <c r="AT123" s="169" t="s">
        <v>171</v>
      </c>
      <c r="AU123" s="169" t="s">
        <v>85</v>
      </c>
      <c r="AV123" s="13" t="s">
        <v>85</v>
      </c>
      <c r="AW123" s="13" t="s">
        <v>37</v>
      </c>
      <c r="AX123" s="13" t="s">
        <v>76</v>
      </c>
      <c r="AY123" s="169" t="s">
        <v>160</v>
      </c>
    </row>
    <row r="124" spans="2:51" s="15" customFormat="1" ht="10">
      <c r="B124" s="182"/>
      <c r="D124" s="159" t="s">
        <v>171</v>
      </c>
      <c r="E124" s="183" t="s">
        <v>21</v>
      </c>
      <c r="F124" s="184" t="s">
        <v>185</v>
      </c>
      <c r="H124" s="185">
        <v>3486.247</v>
      </c>
      <c r="I124" s="186"/>
      <c r="L124" s="182"/>
      <c r="M124" s="187"/>
      <c r="T124" s="188"/>
      <c r="AT124" s="183" t="s">
        <v>171</v>
      </c>
      <c r="AU124" s="183" t="s">
        <v>85</v>
      </c>
      <c r="AV124" s="15" t="s">
        <v>167</v>
      </c>
      <c r="AW124" s="15" t="s">
        <v>37</v>
      </c>
      <c r="AX124" s="15" t="s">
        <v>83</v>
      </c>
      <c r="AY124" s="183" t="s">
        <v>160</v>
      </c>
    </row>
    <row r="125" spans="2:65" s="1" customFormat="1" ht="16.5" customHeight="1">
      <c r="B125" s="33"/>
      <c r="C125" s="146" t="s">
        <v>167</v>
      </c>
      <c r="D125" s="146" t="s">
        <v>162</v>
      </c>
      <c r="E125" s="147" t="s">
        <v>562</v>
      </c>
      <c r="F125" s="148" t="s">
        <v>563</v>
      </c>
      <c r="G125" s="149" t="s">
        <v>165</v>
      </c>
      <c r="H125" s="150">
        <v>3486.247</v>
      </c>
      <c r="I125" s="151"/>
      <c r="J125" s="152">
        <f>ROUND(I125*H125,2)</f>
        <v>0</v>
      </c>
      <c r="K125" s="148" t="s">
        <v>166</v>
      </c>
      <c r="L125" s="33"/>
      <c r="M125" s="153" t="s">
        <v>21</v>
      </c>
      <c r="N125" s="154" t="s">
        <v>47</v>
      </c>
      <c r="P125" s="155">
        <f>O125*H125</f>
        <v>0</v>
      </c>
      <c r="Q125" s="155">
        <v>0</v>
      </c>
      <c r="R125" s="155">
        <f>Q125*H125</f>
        <v>0</v>
      </c>
      <c r="S125" s="155">
        <v>0</v>
      </c>
      <c r="T125" s="156">
        <f>S125*H125</f>
        <v>0</v>
      </c>
      <c r="AR125" s="157" t="s">
        <v>167</v>
      </c>
      <c r="AT125" s="157" t="s">
        <v>162</v>
      </c>
      <c r="AU125" s="157" t="s">
        <v>85</v>
      </c>
      <c r="AY125" s="18" t="s">
        <v>160</v>
      </c>
      <c r="BE125" s="158">
        <f>IF(N125="základní",J125,0)</f>
        <v>0</v>
      </c>
      <c r="BF125" s="158">
        <f>IF(N125="snížená",J125,0)</f>
        <v>0</v>
      </c>
      <c r="BG125" s="158">
        <f>IF(N125="zákl. přenesená",J125,0)</f>
        <v>0</v>
      </c>
      <c r="BH125" s="158">
        <f>IF(N125="sníž. přenesená",J125,0)</f>
        <v>0</v>
      </c>
      <c r="BI125" s="158">
        <f>IF(N125="nulová",J125,0)</f>
        <v>0</v>
      </c>
      <c r="BJ125" s="18" t="s">
        <v>83</v>
      </c>
      <c r="BK125" s="158">
        <f>ROUND(I125*H125,2)</f>
        <v>0</v>
      </c>
      <c r="BL125" s="18" t="s">
        <v>167</v>
      </c>
      <c r="BM125" s="157" t="s">
        <v>3927</v>
      </c>
    </row>
    <row r="126" spans="2:47" s="1" customFormat="1" ht="198">
      <c r="B126" s="33"/>
      <c r="D126" s="159" t="s">
        <v>169</v>
      </c>
      <c r="F126" s="160" t="s">
        <v>565</v>
      </c>
      <c r="I126" s="94"/>
      <c r="L126" s="33"/>
      <c r="M126" s="161"/>
      <c r="T126" s="54"/>
      <c r="AT126" s="18" t="s">
        <v>169</v>
      </c>
      <c r="AU126" s="18" t="s">
        <v>85</v>
      </c>
    </row>
    <row r="127" spans="2:51" s="13" customFormat="1" ht="10">
      <c r="B127" s="168"/>
      <c r="D127" s="159" t="s">
        <v>171</v>
      </c>
      <c r="E127" s="169" t="s">
        <v>21</v>
      </c>
      <c r="F127" s="170" t="s">
        <v>3926</v>
      </c>
      <c r="H127" s="171">
        <v>3486.247</v>
      </c>
      <c r="I127" s="172"/>
      <c r="L127" s="168"/>
      <c r="M127" s="173"/>
      <c r="T127" s="174"/>
      <c r="AT127" s="169" t="s">
        <v>171</v>
      </c>
      <c r="AU127" s="169" t="s">
        <v>85</v>
      </c>
      <c r="AV127" s="13" t="s">
        <v>85</v>
      </c>
      <c r="AW127" s="13" t="s">
        <v>37</v>
      </c>
      <c r="AX127" s="13" t="s">
        <v>76</v>
      </c>
      <c r="AY127" s="169" t="s">
        <v>160</v>
      </c>
    </row>
    <row r="128" spans="2:51" s="15" customFormat="1" ht="10">
      <c r="B128" s="182"/>
      <c r="D128" s="159" t="s">
        <v>171</v>
      </c>
      <c r="E128" s="183" t="s">
        <v>21</v>
      </c>
      <c r="F128" s="184" t="s">
        <v>185</v>
      </c>
      <c r="H128" s="185">
        <v>3486.247</v>
      </c>
      <c r="I128" s="186"/>
      <c r="L128" s="182"/>
      <c r="M128" s="187"/>
      <c r="T128" s="188"/>
      <c r="AT128" s="183" t="s">
        <v>171</v>
      </c>
      <c r="AU128" s="183" t="s">
        <v>85</v>
      </c>
      <c r="AV128" s="15" t="s">
        <v>167</v>
      </c>
      <c r="AW128" s="15" t="s">
        <v>37</v>
      </c>
      <c r="AX128" s="15" t="s">
        <v>83</v>
      </c>
      <c r="AY128" s="183" t="s">
        <v>160</v>
      </c>
    </row>
    <row r="129" spans="2:65" s="1" customFormat="1" ht="24" customHeight="1">
      <c r="B129" s="33"/>
      <c r="C129" s="146" t="s">
        <v>201</v>
      </c>
      <c r="D129" s="146" t="s">
        <v>162</v>
      </c>
      <c r="E129" s="147" t="s">
        <v>567</v>
      </c>
      <c r="F129" s="148" t="s">
        <v>439</v>
      </c>
      <c r="G129" s="149" t="s">
        <v>256</v>
      </c>
      <c r="H129" s="150">
        <v>6275.245</v>
      </c>
      <c r="I129" s="151"/>
      <c r="J129" s="152">
        <f>ROUND(I129*H129,2)</f>
        <v>0</v>
      </c>
      <c r="K129" s="148" t="s">
        <v>166</v>
      </c>
      <c r="L129" s="33"/>
      <c r="M129" s="153" t="s">
        <v>21</v>
      </c>
      <c r="N129" s="154" t="s">
        <v>47</v>
      </c>
      <c r="P129" s="155">
        <f>O129*H129</f>
        <v>0</v>
      </c>
      <c r="Q129" s="155">
        <v>0</v>
      </c>
      <c r="R129" s="155">
        <f>Q129*H129</f>
        <v>0</v>
      </c>
      <c r="S129" s="155">
        <v>0</v>
      </c>
      <c r="T129" s="156">
        <f>S129*H129</f>
        <v>0</v>
      </c>
      <c r="AR129" s="157" t="s">
        <v>167</v>
      </c>
      <c r="AT129" s="157" t="s">
        <v>162</v>
      </c>
      <c r="AU129" s="157" t="s">
        <v>85</v>
      </c>
      <c r="AY129" s="18" t="s">
        <v>160</v>
      </c>
      <c r="BE129" s="158">
        <f>IF(N129="základní",J129,0)</f>
        <v>0</v>
      </c>
      <c r="BF129" s="158">
        <f>IF(N129="snížená",J129,0)</f>
        <v>0</v>
      </c>
      <c r="BG129" s="158">
        <f>IF(N129="zákl. přenesená",J129,0)</f>
        <v>0</v>
      </c>
      <c r="BH129" s="158">
        <f>IF(N129="sníž. přenesená",J129,0)</f>
        <v>0</v>
      </c>
      <c r="BI129" s="158">
        <f>IF(N129="nulová",J129,0)</f>
        <v>0</v>
      </c>
      <c r="BJ129" s="18" t="s">
        <v>83</v>
      </c>
      <c r="BK129" s="158">
        <f>ROUND(I129*H129,2)</f>
        <v>0</v>
      </c>
      <c r="BL129" s="18" t="s">
        <v>167</v>
      </c>
      <c r="BM129" s="157" t="s">
        <v>3928</v>
      </c>
    </row>
    <row r="130" spans="2:47" s="1" customFormat="1" ht="27">
      <c r="B130" s="33"/>
      <c r="D130" s="159" t="s">
        <v>169</v>
      </c>
      <c r="F130" s="160" t="s">
        <v>569</v>
      </c>
      <c r="I130" s="94"/>
      <c r="L130" s="33"/>
      <c r="M130" s="161"/>
      <c r="T130" s="54"/>
      <c r="AT130" s="18" t="s">
        <v>169</v>
      </c>
      <c r="AU130" s="18" t="s">
        <v>85</v>
      </c>
    </row>
    <row r="131" spans="2:51" s="13" customFormat="1" ht="10">
      <c r="B131" s="168"/>
      <c r="D131" s="159" t="s">
        <v>171</v>
      </c>
      <c r="F131" s="170" t="s">
        <v>3929</v>
      </c>
      <c r="H131" s="171">
        <v>6275.245</v>
      </c>
      <c r="I131" s="172"/>
      <c r="L131" s="168"/>
      <c r="M131" s="173"/>
      <c r="T131" s="174"/>
      <c r="AT131" s="169" t="s">
        <v>171</v>
      </c>
      <c r="AU131" s="169" t="s">
        <v>85</v>
      </c>
      <c r="AV131" s="13" t="s">
        <v>85</v>
      </c>
      <c r="AW131" s="13" t="s">
        <v>4</v>
      </c>
      <c r="AX131" s="13" t="s">
        <v>83</v>
      </c>
      <c r="AY131" s="169" t="s">
        <v>160</v>
      </c>
    </row>
    <row r="132" spans="2:65" s="1" customFormat="1" ht="24" customHeight="1">
      <c r="B132" s="33"/>
      <c r="C132" s="146" t="s">
        <v>211</v>
      </c>
      <c r="D132" s="146" t="s">
        <v>162</v>
      </c>
      <c r="E132" s="147" t="s">
        <v>3930</v>
      </c>
      <c r="F132" s="148" t="s">
        <v>3931</v>
      </c>
      <c r="G132" s="149" t="s">
        <v>204</v>
      </c>
      <c r="H132" s="150">
        <v>3860</v>
      </c>
      <c r="I132" s="151"/>
      <c r="J132" s="152">
        <f>ROUND(I132*H132,2)</f>
        <v>0</v>
      </c>
      <c r="K132" s="148" t="s">
        <v>166</v>
      </c>
      <c r="L132" s="33"/>
      <c r="M132" s="153" t="s">
        <v>21</v>
      </c>
      <c r="N132" s="154" t="s">
        <v>47</v>
      </c>
      <c r="P132" s="155">
        <f>O132*H132</f>
        <v>0</v>
      </c>
      <c r="Q132" s="155">
        <v>0</v>
      </c>
      <c r="R132" s="155">
        <f>Q132*H132</f>
        <v>0</v>
      </c>
      <c r="S132" s="155">
        <v>0</v>
      </c>
      <c r="T132" s="156">
        <f>S132*H132</f>
        <v>0</v>
      </c>
      <c r="AR132" s="157" t="s">
        <v>167</v>
      </c>
      <c r="AT132" s="157" t="s">
        <v>162</v>
      </c>
      <c r="AU132" s="157" t="s">
        <v>85</v>
      </c>
      <c r="AY132" s="18" t="s">
        <v>160</v>
      </c>
      <c r="BE132" s="158">
        <f>IF(N132="základní",J132,0)</f>
        <v>0</v>
      </c>
      <c r="BF132" s="158">
        <f>IF(N132="snížená",J132,0)</f>
        <v>0</v>
      </c>
      <c r="BG132" s="158">
        <f>IF(N132="zákl. přenesená",J132,0)</f>
        <v>0</v>
      </c>
      <c r="BH132" s="158">
        <f>IF(N132="sníž. přenesená",J132,0)</f>
        <v>0</v>
      </c>
      <c r="BI132" s="158">
        <f>IF(N132="nulová",J132,0)</f>
        <v>0</v>
      </c>
      <c r="BJ132" s="18" t="s">
        <v>83</v>
      </c>
      <c r="BK132" s="158">
        <f>ROUND(I132*H132,2)</f>
        <v>0</v>
      </c>
      <c r="BL132" s="18" t="s">
        <v>167</v>
      </c>
      <c r="BM132" s="157" t="s">
        <v>3932</v>
      </c>
    </row>
    <row r="133" spans="2:47" s="1" customFormat="1" ht="90">
      <c r="B133" s="33"/>
      <c r="D133" s="159" t="s">
        <v>169</v>
      </c>
      <c r="F133" s="160" t="s">
        <v>3771</v>
      </c>
      <c r="I133" s="94"/>
      <c r="L133" s="33"/>
      <c r="M133" s="161"/>
      <c r="T133" s="54"/>
      <c r="AT133" s="18" t="s">
        <v>169</v>
      </c>
      <c r="AU133" s="18" t="s">
        <v>85</v>
      </c>
    </row>
    <row r="134" spans="2:51" s="13" customFormat="1" ht="10">
      <c r="B134" s="168"/>
      <c r="D134" s="159" t="s">
        <v>171</v>
      </c>
      <c r="E134" s="169" t="s">
        <v>21</v>
      </c>
      <c r="F134" s="170" t="s">
        <v>3933</v>
      </c>
      <c r="H134" s="171">
        <v>3860</v>
      </c>
      <c r="I134" s="172"/>
      <c r="L134" s="168"/>
      <c r="M134" s="173"/>
      <c r="T134" s="174"/>
      <c r="AT134" s="169" t="s">
        <v>171</v>
      </c>
      <c r="AU134" s="169" t="s">
        <v>85</v>
      </c>
      <c r="AV134" s="13" t="s">
        <v>85</v>
      </c>
      <c r="AW134" s="13" t="s">
        <v>37</v>
      </c>
      <c r="AX134" s="13" t="s">
        <v>76</v>
      </c>
      <c r="AY134" s="169" t="s">
        <v>160</v>
      </c>
    </row>
    <row r="135" spans="2:51" s="15" customFormat="1" ht="10">
      <c r="B135" s="182"/>
      <c r="D135" s="159" t="s">
        <v>171</v>
      </c>
      <c r="E135" s="183" t="s">
        <v>21</v>
      </c>
      <c r="F135" s="184" t="s">
        <v>185</v>
      </c>
      <c r="H135" s="185">
        <v>3860</v>
      </c>
      <c r="I135" s="186"/>
      <c r="L135" s="182"/>
      <c r="M135" s="187"/>
      <c r="T135" s="188"/>
      <c r="AT135" s="183" t="s">
        <v>171</v>
      </c>
      <c r="AU135" s="183" t="s">
        <v>85</v>
      </c>
      <c r="AV135" s="15" t="s">
        <v>167</v>
      </c>
      <c r="AW135" s="15" t="s">
        <v>37</v>
      </c>
      <c r="AX135" s="15" t="s">
        <v>83</v>
      </c>
      <c r="AY135" s="183" t="s">
        <v>160</v>
      </c>
    </row>
    <row r="136" spans="2:65" s="1" customFormat="1" ht="24" customHeight="1">
      <c r="B136" s="33"/>
      <c r="C136" s="146" t="s">
        <v>239</v>
      </c>
      <c r="D136" s="146" t="s">
        <v>162</v>
      </c>
      <c r="E136" s="147" t="s">
        <v>3934</v>
      </c>
      <c r="F136" s="148" t="s">
        <v>3935</v>
      </c>
      <c r="G136" s="149" t="s">
        <v>204</v>
      </c>
      <c r="H136" s="150">
        <v>3860</v>
      </c>
      <c r="I136" s="151"/>
      <c r="J136" s="152">
        <f>ROUND(I136*H136,2)</f>
        <v>0</v>
      </c>
      <c r="K136" s="148" t="s">
        <v>166</v>
      </c>
      <c r="L136" s="33"/>
      <c r="M136" s="153" t="s">
        <v>21</v>
      </c>
      <c r="N136" s="154" t="s">
        <v>47</v>
      </c>
      <c r="P136" s="155">
        <f>O136*H136</f>
        <v>0</v>
      </c>
      <c r="Q136" s="155">
        <v>0</v>
      </c>
      <c r="R136" s="155">
        <f>Q136*H136</f>
        <v>0</v>
      </c>
      <c r="S136" s="155">
        <v>0</v>
      </c>
      <c r="T136" s="156">
        <f>S136*H136</f>
        <v>0</v>
      </c>
      <c r="AR136" s="157" t="s">
        <v>167</v>
      </c>
      <c r="AT136" s="157" t="s">
        <v>162</v>
      </c>
      <c r="AU136" s="157" t="s">
        <v>85</v>
      </c>
      <c r="AY136" s="18" t="s">
        <v>160</v>
      </c>
      <c r="BE136" s="158">
        <f>IF(N136="základní",J136,0)</f>
        <v>0</v>
      </c>
      <c r="BF136" s="158">
        <f>IF(N136="snížená",J136,0)</f>
        <v>0</v>
      </c>
      <c r="BG136" s="158">
        <f>IF(N136="zákl. přenesená",J136,0)</f>
        <v>0</v>
      </c>
      <c r="BH136" s="158">
        <f>IF(N136="sníž. přenesená",J136,0)</f>
        <v>0</v>
      </c>
      <c r="BI136" s="158">
        <f>IF(N136="nulová",J136,0)</f>
        <v>0</v>
      </c>
      <c r="BJ136" s="18" t="s">
        <v>83</v>
      </c>
      <c r="BK136" s="158">
        <f>ROUND(I136*H136,2)</f>
        <v>0</v>
      </c>
      <c r="BL136" s="18" t="s">
        <v>167</v>
      </c>
      <c r="BM136" s="157" t="s">
        <v>3936</v>
      </c>
    </row>
    <row r="137" spans="2:47" s="1" customFormat="1" ht="99">
      <c r="B137" s="33"/>
      <c r="D137" s="159" t="s">
        <v>169</v>
      </c>
      <c r="F137" s="160" t="s">
        <v>3937</v>
      </c>
      <c r="I137" s="94"/>
      <c r="L137" s="33"/>
      <c r="M137" s="161"/>
      <c r="T137" s="54"/>
      <c r="AT137" s="18" t="s">
        <v>169</v>
      </c>
      <c r="AU137" s="18" t="s">
        <v>85</v>
      </c>
    </row>
    <row r="138" spans="2:51" s="12" customFormat="1" ht="10">
      <c r="B138" s="162"/>
      <c r="D138" s="159" t="s">
        <v>171</v>
      </c>
      <c r="E138" s="163" t="s">
        <v>21</v>
      </c>
      <c r="F138" s="164" t="s">
        <v>3914</v>
      </c>
      <c r="H138" s="163" t="s">
        <v>21</v>
      </c>
      <c r="I138" s="165"/>
      <c r="L138" s="162"/>
      <c r="M138" s="166"/>
      <c r="T138" s="167"/>
      <c r="AT138" s="163" t="s">
        <v>171</v>
      </c>
      <c r="AU138" s="163" t="s">
        <v>85</v>
      </c>
      <c r="AV138" s="12" t="s">
        <v>83</v>
      </c>
      <c r="AW138" s="12" t="s">
        <v>37</v>
      </c>
      <c r="AX138" s="12" t="s">
        <v>76</v>
      </c>
      <c r="AY138" s="163" t="s">
        <v>160</v>
      </c>
    </row>
    <row r="139" spans="2:51" s="13" customFormat="1" ht="10">
      <c r="B139" s="168"/>
      <c r="D139" s="159" t="s">
        <v>171</v>
      </c>
      <c r="E139" s="169" t="s">
        <v>21</v>
      </c>
      <c r="F139" s="170" t="s">
        <v>3938</v>
      </c>
      <c r="H139" s="171">
        <v>3860</v>
      </c>
      <c r="I139" s="172"/>
      <c r="L139" s="168"/>
      <c r="M139" s="173"/>
      <c r="T139" s="174"/>
      <c r="AT139" s="169" t="s">
        <v>171</v>
      </c>
      <c r="AU139" s="169" t="s">
        <v>85</v>
      </c>
      <c r="AV139" s="13" t="s">
        <v>85</v>
      </c>
      <c r="AW139" s="13" t="s">
        <v>37</v>
      </c>
      <c r="AX139" s="13" t="s">
        <v>76</v>
      </c>
      <c r="AY139" s="169" t="s">
        <v>160</v>
      </c>
    </row>
    <row r="140" spans="2:51" s="15" customFormat="1" ht="10">
      <c r="B140" s="182"/>
      <c r="D140" s="159" t="s">
        <v>171</v>
      </c>
      <c r="E140" s="183" t="s">
        <v>21</v>
      </c>
      <c r="F140" s="184" t="s">
        <v>185</v>
      </c>
      <c r="H140" s="185">
        <v>3860</v>
      </c>
      <c r="I140" s="186"/>
      <c r="L140" s="182"/>
      <c r="M140" s="187"/>
      <c r="T140" s="188"/>
      <c r="AT140" s="183" t="s">
        <v>171</v>
      </c>
      <c r="AU140" s="183" t="s">
        <v>85</v>
      </c>
      <c r="AV140" s="15" t="s">
        <v>167</v>
      </c>
      <c r="AW140" s="15" t="s">
        <v>37</v>
      </c>
      <c r="AX140" s="15" t="s">
        <v>83</v>
      </c>
      <c r="AY140" s="183" t="s">
        <v>160</v>
      </c>
    </row>
    <row r="141" spans="2:65" s="1" customFormat="1" ht="16.5" customHeight="1">
      <c r="B141" s="33"/>
      <c r="C141" s="192" t="s">
        <v>247</v>
      </c>
      <c r="D141" s="192" t="s">
        <v>799</v>
      </c>
      <c r="E141" s="193" t="s">
        <v>3939</v>
      </c>
      <c r="F141" s="194" t="s">
        <v>3940</v>
      </c>
      <c r="G141" s="195" t="s">
        <v>3251</v>
      </c>
      <c r="H141" s="196">
        <v>57.9</v>
      </c>
      <c r="I141" s="197"/>
      <c r="J141" s="198">
        <f>ROUND(I141*H141,2)</f>
        <v>0</v>
      </c>
      <c r="K141" s="194" t="s">
        <v>166</v>
      </c>
      <c r="L141" s="199"/>
      <c r="M141" s="200" t="s">
        <v>21</v>
      </c>
      <c r="N141" s="201" t="s">
        <v>47</v>
      </c>
      <c r="P141" s="155">
        <f>O141*H141</f>
        <v>0</v>
      </c>
      <c r="Q141" s="155">
        <v>0.001</v>
      </c>
      <c r="R141" s="155">
        <f>Q141*H141</f>
        <v>0.0579</v>
      </c>
      <c r="S141" s="155">
        <v>0</v>
      </c>
      <c r="T141" s="156">
        <f>S141*H141</f>
        <v>0</v>
      </c>
      <c r="AR141" s="157" t="s">
        <v>247</v>
      </c>
      <c r="AT141" s="157" t="s">
        <v>799</v>
      </c>
      <c r="AU141" s="157" t="s">
        <v>85</v>
      </c>
      <c r="AY141" s="18" t="s">
        <v>160</v>
      </c>
      <c r="BE141" s="158">
        <f>IF(N141="základní",J141,0)</f>
        <v>0</v>
      </c>
      <c r="BF141" s="158">
        <f>IF(N141="snížená",J141,0)</f>
        <v>0</v>
      </c>
      <c r="BG141" s="158">
        <f>IF(N141="zákl. přenesená",J141,0)</f>
        <v>0</v>
      </c>
      <c r="BH141" s="158">
        <f>IF(N141="sníž. přenesená",J141,0)</f>
        <v>0</v>
      </c>
      <c r="BI141" s="158">
        <f>IF(N141="nulová",J141,0)</f>
        <v>0</v>
      </c>
      <c r="BJ141" s="18" t="s">
        <v>83</v>
      </c>
      <c r="BK141" s="158">
        <f>ROUND(I141*H141,2)</f>
        <v>0</v>
      </c>
      <c r="BL141" s="18" t="s">
        <v>167</v>
      </c>
      <c r="BM141" s="157" t="s">
        <v>3941</v>
      </c>
    </row>
    <row r="142" spans="2:51" s="13" customFormat="1" ht="10">
      <c r="B142" s="168"/>
      <c r="D142" s="159" t="s">
        <v>171</v>
      </c>
      <c r="F142" s="170" t="s">
        <v>3942</v>
      </c>
      <c r="H142" s="171">
        <v>57.9</v>
      </c>
      <c r="I142" s="172"/>
      <c r="L142" s="168"/>
      <c r="M142" s="173"/>
      <c r="T142" s="174"/>
      <c r="AT142" s="169" t="s">
        <v>171</v>
      </c>
      <c r="AU142" s="169" t="s">
        <v>85</v>
      </c>
      <c r="AV142" s="13" t="s">
        <v>85</v>
      </c>
      <c r="AW142" s="13" t="s">
        <v>4</v>
      </c>
      <c r="AX142" s="13" t="s">
        <v>83</v>
      </c>
      <c r="AY142" s="169" t="s">
        <v>160</v>
      </c>
    </row>
    <row r="143" spans="2:65" s="1" customFormat="1" ht="16.5" customHeight="1">
      <c r="B143" s="33"/>
      <c r="C143" s="146" t="s">
        <v>209</v>
      </c>
      <c r="D143" s="146" t="s">
        <v>162</v>
      </c>
      <c r="E143" s="147" t="s">
        <v>202</v>
      </c>
      <c r="F143" s="148" t="s">
        <v>203</v>
      </c>
      <c r="G143" s="149" t="s">
        <v>204</v>
      </c>
      <c r="H143" s="150">
        <v>3860</v>
      </c>
      <c r="I143" s="151"/>
      <c r="J143" s="152">
        <f>ROUND(I143*H143,2)</f>
        <v>0</v>
      </c>
      <c r="K143" s="148" t="s">
        <v>166</v>
      </c>
      <c r="L143" s="33"/>
      <c r="M143" s="153" t="s">
        <v>21</v>
      </c>
      <c r="N143" s="154" t="s">
        <v>47</v>
      </c>
      <c r="P143" s="155">
        <f>O143*H143</f>
        <v>0</v>
      </c>
      <c r="Q143" s="155">
        <v>0</v>
      </c>
      <c r="R143" s="155">
        <f>Q143*H143</f>
        <v>0</v>
      </c>
      <c r="S143" s="155">
        <v>0</v>
      </c>
      <c r="T143" s="156">
        <f>S143*H143</f>
        <v>0</v>
      </c>
      <c r="AR143" s="157" t="s">
        <v>167</v>
      </c>
      <c r="AT143" s="157" t="s">
        <v>162</v>
      </c>
      <c r="AU143" s="157" t="s">
        <v>85</v>
      </c>
      <c r="AY143" s="18" t="s">
        <v>160</v>
      </c>
      <c r="BE143" s="158">
        <f>IF(N143="základní",J143,0)</f>
        <v>0</v>
      </c>
      <c r="BF143" s="158">
        <f>IF(N143="snížená",J143,0)</f>
        <v>0</v>
      </c>
      <c r="BG143" s="158">
        <f>IF(N143="zákl. přenesená",J143,0)</f>
        <v>0</v>
      </c>
      <c r="BH143" s="158">
        <f>IF(N143="sníž. přenesená",J143,0)</f>
        <v>0</v>
      </c>
      <c r="BI143" s="158">
        <f>IF(N143="nulová",J143,0)</f>
        <v>0</v>
      </c>
      <c r="BJ143" s="18" t="s">
        <v>83</v>
      </c>
      <c r="BK143" s="158">
        <f>ROUND(I143*H143,2)</f>
        <v>0</v>
      </c>
      <c r="BL143" s="18" t="s">
        <v>167</v>
      </c>
      <c r="BM143" s="157" t="s">
        <v>3943</v>
      </c>
    </row>
    <row r="144" spans="2:47" s="1" customFormat="1" ht="99">
      <c r="B144" s="33"/>
      <c r="D144" s="159" t="s">
        <v>169</v>
      </c>
      <c r="F144" s="160" t="s">
        <v>206</v>
      </c>
      <c r="I144" s="94"/>
      <c r="L144" s="33"/>
      <c r="M144" s="161"/>
      <c r="T144" s="54"/>
      <c r="AT144" s="18" t="s">
        <v>169</v>
      </c>
      <c r="AU144" s="18" t="s">
        <v>85</v>
      </c>
    </row>
    <row r="145" spans="2:51" s="13" customFormat="1" ht="10">
      <c r="B145" s="168"/>
      <c r="D145" s="159" t="s">
        <v>171</v>
      </c>
      <c r="E145" s="169" t="s">
        <v>21</v>
      </c>
      <c r="F145" s="170" t="s">
        <v>3933</v>
      </c>
      <c r="H145" s="171">
        <v>3860</v>
      </c>
      <c r="I145" s="172"/>
      <c r="L145" s="168"/>
      <c r="M145" s="173"/>
      <c r="T145" s="174"/>
      <c r="AT145" s="169" t="s">
        <v>171</v>
      </c>
      <c r="AU145" s="169" t="s">
        <v>85</v>
      </c>
      <c r="AV145" s="13" t="s">
        <v>85</v>
      </c>
      <c r="AW145" s="13" t="s">
        <v>37</v>
      </c>
      <c r="AX145" s="13" t="s">
        <v>76</v>
      </c>
      <c r="AY145" s="169" t="s">
        <v>160</v>
      </c>
    </row>
    <row r="146" spans="2:51" s="15" customFormat="1" ht="10">
      <c r="B146" s="182"/>
      <c r="D146" s="159" t="s">
        <v>171</v>
      </c>
      <c r="E146" s="183" t="s">
        <v>21</v>
      </c>
      <c r="F146" s="184" t="s">
        <v>185</v>
      </c>
      <c r="H146" s="185">
        <v>3860</v>
      </c>
      <c r="I146" s="186"/>
      <c r="L146" s="182"/>
      <c r="M146" s="187"/>
      <c r="T146" s="188"/>
      <c r="AT146" s="183" t="s">
        <v>171</v>
      </c>
      <c r="AU146" s="183" t="s">
        <v>85</v>
      </c>
      <c r="AV146" s="15" t="s">
        <v>167</v>
      </c>
      <c r="AW146" s="15" t="s">
        <v>37</v>
      </c>
      <c r="AX146" s="15" t="s">
        <v>83</v>
      </c>
      <c r="AY146" s="183" t="s">
        <v>160</v>
      </c>
    </row>
    <row r="147" spans="2:65" s="1" customFormat="1" ht="16.5" customHeight="1">
      <c r="B147" s="33"/>
      <c r="C147" s="146" t="s">
        <v>259</v>
      </c>
      <c r="D147" s="146" t="s">
        <v>162</v>
      </c>
      <c r="E147" s="147" t="s">
        <v>3773</v>
      </c>
      <c r="F147" s="148" t="s">
        <v>3774</v>
      </c>
      <c r="G147" s="149" t="s">
        <v>204</v>
      </c>
      <c r="H147" s="150">
        <v>6939.222</v>
      </c>
      <c r="I147" s="151"/>
      <c r="J147" s="152">
        <f>ROUND(I147*H147,2)</f>
        <v>0</v>
      </c>
      <c r="K147" s="148" t="s">
        <v>166</v>
      </c>
      <c r="L147" s="33"/>
      <c r="M147" s="153" t="s">
        <v>21</v>
      </c>
      <c r="N147" s="154" t="s">
        <v>47</v>
      </c>
      <c r="P147" s="155">
        <f>O147*H147</f>
        <v>0</v>
      </c>
      <c r="Q147" s="155">
        <v>0</v>
      </c>
      <c r="R147" s="155">
        <f>Q147*H147</f>
        <v>0</v>
      </c>
      <c r="S147" s="155">
        <v>0</v>
      </c>
      <c r="T147" s="156">
        <f>S147*H147</f>
        <v>0</v>
      </c>
      <c r="AR147" s="157" t="s">
        <v>167</v>
      </c>
      <c r="AT147" s="157" t="s">
        <v>162</v>
      </c>
      <c r="AU147" s="157" t="s">
        <v>85</v>
      </c>
      <c r="AY147" s="18" t="s">
        <v>160</v>
      </c>
      <c r="BE147" s="158">
        <f>IF(N147="základní",J147,0)</f>
        <v>0</v>
      </c>
      <c r="BF147" s="158">
        <f>IF(N147="snížená",J147,0)</f>
        <v>0</v>
      </c>
      <c r="BG147" s="158">
        <f>IF(N147="zákl. přenesená",J147,0)</f>
        <v>0</v>
      </c>
      <c r="BH147" s="158">
        <f>IF(N147="sníž. přenesená",J147,0)</f>
        <v>0</v>
      </c>
      <c r="BI147" s="158">
        <f>IF(N147="nulová",J147,0)</f>
        <v>0</v>
      </c>
      <c r="BJ147" s="18" t="s">
        <v>83</v>
      </c>
      <c r="BK147" s="158">
        <f>ROUND(I147*H147,2)</f>
        <v>0</v>
      </c>
      <c r="BL147" s="18" t="s">
        <v>167</v>
      </c>
      <c r="BM147" s="157" t="s">
        <v>3944</v>
      </c>
    </row>
    <row r="148" spans="2:47" s="1" customFormat="1" ht="99">
      <c r="B148" s="33"/>
      <c r="D148" s="159" t="s">
        <v>169</v>
      </c>
      <c r="F148" s="160" t="s">
        <v>206</v>
      </c>
      <c r="I148" s="94"/>
      <c r="L148" s="33"/>
      <c r="M148" s="161"/>
      <c r="T148" s="54"/>
      <c r="AT148" s="18" t="s">
        <v>169</v>
      </c>
      <c r="AU148" s="18" t="s">
        <v>85</v>
      </c>
    </row>
    <row r="149" spans="2:51" s="12" customFormat="1" ht="10">
      <c r="B149" s="162"/>
      <c r="D149" s="159" t="s">
        <v>171</v>
      </c>
      <c r="E149" s="163" t="s">
        <v>21</v>
      </c>
      <c r="F149" s="164" t="s">
        <v>3914</v>
      </c>
      <c r="H149" s="163" t="s">
        <v>21</v>
      </c>
      <c r="I149" s="165"/>
      <c r="L149" s="162"/>
      <c r="M149" s="166"/>
      <c r="T149" s="167"/>
      <c r="AT149" s="163" t="s">
        <v>171</v>
      </c>
      <c r="AU149" s="163" t="s">
        <v>85</v>
      </c>
      <c r="AV149" s="12" t="s">
        <v>83</v>
      </c>
      <c r="AW149" s="12" t="s">
        <v>37</v>
      </c>
      <c r="AX149" s="12" t="s">
        <v>76</v>
      </c>
      <c r="AY149" s="163" t="s">
        <v>160</v>
      </c>
    </row>
    <row r="150" spans="2:51" s="12" customFormat="1" ht="10">
      <c r="B150" s="162"/>
      <c r="D150" s="159" t="s">
        <v>171</v>
      </c>
      <c r="E150" s="163" t="s">
        <v>21</v>
      </c>
      <c r="F150" s="164" t="s">
        <v>3915</v>
      </c>
      <c r="H150" s="163" t="s">
        <v>21</v>
      </c>
      <c r="I150" s="165"/>
      <c r="L150" s="162"/>
      <c r="M150" s="166"/>
      <c r="T150" s="167"/>
      <c r="AT150" s="163" t="s">
        <v>171</v>
      </c>
      <c r="AU150" s="163" t="s">
        <v>85</v>
      </c>
      <c r="AV150" s="12" t="s">
        <v>83</v>
      </c>
      <c r="AW150" s="12" t="s">
        <v>37</v>
      </c>
      <c r="AX150" s="12" t="s">
        <v>76</v>
      </c>
      <c r="AY150" s="163" t="s">
        <v>160</v>
      </c>
    </row>
    <row r="151" spans="2:51" s="13" customFormat="1" ht="10">
      <c r="B151" s="168"/>
      <c r="D151" s="159" t="s">
        <v>171</v>
      </c>
      <c r="E151" s="169" t="s">
        <v>21</v>
      </c>
      <c r="F151" s="170" t="s">
        <v>3945</v>
      </c>
      <c r="H151" s="171">
        <v>1670</v>
      </c>
      <c r="I151" s="172"/>
      <c r="L151" s="168"/>
      <c r="M151" s="173"/>
      <c r="T151" s="174"/>
      <c r="AT151" s="169" t="s">
        <v>171</v>
      </c>
      <c r="AU151" s="169" t="s">
        <v>85</v>
      </c>
      <c r="AV151" s="13" t="s">
        <v>85</v>
      </c>
      <c r="AW151" s="13" t="s">
        <v>37</v>
      </c>
      <c r="AX151" s="13" t="s">
        <v>76</v>
      </c>
      <c r="AY151" s="169" t="s">
        <v>160</v>
      </c>
    </row>
    <row r="152" spans="2:51" s="14" customFormat="1" ht="10">
      <c r="B152" s="175"/>
      <c r="D152" s="159" t="s">
        <v>171</v>
      </c>
      <c r="E152" s="176" t="s">
        <v>21</v>
      </c>
      <c r="F152" s="177" t="s">
        <v>180</v>
      </c>
      <c r="H152" s="178">
        <v>1670</v>
      </c>
      <c r="I152" s="179"/>
      <c r="L152" s="175"/>
      <c r="M152" s="180"/>
      <c r="T152" s="181"/>
      <c r="AT152" s="176" t="s">
        <v>171</v>
      </c>
      <c r="AU152" s="176" t="s">
        <v>85</v>
      </c>
      <c r="AV152" s="14" t="s">
        <v>181</v>
      </c>
      <c r="AW152" s="14" t="s">
        <v>37</v>
      </c>
      <c r="AX152" s="14" t="s">
        <v>76</v>
      </c>
      <c r="AY152" s="176" t="s">
        <v>160</v>
      </c>
    </row>
    <row r="153" spans="2:51" s="12" customFormat="1" ht="10">
      <c r="B153" s="162"/>
      <c r="D153" s="159" t="s">
        <v>171</v>
      </c>
      <c r="E153" s="163" t="s">
        <v>21</v>
      </c>
      <c r="F153" s="164" t="s">
        <v>3917</v>
      </c>
      <c r="H153" s="163" t="s">
        <v>21</v>
      </c>
      <c r="I153" s="165"/>
      <c r="L153" s="162"/>
      <c r="M153" s="166"/>
      <c r="T153" s="167"/>
      <c r="AT153" s="163" t="s">
        <v>171</v>
      </c>
      <c r="AU153" s="163" t="s">
        <v>85</v>
      </c>
      <c r="AV153" s="12" t="s">
        <v>83</v>
      </c>
      <c r="AW153" s="12" t="s">
        <v>37</v>
      </c>
      <c r="AX153" s="12" t="s">
        <v>76</v>
      </c>
      <c r="AY153" s="163" t="s">
        <v>160</v>
      </c>
    </row>
    <row r="154" spans="2:51" s="13" customFormat="1" ht="10">
      <c r="B154" s="168"/>
      <c r="D154" s="159" t="s">
        <v>171</v>
      </c>
      <c r="E154" s="169" t="s">
        <v>21</v>
      </c>
      <c r="F154" s="170" t="s">
        <v>3946</v>
      </c>
      <c r="H154" s="171">
        <v>4791.126</v>
      </c>
      <c r="I154" s="172"/>
      <c r="L154" s="168"/>
      <c r="M154" s="173"/>
      <c r="T154" s="174"/>
      <c r="AT154" s="169" t="s">
        <v>171</v>
      </c>
      <c r="AU154" s="169" t="s">
        <v>85</v>
      </c>
      <c r="AV154" s="13" t="s">
        <v>85</v>
      </c>
      <c r="AW154" s="13" t="s">
        <v>37</v>
      </c>
      <c r="AX154" s="13" t="s">
        <v>76</v>
      </c>
      <c r="AY154" s="169" t="s">
        <v>160</v>
      </c>
    </row>
    <row r="155" spans="2:51" s="14" customFormat="1" ht="10">
      <c r="B155" s="175"/>
      <c r="D155" s="159" t="s">
        <v>171</v>
      </c>
      <c r="E155" s="176" t="s">
        <v>21</v>
      </c>
      <c r="F155" s="177" t="s">
        <v>180</v>
      </c>
      <c r="H155" s="178">
        <v>4791.126</v>
      </c>
      <c r="I155" s="179"/>
      <c r="L155" s="175"/>
      <c r="M155" s="180"/>
      <c r="T155" s="181"/>
      <c r="AT155" s="176" t="s">
        <v>171</v>
      </c>
      <c r="AU155" s="176" t="s">
        <v>85</v>
      </c>
      <c r="AV155" s="14" t="s">
        <v>181</v>
      </c>
      <c r="AW155" s="14" t="s">
        <v>37</v>
      </c>
      <c r="AX155" s="14" t="s">
        <v>76</v>
      </c>
      <c r="AY155" s="176" t="s">
        <v>160</v>
      </c>
    </row>
    <row r="156" spans="2:51" s="12" customFormat="1" ht="10">
      <c r="B156" s="162"/>
      <c r="D156" s="159" t="s">
        <v>171</v>
      </c>
      <c r="E156" s="163" t="s">
        <v>21</v>
      </c>
      <c r="F156" s="164" t="s">
        <v>3919</v>
      </c>
      <c r="H156" s="163" t="s">
        <v>21</v>
      </c>
      <c r="I156" s="165"/>
      <c r="L156" s="162"/>
      <c r="M156" s="166"/>
      <c r="T156" s="167"/>
      <c r="AT156" s="163" t="s">
        <v>171</v>
      </c>
      <c r="AU156" s="163" t="s">
        <v>85</v>
      </c>
      <c r="AV156" s="12" t="s">
        <v>83</v>
      </c>
      <c r="AW156" s="12" t="s">
        <v>37</v>
      </c>
      <c r="AX156" s="12" t="s">
        <v>76</v>
      </c>
      <c r="AY156" s="163" t="s">
        <v>160</v>
      </c>
    </row>
    <row r="157" spans="2:51" s="13" customFormat="1" ht="10">
      <c r="B157" s="168"/>
      <c r="D157" s="159" t="s">
        <v>171</v>
      </c>
      <c r="E157" s="169" t="s">
        <v>21</v>
      </c>
      <c r="F157" s="170" t="s">
        <v>3947</v>
      </c>
      <c r="H157" s="171">
        <v>244.84</v>
      </c>
      <c r="I157" s="172"/>
      <c r="L157" s="168"/>
      <c r="M157" s="173"/>
      <c r="T157" s="174"/>
      <c r="AT157" s="169" t="s">
        <v>171</v>
      </c>
      <c r="AU157" s="169" t="s">
        <v>85</v>
      </c>
      <c r="AV157" s="13" t="s">
        <v>85</v>
      </c>
      <c r="AW157" s="13" t="s">
        <v>37</v>
      </c>
      <c r="AX157" s="13" t="s">
        <v>76</v>
      </c>
      <c r="AY157" s="169" t="s">
        <v>160</v>
      </c>
    </row>
    <row r="158" spans="2:51" s="14" customFormat="1" ht="10">
      <c r="B158" s="175"/>
      <c r="D158" s="159" t="s">
        <v>171</v>
      </c>
      <c r="E158" s="176" t="s">
        <v>21</v>
      </c>
      <c r="F158" s="177" t="s">
        <v>180</v>
      </c>
      <c r="H158" s="178">
        <v>244.84</v>
      </c>
      <c r="I158" s="179"/>
      <c r="L158" s="175"/>
      <c r="M158" s="180"/>
      <c r="T158" s="181"/>
      <c r="AT158" s="176" t="s">
        <v>171</v>
      </c>
      <c r="AU158" s="176" t="s">
        <v>85</v>
      </c>
      <c r="AV158" s="14" t="s">
        <v>181</v>
      </c>
      <c r="AW158" s="14" t="s">
        <v>37</v>
      </c>
      <c r="AX158" s="14" t="s">
        <v>76</v>
      </c>
      <c r="AY158" s="176" t="s">
        <v>160</v>
      </c>
    </row>
    <row r="159" spans="2:51" s="12" customFormat="1" ht="10">
      <c r="B159" s="162"/>
      <c r="D159" s="159" t="s">
        <v>171</v>
      </c>
      <c r="E159" s="163" t="s">
        <v>21</v>
      </c>
      <c r="F159" s="164" t="s">
        <v>3921</v>
      </c>
      <c r="H159" s="163" t="s">
        <v>21</v>
      </c>
      <c r="I159" s="165"/>
      <c r="L159" s="162"/>
      <c r="M159" s="166"/>
      <c r="T159" s="167"/>
      <c r="AT159" s="163" t="s">
        <v>171</v>
      </c>
      <c r="AU159" s="163" t="s">
        <v>85</v>
      </c>
      <c r="AV159" s="12" t="s">
        <v>83</v>
      </c>
      <c r="AW159" s="12" t="s">
        <v>37</v>
      </c>
      <c r="AX159" s="12" t="s">
        <v>76</v>
      </c>
      <c r="AY159" s="163" t="s">
        <v>160</v>
      </c>
    </row>
    <row r="160" spans="2:51" s="13" customFormat="1" ht="10">
      <c r="B160" s="168"/>
      <c r="D160" s="159" t="s">
        <v>171</v>
      </c>
      <c r="E160" s="169" t="s">
        <v>21</v>
      </c>
      <c r="F160" s="170" t="s">
        <v>3948</v>
      </c>
      <c r="H160" s="171">
        <v>36</v>
      </c>
      <c r="I160" s="172"/>
      <c r="L160" s="168"/>
      <c r="M160" s="173"/>
      <c r="T160" s="174"/>
      <c r="AT160" s="169" t="s">
        <v>171</v>
      </c>
      <c r="AU160" s="169" t="s">
        <v>85</v>
      </c>
      <c r="AV160" s="13" t="s">
        <v>85</v>
      </c>
      <c r="AW160" s="13" t="s">
        <v>37</v>
      </c>
      <c r="AX160" s="13" t="s">
        <v>76</v>
      </c>
      <c r="AY160" s="169" t="s">
        <v>160</v>
      </c>
    </row>
    <row r="161" spans="2:51" s="14" customFormat="1" ht="10">
      <c r="B161" s="175"/>
      <c r="D161" s="159" t="s">
        <v>171</v>
      </c>
      <c r="E161" s="176" t="s">
        <v>21</v>
      </c>
      <c r="F161" s="177" t="s">
        <v>180</v>
      </c>
      <c r="H161" s="178">
        <v>36</v>
      </c>
      <c r="I161" s="179"/>
      <c r="L161" s="175"/>
      <c r="M161" s="180"/>
      <c r="T161" s="181"/>
      <c r="AT161" s="176" t="s">
        <v>171</v>
      </c>
      <c r="AU161" s="176" t="s">
        <v>85</v>
      </c>
      <c r="AV161" s="14" t="s">
        <v>181</v>
      </c>
      <c r="AW161" s="14" t="s">
        <v>37</v>
      </c>
      <c r="AX161" s="14" t="s">
        <v>76</v>
      </c>
      <c r="AY161" s="176" t="s">
        <v>160</v>
      </c>
    </row>
    <row r="162" spans="2:51" s="12" customFormat="1" ht="10">
      <c r="B162" s="162"/>
      <c r="D162" s="159" t="s">
        <v>171</v>
      </c>
      <c r="E162" s="163" t="s">
        <v>21</v>
      </c>
      <c r="F162" s="164" t="s">
        <v>3923</v>
      </c>
      <c r="H162" s="163" t="s">
        <v>21</v>
      </c>
      <c r="I162" s="165"/>
      <c r="L162" s="162"/>
      <c r="M162" s="166"/>
      <c r="T162" s="167"/>
      <c r="AT162" s="163" t="s">
        <v>171</v>
      </c>
      <c r="AU162" s="163" t="s">
        <v>85</v>
      </c>
      <c r="AV162" s="12" t="s">
        <v>83</v>
      </c>
      <c r="AW162" s="12" t="s">
        <v>37</v>
      </c>
      <c r="AX162" s="12" t="s">
        <v>76</v>
      </c>
      <c r="AY162" s="163" t="s">
        <v>160</v>
      </c>
    </row>
    <row r="163" spans="2:51" s="13" customFormat="1" ht="10">
      <c r="B163" s="168"/>
      <c r="D163" s="159" t="s">
        <v>171</v>
      </c>
      <c r="E163" s="169" t="s">
        <v>21</v>
      </c>
      <c r="F163" s="170" t="s">
        <v>3949</v>
      </c>
      <c r="H163" s="171">
        <v>197.256</v>
      </c>
      <c r="I163" s="172"/>
      <c r="L163" s="168"/>
      <c r="M163" s="173"/>
      <c r="T163" s="174"/>
      <c r="AT163" s="169" t="s">
        <v>171</v>
      </c>
      <c r="AU163" s="169" t="s">
        <v>85</v>
      </c>
      <c r="AV163" s="13" t="s">
        <v>85</v>
      </c>
      <c r="AW163" s="13" t="s">
        <v>37</v>
      </c>
      <c r="AX163" s="13" t="s">
        <v>76</v>
      </c>
      <c r="AY163" s="169" t="s">
        <v>160</v>
      </c>
    </row>
    <row r="164" spans="2:51" s="14" customFormat="1" ht="10">
      <c r="B164" s="175"/>
      <c r="D164" s="159" t="s">
        <v>171</v>
      </c>
      <c r="E164" s="176" t="s">
        <v>21</v>
      </c>
      <c r="F164" s="177" t="s">
        <v>180</v>
      </c>
      <c r="H164" s="178">
        <v>197.256</v>
      </c>
      <c r="I164" s="179"/>
      <c r="L164" s="175"/>
      <c r="M164" s="180"/>
      <c r="T164" s="181"/>
      <c r="AT164" s="176" t="s">
        <v>171</v>
      </c>
      <c r="AU164" s="176" t="s">
        <v>85</v>
      </c>
      <c r="AV164" s="14" t="s">
        <v>181</v>
      </c>
      <c r="AW164" s="14" t="s">
        <v>37</v>
      </c>
      <c r="AX164" s="14" t="s">
        <v>76</v>
      </c>
      <c r="AY164" s="176" t="s">
        <v>160</v>
      </c>
    </row>
    <row r="165" spans="2:51" s="15" customFormat="1" ht="10">
      <c r="B165" s="182"/>
      <c r="D165" s="159" t="s">
        <v>171</v>
      </c>
      <c r="E165" s="183" t="s">
        <v>21</v>
      </c>
      <c r="F165" s="184" t="s">
        <v>185</v>
      </c>
      <c r="H165" s="185">
        <v>6939.222000000001</v>
      </c>
      <c r="I165" s="186"/>
      <c r="L165" s="182"/>
      <c r="M165" s="187"/>
      <c r="T165" s="188"/>
      <c r="AT165" s="183" t="s">
        <v>171</v>
      </c>
      <c r="AU165" s="183" t="s">
        <v>85</v>
      </c>
      <c r="AV165" s="15" t="s">
        <v>167</v>
      </c>
      <c r="AW165" s="15" t="s">
        <v>37</v>
      </c>
      <c r="AX165" s="15" t="s">
        <v>83</v>
      </c>
      <c r="AY165" s="183" t="s">
        <v>160</v>
      </c>
    </row>
    <row r="166" spans="2:65" s="1" customFormat="1" ht="16.5" customHeight="1">
      <c r="B166" s="33"/>
      <c r="C166" s="146" t="s">
        <v>264</v>
      </c>
      <c r="D166" s="146" t="s">
        <v>162</v>
      </c>
      <c r="E166" s="147" t="s">
        <v>3950</v>
      </c>
      <c r="F166" s="148" t="s">
        <v>3951</v>
      </c>
      <c r="G166" s="149" t="s">
        <v>204</v>
      </c>
      <c r="H166" s="150">
        <v>3860</v>
      </c>
      <c r="I166" s="151"/>
      <c r="J166" s="152">
        <f>ROUND(I166*H166,2)</f>
        <v>0</v>
      </c>
      <c r="K166" s="148" t="s">
        <v>166</v>
      </c>
      <c r="L166" s="33"/>
      <c r="M166" s="153" t="s">
        <v>21</v>
      </c>
      <c r="N166" s="154" t="s">
        <v>47</v>
      </c>
      <c r="P166" s="155">
        <f>O166*H166</f>
        <v>0</v>
      </c>
      <c r="Q166" s="155">
        <v>0</v>
      </c>
      <c r="R166" s="155">
        <f>Q166*H166</f>
        <v>0</v>
      </c>
      <c r="S166" s="155">
        <v>0</v>
      </c>
      <c r="T166" s="156">
        <f>S166*H166</f>
        <v>0</v>
      </c>
      <c r="AR166" s="157" t="s">
        <v>167</v>
      </c>
      <c r="AT166" s="157" t="s">
        <v>162</v>
      </c>
      <c r="AU166" s="157" t="s">
        <v>85</v>
      </c>
      <c r="AY166" s="18" t="s">
        <v>160</v>
      </c>
      <c r="BE166" s="158">
        <f>IF(N166="základní",J166,0)</f>
        <v>0</v>
      </c>
      <c r="BF166" s="158">
        <f>IF(N166="snížená",J166,0)</f>
        <v>0</v>
      </c>
      <c r="BG166" s="158">
        <f>IF(N166="zákl. přenesená",J166,0)</f>
        <v>0</v>
      </c>
      <c r="BH166" s="158">
        <f>IF(N166="sníž. přenesená",J166,0)</f>
        <v>0</v>
      </c>
      <c r="BI166" s="158">
        <f>IF(N166="nulová",J166,0)</f>
        <v>0</v>
      </c>
      <c r="BJ166" s="18" t="s">
        <v>83</v>
      </c>
      <c r="BK166" s="158">
        <f>ROUND(I166*H166,2)</f>
        <v>0</v>
      </c>
      <c r="BL166" s="18" t="s">
        <v>167</v>
      </c>
      <c r="BM166" s="157" t="s">
        <v>3952</v>
      </c>
    </row>
    <row r="167" spans="2:47" s="1" customFormat="1" ht="36">
      <c r="B167" s="33"/>
      <c r="D167" s="159" t="s">
        <v>169</v>
      </c>
      <c r="F167" s="160" t="s">
        <v>3953</v>
      </c>
      <c r="I167" s="94"/>
      <c r="L167" s="33"/>
      <c r="M167" s="161"/>
      <c r="T167" s="54"/>
      <c r="AT167" s="18" t="s">
        <v>169</v>
      </c>
      <c r="AU167" s="18" t="s">
        <v>85</v>
      </c>
    </row>
    <row r="168" spans="2:51" s="13" customFormat="1" ht="10">
      <c r="B168" s="168"/>
      <c r="D168" s="159" t="s">
        <v>171</v>
      </c>
      <c r="E168" s="169" t="s">
        <v>21</v>
      </c>
      <c r="F168" s="170" t="s">
        <v>3933</v>
      </c>
      <c r="H168" s="171">
        <v>3860</v>
      </c>
      <c r="I168" s="172"/>
      <c r="L168" s="168"/>
      <c r="M168" s="173"/>
      <c r="T168" s="174"/>
      <c r="AT168" s="169" t="s">
        <v>171</v>
      </c>
      <c r="AU168" s="169" t="s">
        <v>85</v>
      </c>
      <c r="AV168" s="13" t="s">
        <v>85</v>
      </c>
      <c r="AW168" s="13" t="s">
        <v>37</v>
      </c>
      <c r="AX168" s="13" t="s">
        <v>76</v>
      </c>
      <c r="AY168" s="169" t="s">
        <v>160</v>
      </c>
    </row>
    <row r="169" spans="2:51" s="15" customFormat="1" ht="10">
      <c r="B169" s="182"/>
      <c r="D169" s="159" t="s">
        <v>171</v>
      </c>
      <c r="E169" s="183" t="s">
        <v>21</v>
      </c>
      <c r="F169" s="184" t="s">
        <v>185</v>
      </c>
      <c r="H169" s="185">
        <v>3860</v>
      </c>
      <c r="I169" s="186"/>
      <c r="L169" s="182"/>
      <c r="M169" s="187"/>
      <c r="T169" s="188"/>
      <c r="AT169" s="183" t="s">
        <v>171</v>
      </c>
      <c r="AU169" s="183" t="s">
        <v>85</v>
      </c>
      <c r="AV169" s="15" t="s">
        <v>167</v>
      </c>
      <c r="AW169" s="15" t="s">
        <v>37</v>
      </c>
      <c r="AX169" s="15" t="s">
        <v>83</v>
      </c>
      <c r="AY169" s="183" t="s">
        <v>160</v>
      </c>
    </row>
    <row r="170" spans="2:65" s="1" customFormat="1" ht="16.5" customHeight="1">
      <c r="B170" s="33"/>
      <c r="C170" s="192" t="s">
        <v>269</v>
      </c>
      <c r="D170" s="192" t="s">
        <v>799</v>
      </c>
      <c r="E170" s="193" t="s">
        <v>3954</v>
      </c>
      <c r="F170" s="194" t="s">
        <v>3955</v>
      </c>
      <c r="G170" s="195" t="s">
        <v>256</v>
      </c>
      <c r="H170" s="196">
        <v>289.5</v>
      </c>
      <c r="I170" s="197"/>
      <c r="J170" s="198">
        <f>ROUND(I170*H170,2)</f>
        <v>0</v>
      </c>
      <c r="K170" s="194" t="s">
        <v>166</v>
      </c>
      <c r="L170" s="199"/>
      <c r="M170" s="200" t="s">
        <v>21</v>
      </c>
      <c r="N170" s="201" t="s">
        <v>47</v>
      </c>
      <c r="P170" s="155">
        <f>O170*H170</f>
        <v>0</v>
      </c>
      <c r="Q170" s="155">
        <v>1</v>
      </c>
      <c r="R170" s="155">
        <f>Q170*H170</f>
        <v>289.5</v>
      </c>
      <c r="S170" s="155">
        <v>0</v>
      </c>
      <c r="T170" s="156">
        <f>S170*H170</f>
        <v>0</v>
      </c>
      <c r="AR170" s="157" t="s">
        <v>247</v>
      </c>
      <c r="AT170" s="157" t="s">
        <v>799</v>
      </c>
      <c r="AU170" s="157" t="s">
        <v>85</v>
      </c>
      <c r="AY170" s="18" t="s">
        <v>160</v>
      </c>
      <c r="BE170" s="158">
        <f>IF(N170="základní",J170,0)</f>
        <v>0</v>
      </c>
      <c r="BF170" s="158">
        <f>IF(N170="snížená",J170,0)</f>
        <v>0</v>
      </c>
      <c r="BG170" s="158">
        <f>IF(N170="zákl. přenesená",J170,0)</f>
        <v>0</v>
      </c>
      <c r="BH170" s="158">
        <f>IF(N170="sníž. přenesená",J170,0)</f>
        <v>0</v>
      </c>
      <c r="BI170" s="158">
        <f>IF(N170="nulová",J170,0)</f>
        <v>0</v>
      </c>
      <c r="BJ170" s="18" t="s">
        <v>83</v>
      </c>
      <c r="BK170" s="158">
        <f>ROUND(I170*H170,2)</f>
        <v>0</v>
      </c>
      <c r="BL170" s="18" t="s">
        <v>167</v>
      </c>
      <c r="BM170" s="157" t="s">
        <v>3956</v>
      </c>
    </row>
    <row r="171" spans="2:51" s="13" customFormat="1" ht="10">
      <c r="B171" s="168"/>
      <c r="D171" s="159" t="s">
        <v>171</v>
      </c>
      <c r="E171" s="169" t="s">
        <v>21</v>
      </c>
      <c r="F171" s="170" t="s">
        <v>3957</v>
      </c>
      <c r="H171" s="171">
        <v>193</v>
      </c>
      <c r="I171" s="172"/>
      <c r="L171" s="168"/>
      <c r="M171" s="173"/>
      <c r="T171" s="174"/>
      <c r="AT171" s="169" t="s">
        <v>171</v>
      </c>
      <c r="AU171" s="169" t="s">
        <v>85</v>
      </c>
      <c r="AV171" s="13" t="s">
        <v>85</v>
      </c>
      <c r="AW171" s="13" t="s">
        <v>37</v>
      </c>
      <c r="AX171" s="13" t="s">
        <v>76</v>
      </c>
      <c r="AY171" s="169" t="s">
        <v>160</v>
      </c>
    </row>
    <row r="172" spans="2:51" s="15" customFormat="1" ht="10">
      <c r="B172" s="182"/>
      <c r="D172" s="159" t="s">
        <v>171</v>
      </c>
      <c r="E172" s="183" t="s">
        <v>21</v>
      </c>
      <c r="F172" s="184" t="s">
        <v>185</v>
      </c>
      <c r="H172" s="185">
        <v>193</v>
      </c>
      <c r="I172" s="186"/>
      <c r="L172" s="182"/>
      <c r="M172" s="187"/>
      <c r="T172" s="188"/>
      <c r="AT172" s="183" t="s">
        <v>171</v>
      </c>
      <c r="AU172" s="183" t="s">
        <v>85</v>
      </c>
      <c r="AV172" s="15" t="s">
        <v>167</v>
      </c>
      <c r="AW172" s="15" t="s">
        <v>37</v>
      </c>
      <c r="AX172" s="15" t="s">
        <v>83</v>
      </c>
      <c r="AY172" s="183" t="s">
        <v>160</v>
      </c>
    </row>
    <row r="173" spans="2:51" s="13" customFormat="1" ht="10">
      <c r="B173" s="168"/>
      <c r="D173" s="159" t="s">
        <v>171</v>
      </c>
      <c r="F173" s="170" t="s">
        <v>3958</v>
      </c>
      <c r="H173" s="171">
        <v>289.5</v>
      </c>
      <c r="I173" s="172"/>
      <c r="L173" s="168"/>
      <c r="M173" s="173"/>
      <c r="T173" s="174"/>
      <c r="AT173" s="169" t="s">
        <v>171</v>
      </c>
      <c r="AU173" s="169" t="s">
        <v>85</v>
      </c>
      <c r="AV173" s="13" t="s">
        <v>85</v>
      </c>
      <c r="AW173" s="13" t="s">
        <v>4</v>
      </c>
      <c r="AX173" s="13" t="s">
        <v>83</v>
      </c>
      <c r="AY173" s="169" t="s">
        <v>160</v>
      </c>
    </row>
    <row r="174" spans="2:65" s="1" customFormat="1" ht="16.5" customHeight="1">
      <c r="B174" s="33"/>
      <c r="C174" s="146" t="s">
        <v>275</v>
      </c>
      <c r="D174" s="146" t="s">
        <v>162</v>
      </c>
      <c r="E174" s="147" t="s">
        <v>3959</v>
      </c>
      <c r="F174" s="148" t="s">
        <v>3960</v>
      </c>
      <c r="G174" s="149" t="s">
        <v>204</v>
      </c>
      <c r="H174" s="150">
        <v>3860</v>
      </c>
      <c r="I174" s="151"/>
      <c r="J174" s="152">
        <f>ROUND(I174*H174,2)</f>
        <v>0</v>
      </c>
      <c r="K174" s="148" t="s">
        <v>166</v>
      </c>
      <c r="L174" s="33"/>
      <c r="M174" s="153" t="s">
        <v>21</v>
      </c>
      <c r="N174" s="154" t="s">
        <v>47</v>
      </c>
      <c r="P174" s="155">
        <f>O174*H174</f>
        <v>0</v>
      </c>
      <c r="Q174" s="155">
        <v>0</v>
      </c>
      <c r="R174" s="155">
        <f>Q174*H174</f>
        <v>0</v>
      </c>
      <c r="S174" s="155">
        <v>0</v>
      </c>
      <c r="T174" s="156">
        <f>S174*H174</f>
        <v>0</v>
      </c>
      <c r="AR174" s="157" t="s">
        <v>167</v>
      </c>
      <c r="AT174" s="157" t="s">
        <v>162</v>
      </c>
      <c r="AU174" s="157" t="s">
        <v>85</v>
      </c>
      <c r="AY174" s="18" t="s">
        <v>160</v>
      </c>
      <c r="BE174" s="158">
        <f>IF(N174="základní",J174,0)</f>
        <v>0</v>
      </c>
      <c r="BF174" s="158">
        <f>IF(N174="snížená",J174,0)</f>
        <v>0</v>
      </c>
      <c r="BG174" s="158">
        <f>IF(N174="zákl. přenesená",J174,0)</f>
        <v>0</v>
      </c>
      <c r="BH174" s="158">
        <f>IF(N174="sníž. přenesená",J174,0)</f>
        <v>0</v>
      </c>
      <c r="BI174" s="158">
        <f>IF(N174="nulová",J174,0)</f>
        <v>0</v>
      </c>
      <c r="BJ174" s="18" t="s">
        <v>83</v>
      </c>
      <c r="BK174" s="158">
        <f>ROUND(I174*H174,2)</f>
        <v>0</v>
      </c>
      <c r="BL174" s="18" t="s">
        <v>167</v>
      </c>
      <c r="BM174" s="157" t="s">
        <v>3961</v>
      </c>
    </row>
    <row r="175" spans="2:47" s="1" customFormat="1" ht="36">
      <c r="B175" s="33"/>
      <c r="D175" s="159" t="s">
        <v>169</v>
      </c>
      <c r="F175" s="160" t="s">
        <v>3962</v>
      </c>
      <c r="I175" s="94"/>
      <c r="L175" s="33"/>
      <c r="M175" s="161"/>
      <c r="T175" s="54"/>
      <c r="AT175" s="18" t="s">
        <v>169</v>
      </c>
      <c r="AU175" s="18" t="s">
        <v>85</v>
      </c>
    </row>
    <row r="176" spans="2:51" s="13" customFormat="1" ht="10">
      <c r="B176" s="168"/>
      <c r="D176" s="159" t="s">
        <v>171</v>
      </c>
      <c r="E176" s="169" t="s">
        <v>21</v>
      </c>
      <c r="F176" s="170" t="s">
        <v>3933</v>
      </c>
      <c r="H176" s="171">
        <v>3860</v>
      </c>
      <c r="I176" s="172"/>
      <c r="L176" s="168"/>
      <c r="M176" s="173"/>
      <c r="T176" s="174"/>
      <c r="AT176" s="169" t="s">
        <v>171</v>
      </c>
      <c r="AU176" s="169" t="s">
        <v>85</v>
      </c>
      <c r="AV176" s="13" t="s">
        <v>85</v>
      </c>
      <c r="AW176" s="13" t="s">
        <v>37</v>
      </c>
      <c r="AX176" s="13" t="s">
        <v>76</v>
      </c>
      <c r="AY176" s="169" t="s">
        <v>160</v>
      </c>
    </row>
    <row r="177" spans="2:51" s="15" customFormat="1" ht="10">
      <c r="B177" s="182"/>
      <c r="D177" s="159" t="s">
        <v>171</v>
      </c>
      <c r="E177" s="183" t="s">
        <v>21</v>
      </c>
      <c r="F177" s="184" t="s">
        <v>185</v>
      </c>
      <c r="H177" s="185">
        <v>3860</v>
      </c>
      <c r="I177" s="186"/>
      <c r="L177" s="182"/>
      <c r="M177" s="187"/>
      <c r="T177" s="188"/>
      <c r="AT177" s="183" t="s">
        <v>171</v>
      </c>
      <c r="AU177" s="183" t="s">
        <v>85</v>
      </c>
      <c r="AV177" s="15" t="s">
        <v>167</v>
      </c>
      <c r="AW177" s="15" t="s">
        <v>37</v>
      </c>
      <c r="AX177" s="15" t="s">
        <v>83</v>
      </c>
      <c r="AY177" s="183" t="s">
        <v>160</v>
      </c>
    </row>
    <row r="178" spans="2:65" s="1" customFormat="1" ht="16.5" customHeight="1">
      <c r="B178" s="33"/>
      <c r="C178" s="146" t="s">
        <v>343</v>
      </c>
      <c r="D178" s="146" t="s">
        <v>162</v>
      </c>
      <c r="E178" s="147" t="s">
        <v>3963</v>
      </c>
      <c r="F178" s="148" t="s">
        <v>3964</v>
      </c>
      <c r="G178" s="149" t="s">
        <v>204</v>
      </c>
      <c r="H178" s="150">
        <v>3860</v>
      </c>
      <c r="I178" s="151"/>
      <c r="J178" s="152">
        <f>ROUND(I178*H178,2)</f>
        <v>0</v>
      </c>
      <c r="K178" s="148" t="s">
        <v>166</v>
      </c>
      <c r="L178" s="33"/>
      <c r="M178" s="153" t="s">
        <v>21</v>
      </c>
      <c r="N178" s="154" t="s">
        <v>47</v>
      </c>
      <c r="P178" s="155">
        <f>O178*H178</f>
        <v>0</v>
      </c>
      <c r="Q178" s="155">
        <v>0</v>
      </c>
      <c r="R178" s="155">
        <f>Q178*H178</f>
        <v>0</v>
      </c>
      <c r="S178" s="155">
        <v>0</v>
      </c>
      <c r="T178" s="156">
        <f>S178*H178</f>
        <v>0</v>
      </c>
      <c r="AR178" s="157" t="s">
        <v>167</v>
      </c>
      <c r="AT178" s="157" t="s">
        <v>162</v>
      </c>
      <c r="AU178" s="157" t="s">
        <v>85</v>
      </c>
      <c r="AY178" s="18" t="s">
        <v>160</v>
      </c>
      <c r="BE178" s="158">
        <f>IF(N178="základní",J178,0)</f>
        <v>0</v>
      </c>
      <c r="BF178" s="158">
        <f>IF(N178="snížená",J178,0)</f>
        <v>0</v>
      </c>
      <c r="BG178" s="158">
        <f>IF(N178="zákl. přenesená",J178,0)</f>
        <v>0</v>
      </c>
      <c r="BH178" s="158">
        <f>IF(N178="sníž. přenesená",J178,0)</f>
        <v>0</v>
      </c>
      <c r="BI178" s="158">
        <f>IF(N178="nulová",J178,0)</f>
        <v>0</v>
      </c>
      <c r="BJ178" s="18" t="s">
        <v>83</v>
      </c>
      <c r="BK178" s="158">
        <f>ROUND(I178*H178,2)</f>
        <v>0</v>
      </c>
      <c r="BL178" s="18" t="s">
        <v>167</v>
      </c>
      <c r="BM178" s="157" t="s">
        <v>3965</v>
      </c>
    </row>
    <row r="179" spans="2:47" s="1" customFormat="1" ht="36">
      <c r="B179" s="33"/>
      <c r="D179" s="159" t="s">
        <v>169</v>
      </c>
      <c r="F179" s="160" t="s">
        <v>3962</v>
      </c>
      <c r="I179" s="94"/>
      <c r="L179" s="33"/>
      <c r="M179" s="161"/>
      <c r="T179" s="54"/>
      <c r="AT179" s="18" t="s">
        <v>169</v>
      </c>
      <c r="AU179" s="18" t="s">
        <v>85</v>
      </c>
    </row>
    <row r="180" spans="2:51" s="13" customFormat="1" ht="10">
      <c r="B180" s="168"/>
      <c r="D180" s="159" t="s">
        <v>171</v>
      </c>
      <c r="E180" s="169" t="s">
        <v>21</v>
      </c>
      <c r="F180" s="170" t="s">
        <v>3933</v>
      </c>
      <c r="H180" s="171">
        <v>3860</v>
      </c>
      <c r="I180" s="172"/>
      <c r="L180" s="168"/>
      <c r="M180" s="173"/>
      <c r="T180" s="174"/>
      <c r="AT180" s="169" t="s">
        <v>171</v>
      </c>
      <c r="AU180" s="169" t="s">
        <v>85</v>
      </c>
      <c r="AV180" s="13" t="s">
        <v>85</v>
      </c>
      <c r="AW180" s="13" t="s">
        <v>37</v>
      </c>
      <c r="AX180" s="13" t="s">
        <v>76</v>
      </c>
      <c r="AY180" s="169" t="s">
        <v>160</v>
      </c>
    </row>
    <row r="181" spans="2:51" s="15" customFormat="1" ht="10">
      <c r="B181" s="182"/>
      <c r="D181" s="159" t="s">
        <v>171</v>
      </c>
      <c r="E181" s="183" t="s">
        <v>21</v>
      </c>
      <c r="F181" s="184" t="s">
        <v>185</v>
      </c>
      <c r="H181" s="185">
        <v>3860</v>
      </c>
      <c r="I181" s="186"/>
      <c r="L181" s="182"/>
      <c r="M181" s="187"/>
      <c r="T181" s="188"/>
      <c r="AT181" s="183" t="s">
        <v>171</v>
      </c>
      <c r="AU181" s="183" t="s">
        <v>85</v>
      </c>
      <c r="AV181" s="15" t="s">
        <v>167</v>
      </c>
      <c r="AW181" s="15" t="s">
        <v>37</v>
      </c>
      <c r="AX181" s="15" t="s">
        <v>83</v>
      </c>
      <c r="AY181" s="183" t="s">
        <v>160</v>
      </c>
    </row>
    <row r="182" spans="2:65" s="1" customFormat="1" ht="16.5" customHeight="1">
      <c r="B182" s="33"/>
      <c r="C182" s="146" t="s">
        <v>8</v>
      </c>
      <c r="D182" s="146" t="s">
        <v>162</v>
      </c>
      <c r="E182" s="147" t="s">
        <v>3966</v>
      </c>
      <c r="F182" s="148" t="s">
        <v>3967</v>
      </c>
      <c r="G182" s="149" t="s">
        <v>204</v>
      </c>
      <c r="H182" s="150">
        <v>3860</v>
      </c>
      <c r="I182" s="151"/>
      <c r="J182" s="152">
        <f>ROUND(I182*H182,2)</f>
        <v>0</v>
      </c>
      <c r="K182" s="148" t="s">
        <v>166</v>
      </c>
      <c r="L182" s="33"/>
      <c r="M182" s="153" t="s">
        <v>21</v>
      </c>
      <c r="N182" s="154" t="s">
        <v>47</v>
      </c>
      <c r="P182" s="155">
        <f>O182*H182</f>
        <v>0</v>
      </c>
      <c r="Q182" s="155">
        <v>0</v>
      </c>
      <c r="R182" s="155">
        <f>Q182*H182</f>
        <v>0</v>
      </c>
      <c r="S182" s="155">
        <v>0</v>
      </c>
      <c r="T182" s="156">
        <f>S182*H182</f>
        <v>0</v>
      </c>
      <c r="AR182" s="157" t="s">
        <v>167</v>
      </c>
      <c r="AT182" s="157" t="s">
        <v>162</v>
      </c>
      <c r="AU182" s="157" t="s">
        <v>85</v>
      </c>
      <c r="AY182" s="18" t="s">
        <v>160</v>
      </c>
      <c r="BE182" s="158">
        <f>IF(N182="základní",J182,0)</f>
        <v>0</v>
      </c>
      <c r="BF182" s="158">
        <f>IF(N182="snížená",J182,0)</f>
        <v>0</v>
      </c>
      <c r="BG182" s="158">
        <f>IF(N182="zákl. přenesená",J182,0)</f>
        <v>0</v>
      </c>
      <c r="BH182" s="158">
        <f>IF(N182="sníž. přenesená",J182,0)</f>
        <v>0</v>
      </c>
      <c r="BI182" s="158">
        <f>IF(N182="nulová",J182,0)</f>
        <v>0</v>
      </c>
      <c r="BJ182" s="18" t="s">
        <v>83</v>
      </c>
      <c r="BK182" s="158">
        <f>ROUND(I182*H182,2)</f>
        <v>0</v>
      </c>
      <c r="BL182" s="18" t="s">
        <v>167</v>
      </c>
      <c r="BM182" s="157" t="s">
        <v>3968</v>
      </c>
    </row>
    <row r="183" spans="2:47" s="1" customFormat="1" ht="36">
      <c r="B183" s="33"/>
      <c r="D183" s="159" t="s">
        <v>169</v>
      </c>
      <c r="F183" s="160" t="s">
        <v>3962</v>
      </c>
      <c r="I183" s="94"/>
      <c r="L183" s="33"/>
      <c r="M183" s="161"/>
      <c r="T183" s="54"/>
      <c r="AT183" s="18" t="s">
        <v>169</v>
      </c>
      <c r="AU183" s="18" t="s">
        <v>85</v>
      </c>
    </row>
    <row r="184" spans="2:51" s="13" customFormat="1" ht="10">
      <c r="B184" s="168"/>
      <c r="D184" s="159" t="s">
        <v>171</v>
      </c>
      <c r="E184" s="169" t="s">
        <v>21</v>
      </c>
      <c r="F184" s="170" t="s">
        <v>3933</v>
      </c>
      <c r="H184" s="171">
        <v>3860</v>
      </c>
      <c r="I184" s="172"/>
      <c r="L184" s="168"/>
      <c r="M184" s="173"/>
      <c r="T184" s="174"/>
      <c r="AT184" s="169" t="s">
        <v>171</v>
      </c>
      <c r="AU184" s="169" t="s">
        <v>85</v>
      </c>
      <c r="AV184" s="13" t="s">
        <v>85</v>
      </c>
      <c r="AW184" s="13" t="s">
        <v>37</v>
      </c>
      <c r="AX184" s="13" t="s">
        <v>76</v>
      </c>
      <c r="AY184" s="169" t="s">
        <v>160</v>
      </c>
    </row>
    <row r="185" spans="2:51" s="15" customFormat="1" ht="10">
      <c r="B185" s="182"/>
      <c r="D185" s="159" t="s">
        <v>171</v>
      </c>
      <c r="E185" s="183" t="s">
        <v>21</v>
      </c>
      <c r="F185" s="184" t="s">
        <v>185</v>
      </c>
      <c r="H185" s="185">
        <v>3860</v>
      </c>
      <c r="I185" s="186"/>
      <c r="L185" s="182"/>
      <c r="M185" s="187"/>
      <c r="T185" s="188"/>
      <c r="AT185" s="183" t="s">
        <v>171</v>
      </c>
      <c r="AU185" s="183" t="s">
        <v>85</v>
      </c>
      <c r="AV185" s="15" t="s">
        <v>167</v>
      </c>
      <c r="AW185" s="15" t="s">
        <v>37</v>
      </c>
      <c r="AX185" s="15" t="s">
        <v>83</v>
      </c>
      <c r="AY185" s="183" t="s">
        <v>160</v>
      </c>
    </row>
    <row r="186" spans="2:65" s="1" customFormat="1" ht="16.5" customHeight="1">
      <c r="B186" s="33"/>
      <c r="C186" s="146" t="s">
        <v>352</v>
      </c>
      <c r="D186" s="146" t="s">
        <v>162</v>
      </c>
      <c r="E186" s="147" t="s">
        <v>3969</v>
      </c>
      <c r="F186" s="148" t="s">
        <v>3970</v>
      </c>
      <c r="G186" s="149" t="s">
        <v>204</v>
      </c>
      <c r="H186" s="150">
        <v>3860</v>
      </c>
      <c r="I186" s="151"/>
      <c r="J186" s="152">
        <f>ROUND(I186*H186,2)</f>
        <v>0</v>
      </c>
      <c r="K186" s="148" t="s">
        <v>166</v>
      </c>
      <c r="L186" s="33"/>
      <c r="M186" s="153" t="s">
        <v>21</v>
      </c>
      <c r="N186" s="154" t="s">
        <v>47</v>
      </c>
      <c r="P186" s="155">
        <f>O186*H186</f>
        <v>0</v>
      </c>
      <c r="Q186" s="155">
        <v>0</v>
      </c>
      <c r="R186" s="155">
        <f>Q186*H186</f>
        <v>0</v>
      </c>
      <c r="S186" s="155">
        <v>0</v>
      </c>
      <c r="T186" s="156">
        <f>S186*H186</f>
        <v>0</v>
      </c>
      <c r="AR186" s="157" t="s">
        <v>167</v>
      </c>
      <c r="AT186" s="157" t="s">
        <v>162</v>
      </c>
      <c r="AU186" s="157" t="s">
        <v>85</v>
      </c>
      <c r="AY186" s="18" t="s">
        <v>160</v>
      </c>
      <c r="BE186" s="158">
        <f>IF(N186="základní",J186,0)</f>
        <v>0</v>
      </c>
      <c r="BF186" s="158">
        <f>IF(N186="snížená",J186,0)</f>
        <v>0</v>
      </c>
      <c r="BG186" s="158">
        <f>IF(N186="zákl. přenesená",J186,0)</f>
        <v>0</v>
      </c>
      <c r="BH186" s="158">
        <f>IF(N186="sníž. přenesená",J186,0)</f>
        <v>0</v>
      </c>
      <c r="BI186" s="158">
        <f>IF(N186="nulová",J186,0)</f>
        <v>0</v>
      </c>
      <c r="BJ186" s="18" t="s">
        <v>83</v>
      </c>
      <c r="BK186" s="158">
        <f>ROUND(I186*H186,2)</f>
        <v>0</v>
      </c>
      <c r="BL186" s="18" t="s">
        <v>167</v>
      </c>
      <c r="BM186" s="157" t="s">
        <v>3971</v>
      </c>
    </row>
    <row r="187" spans="2:47" s="1" customFormat="1" ht="36">
      <c r="B187" s="33"/>
      <c r="D187" s="159" t="s">
        <v>169</v>
      </c>
      <c r="F187" s="160" t="s">
        <v>3962</v>
      </c>
      <c r="I187" s="94"/>
      <c r="L187" s="33"/>
      <c r="M187" s="161"/>
      <c r="T187" s="54"/>
      <c r="AT187" s="18" t="s">
        <v>169</v>
      </c>
      <c r="AU187" s="18" t="s">
        <v>85</v>
      </c>
    </row>
    <row r="188" spans="2:51" s="13" customFormat="1" ht="10">
      <c r="B188" s="168"/>
      <c r="D188" s="159" t="s">
        <v>171</v>
      </c>
      <c r="E188" s="169" t="s">
        <v>21</v>
      </c>
      <c r="F188" s="170" t="s">
        <v>3933</v>
      </c>
      <c r="H188" s="171">
        <v>3860</v>
      </c>
      <c r="I188" s="172"/>
      <c r="L188" s="168"/>
      <c r="M188" s="173"/>
      <c r="T188" s="174"/>
      <c r="AT188" s="169" t="s">
        <v>171</v>
      </c>
      <c r="AU188" s="169" t="s">
        <v>85</v>
      </c>
      <c r="AV188" s="13" t="s">
        <v>85</v>
      </c>
      <c r="AW188" s="13" t="s">
        <v>37</v>
      </c>
      <c r="AX188" s="13" t="s">
        <v>76</v>
      </c>
      <c r="AY188" s="169" t="s">
        <v>160</v>
      </c>
    </row>
    <row r="189" spans="2:51" s="15" customFormat="1" ht="10">
      <c r="B189" s="182"/>
      <c r="D189" s="159" t="s">
        <v>171</v>
      </c>
      <c r="E189" s="183" t="s">
        <v>21</v>
      </c>
      <c r="F189" s="184" t="s">
        <v>185</v>
      </c>
      <c r="H189" s="185">
        <v>3860</v>
      </c>
      <c r="I189" s="186"/>
      <c r="L189" s="182"/>
      <c r="M189" s="187"/>
      <c r="T189" s="188"/>
      <c r="AT189" s="183" t="s">
        <v>171</v>
      </c>
      <c r="AU189" s="183" t="s">
        <v>85</v>
      </c>
      <c r="AV189" s="15" t="s">
        <v>167</v>
      </c>
      <c r="AW189" s="15" t="s">
        <v>37</v>
      </c>
      <c r="AX189" s="15" t="s">
        <v>83</v>
      </c>
      <c r="AY189" s="183" t="s">
        <v>160</v>
      </c>
    </row>
    <row r="190" spans="2:65" s="1" customFormat="1" ht="16.5" customHeight="1">
      <c r="B190" s="33"/>
      <c r="C190" s="146" t="s">
        <v>359</v>
      </c>
      <c r="D190" s="146" t="s">
        <v>162</v>
      </c>
      <c r="E190" s="147" t="s">
        <v>3972</v>
      </c>
      <c r="F190" s="148" t="s">
        <v>3973</v>
      </c>
      <c r="G190" s="149" t="s">
        <v>165</v>
      </c>
      <c r="H190" s="150">
        <v>57.9</v>
      </c>
      <c r="I190" s="151"/>
      <c r="J190" s="152">
        <f>ROUND(I190*H190,2)</f>
        <v>0</v>
      </c>
      <c r="K190" s="148" t="s">
        <v>166</v>
      </c>
      <c r="L190" s="33"/>
      <c r="M190" s="153" t="s">
        <v>21</v>
      </c>
      <c r="N190" s="154" t="s">
        <v>47</v>
      </c>
      <c r="P190" s="155">
        <f>O190*H190</f>
        <v>0</v>
      </c>
      <c r="Q190" s="155">
        <v>0</v>
      </c>
      <c r="R190" s="155">
        <f>Q190*H190</f>
        <v>0</v>
      </c>
      <c r="S190" s="155">
        <v>0</v>
      </c>
      <c r="T190" s="156">
        <f>S190*H190</f>
        <v>0</v>
      </c>
      <c r="AR190" s="157" t="s">
        <v>167</v>
      </c>
      <c r="AT190" s="157" t="s">
        <v>162</v>
      </c>
      <c r="AU190" s="157" t="s">
        <v>85</v>
      </c>
      <c r="AY190" s="18" t="s">
        <v>160</v>
      </c>
      <c r="BE190" s="158">
        <f>IF(N190="základní",J190,0)</f>
        <v>0</v>
      </c>
      <c r="BF190" s="158">
        <f>IF(N190="snížená",J190,0)</f>
        <v>0</v>
      </c>
      <c r="BG190" s="158">
        <f>IF(N190="zákl. přenesená",J190,0)</f>
        <v>0</v>
      </c>
      <c r="BH190" s="158">
        <f>IF(N190="sníž. přenesená",J190,0)</f>
        <v>0</v>
      </c>
      <c r="BI190" s="158">
        <f>IF(N190="nulová",J190,0)</f>
        <v>0</v>
      </c>
      <c r="BJ190" s="18" t="s">
        <v>83</v>
      </c>
      <c r="BK190" s="158">
        <f>ROUND(I190*H190,2)</f>
        <v>0</v>
      </c>
      <c r="BL190" s="18" t="s">
        <v>167</v>
      </c>
      <c r="BM190" s="157" t="s">
        <v>3974</v>
      </c>
    </row>
    <row r="191" spans="2:51" s="13" customFormat="1" ht="10">
      <c r="B191" s="168"/>
      <c r="D191" s="159" t="s">
        <v>171</v>
      </c>
      <c r="E191" s="169" t="s">
        <v>21</v>
      </c>
      <c r="F191" s="170" t="s">
        <v>3975</v>
      </c>
      <c r="H191" s="171">
        <v>57.9</v>
      </c>
      <c r="I191" s="172"/>
      <c r="L191" s="168"/>
      <c r="M191" s="173"/>
      <c r="T191" s="174"/>
      <c r="AT191" s="169" t="s">
        <v>171</v>
      </c>
      <c r="AU191" s="169" t="s">
        <v>85</v>
      </c>
      <c r="AV191" s="13" t="s">
        <v>85</v>
      </c>
      <c r="AW191" s="13" t="s">
        <v>37</v>
      </c>
      <c r="AX191" s="13" t="s">
        <v>76</v>
      </c>
      <c r="AY191" s="169" t="s">
        <v>160</v>
      </c>
    </row>
    <row r="192" spans="2:51" s="15" customFormat="1" ht="10">
      <c r="B192" s="182"/>
      <c r="D192" s="159" t="s">
        <v>171</v>
      </c>
      <c r="E192" s="183" t="s">
        <v>21</v>
      </c>
      <c r="F192" s="184" t="s">
        <v>185</v>
      </c>
      <c r="H192" s="185">
        <v>57.9</v>
      </c>
      <c r="I192" s="186"/>
      <c r="L192" s="182"/>
      <c r="M192" s="187"/>
      <c r="T192" s="188"/>
      <c r="AT192" s="183" t="s">
        <v>171</v>
      </c>
      <c r="AU192" s="183" t="s">
        <v>85</v>
      </c>
      <c r="AV192" s="15" t="s">
        <v>167</v>
      </c>
      <c r="AW192" s="15" t="s">
        <v>37</v>
      </c>
      <c r="AX192" s="15" t="s">
        <v>83</v>
      </c>
      <c r="AY192" s="183" t="s">
        <v>160</v>
      </c>
    </row>
    <row r="193" spans="2:63" s="11" customFormat="1" ht="22.75" customHeight="1">
      <c r="B193" s="134"/>
      <c r="D193" s="135" t="s">
        <v>75</v>
      </c>
      <c r="E193" s="144" t="s">
        <v>167</v>
      </c>
      <c r="F193" s="144" t="s">
        <v>769</v>
      </c>
      <c r="I193" s="137"/>
      <c r="J193" s="145">
        <f>BK193</f>
        <v>0</v>
      </c>
      <c r="L193" s="134"/>
      <c r="M193" s="139"/>
      <c r="P193" s="140">
        <f>SUM(P194:P197)</f>
        <v>0</v>
      </c>
      <c r="R193" s="140">
        <f>SUM(R194:R197)</f>
        <v>0</v>
      </c>
      <c r="T193" s="141">
        <f>SUM(T194:T197)</f>
        <v>0</v>
      </c>
      <c r="AR193" s="135" t="s">
        <v>83</v>
      </c>
      <c r="AT193" s="142" t="s">
        <v>75</v>
      </c>
      <c r="AU193" s="142" t="s">
        <v>83</v>
      </c>
      <c r="AY193" s="135" t="s">
        <v>160</v>
      </c>
      <c r="BK193" s="143">
        <f>SUM(BK194:BK197)</f>
        <v>0</v>
      </c>
    </row>
    <row r="194" spans="2:65" s="1" customFormat="1" ht="24" customHeight="1">
      <c r="B194" s="33"/>
      <c r="C194" s="146" t="s">
        <v>367</v>
      </c>
      <c r="D194" s="146" t="s">
        <v>162</v>
      </c>
      <c r="E194" s="147" t="s">
        <v>3976</v>
      </c>
      <c r="F194" s="148" t="s">
        <v>3977</v>
      </c>
      <c r="G194" s="149" t="s">
        <v>204</v>
      </c>
      <c r="H194" s="150">
        <v>244.84</v>
      </c>
      <c r="I194" s="151"/>
      <c r="J194" s="152">
        <f>ROUND(I194*H194,2)</f>
        <v>0</v>
      </c>
      <c r="K194" s="148" t="s">
        <v>166</v>
      </c>
      <c r="L194" s="33"/>
      <c r="M194" s="153" t="s">
        <v>21</v>
      </c>
      <c r="N194" s="154" t="s">
        <v>47</v>
      </c>
      <c r="P194" s="155">
        <f>O194*H194</f>
        <v>0</v>
      </c>
      <c r="Q194" s="155">
        <v>0</v>
      </c>
      <c r="R194" s="155">
        <f>Q194*H194</f>
        <v>0</v>
      </c>
      <c r="S194" s="155">
        <v>0</v>
      </c>
      <c r="T194" s="156">
        <f>S194*H194</f>
        <v>0</v>
      </c>
      <c r="AR194" s="157" t="s">
        <v>167</v>
      </c>
      <c r="AT194" s="157" t="s">
        <v>162</v>
      </c>
      <c r="AU194" s="157" t="s">
        <v>85</v>
      </c>
      <c r="AY194" s="18" t="s">
        <v>160</v>
      </c>
      <c r="BE194" s="158">
        <f>IF(N194="základní",J194,0)</f>
        <v>0</v>
      </c>
      <c r="BF194" s="158">
        <f>IF(N194="snížená",J194,0)</f>
        <v>0</v>
      </c>
      <c r="BG194" s="158">
        <f>IF(N194="zákl. přenesená",J194,0)</f>
        <v>0</v>
      </c>
      <c r="BH194" s="158">
        <f>IF(N194="sníž. přenesená",J194,0)</f>
        <v>0</v>
      </c>
      <c r="BI194" s="158">
        <f>IF(N194="nulová",J194,0)</f>
        <v>0</v>
      </c>
      <c r="BJ194" s="18" t="s">
        <v>83</v>
      </c>
      <c r="BK194" s="158">
        <f>ROUND(I194*H194,2)</f>
        <v>0</v>
      </c>
      <c r="BL194" s="18" t="s">
        <v>167</v>
      </c>
      <c r="BM194" s="157" t="s">
        <v>3978</v>
      </c>
    </row>
    <row r="195" spans="2:47" s="1" customFormat="1" ht="144">
      <c r="B195" s="33"/>
      <c r="D195" s="159" t="s">
        <v>169</v>
      </c>
      <c r="F195" s="160" t="s">
        <v>3979</v>
      </c>
      <c r="I195" s="94"/>
      <c r="L195" s="33"/>
      <c r="M195" s="161"/>
      <c r="T195" s="54"/>
      <c r="AT195" s="18" t="s">
        <v>169</v>
      </c>
      <c r="AU195" s="18" t="s">
        <v>85</v>
      </c>
    </row>
    <row r="196" spans="2:51" s="13" customFormat="1" ht="10">
      <c r="B196" s="168"/>
      <c r="D196" s="159" t="s">
        <v>171</v>
      </c>
      <c r="E196" s="169" t="s">
        <v>21</v>
      </c>
      <c r="F196" s="170" t="s">
        <v>3947</v>
      </c>
      <c r="H196" s="171">
        <v>244.84</v>
      </c>
      <c r="I196" s="172"/>
      <c r="L196" s="168"/>
      <c r="M196" s="173"/>
      <c r="T196" s="174"/>
      <c r="AT196" s="169" t="s">
        <v>171</v>
      </c>
      <c r="AU196" s="169" t="s">
        <v>85</v>
      </c>
      <c r="AV196" s="13" t="s">
        <v>85</v>
      </c>
      <c r="AW196" s="13" t="s">
        <v>37</v>
      </c>
      <c r="AX196" s="13" t="s">
        <v>76</v>
      </c>
      <c r="AY196" s="169" t="s">
        <v>160</v>
      </c>
    </row>
    <row r="197" spans="2:51" s="15" customFormat="1" ht="10">
      <c r="B197" s="182"/>
      <c r="D197" s="159" t="s">
        <v>171</v>
      </c>
      <c r="E197" s="183" t="s">
        <v>21</v>
      </c>
      <c r="F197" s="184" t="s">
        <v>185</v>
      </c>
      <c r="H197" s="185">
        <v>244.84</v>
      </c>
      <c r="I197" s="186"/>
      <c r="L197" s="182"/>
      <c r="M197" s="187"/>
      <c r="T197" s="188"/>
      <c r="AT197" s="183" t="s">
        <v>171</v>
      </c>
      <c r="AU197" s="183" t="s">
        <v>85</v>
      </c>
      <c r="AV197" s="15" t="s">
        <v>167</v>
      </c>
      <c r="AW197" s="15" t="s">
        <v>37</v>
      </c>
      <c r="AX197" s="15" t="s">
        <v>83</v>
      </c>
      <c r="AY197" s="183" t="s">
        <v>160</v>
      </c>
    </row>
    <row r="198" spans="2:63" s="11" customFormat="1" ht="22.75" customHeight="1">
      <c r="B198" s="134"/>
      <c r="D198" s="135" t="s">
        <v>75</v>
      </c>
      <c r="E198" s="144" t="s">
        <v>201</v>
      </c>
      <c r="F198" s="144" t="s">
        <v>3783</v>
      </c>
      <c r="I198" s="137"/>
      <c r="J198" s="145">
        <f>BK198</f>
        <v>0</v>
      </c>
      <c r="L198" s="134"/>
      <c r="M198" s="139"/>
      <c r="P198" s="140">
        <f>P199+P222+P238+P252</f>
        <v>0</v>
      </c>
      <c r="R198" s="140">
        <f>R199+R222+R238+R252</f>
        <v>103.2735564</v>
      </c>
      <c r="T198" s="141">
        <f>T199+T222+T238+T252</f>
        <v>0</v>
      </c>
      <c r="AR198" s="135" t="s">
        <v>83</v>
      </c>
      <c r="AT198" s="142" t="s">
        <v>75</v>
      </c>
      <c r="AU198" s="142" t="s">
        <v>83</v>
      </c>
      <c r="AY198" s="135" t="s">
        <v>160</v>
      </c>
      <c r="BK198" s="143">
        <f>BK199+BK222+BK238+BK252</f>
        <v>0</v>
      </c>
    </row>
    <row r="199" spans="2:63" s="11" customFormat="1" ht="20.9" customHeight="1">
      <c r="B199" s="134"/>
      <c r="D199" s="135" t="s">
        <v>75</v>
      </c>
      <c r="E199" s="144" t="s">
        <v>3980</v>
      </c>
      <c r="F199" s="144" t="s">
        <v>3915</v>
      </c>
      <c r="I199" s="137"/>
      <c r="J199" s="145">
        <f>BK199</f>
        <v>0</v>
      </c>
      <c r="L199" s="134"/>
      <c r="M199" s="139"/>
      <c r="P199" s="140">
        <f>SUM(P200:P221)</f>
        <v>0</v>
      </c>
      <c r="R199" s="140">
        <f>SUM(R200:R221)</f>
        <v>0</v>
      </c>
      <c r="T199" s="141">
        <f>SUM(T200:T221)</f>
        <v>0</v>
      </c>
      <c r="AR199" s="135" t="s">
        <v>83</v>
      </c>
      <c r="AT199" s="142" t="s">
        <v>75</v>
      </c>
      <c r="AU199" s="142" t="s">
        <v>85</v>
      </c>
      <c r="AY199" s="135" t="s">
        <v>160</v>
      </c>
      <c r="BK199" s="143">
        <f>SUM(BK200:BK221)</f>
        <v>0</v>
      </c>
    </row>
    <row r="200" spans="2:65" s="1" customFormat="1" ht="16.5" customHeight="1">
      <c r="B200" s="33"/>
      <c r="C200" s="146" t="s">
        <v>374</v>
      </c>
      <c r="D200" s="146" t="s">
        <v>162</v>
      </c>
      <c r="E200" s="147" t="s">
        <v>3981</v>
      </c>
      <c r="F200" s="148" t="s">
        <v>3982</v>
      </c>
      <c r="G200" s="149" t="s">
        <v>204</v>
      </c>
      <c r="H200" s="150">
        <v>1670</v>
      </c>
      <c r="I200" s="151"/>
      <c r="J200" s="152">
        <f>ROUND(I200*H200,2)</f>
        <v>0</v>
      </c>
      <c r="K200" s="148" t="s">
        <v>166</v>
      </c>
      <c r="L200" s="33"/>
      <c r="M200" s="153" t="s">
        <v>21</v>
      </c>
      <c r="N200" s="154" t="s">
        <v>47</v>
      </c>
      <c r="P200" s="155">
        <f>O200*H200</f>
        <v>0</v>
      </c>
      <c r="Q200" s="155">
        <v>0</v>
      </c>
      <c r="R200" s="155">
        <f>Q200*H200</f>
        <v>0</v>
      </c>
      <c r="S200" s="155">
        <v>0</v>
      </c>
      <c r="T200" s="156">
        <f>S200*H200</f>
        <v>0</v>
      </c>
      <c r="AR200" s="157" t="s">
        <v>167</v>
      </c>
      <c r="AT200" s="157" t="s">
        <v>162</v>
      </c>
      <c r="AU200" s="157" t="s">
        <v>181</v>
      </c>
      <c r="AY200" s="18" t="s">
        <v>160</v>
      </c>
      <c r="BE200" s="158">
        <f>IF(N200="základní",J200,0)</f>
        <v>0</v>
      </c>
      <c r="BF200" s="158">
        <f>IF(N200="snížená",J200,0)</f>
        <v>0</v>
      </c>
      <c r="BG200" s="158">
        <f>IF(N200="zákl. přenesená",J200,0)</f>
        <v>0</v>
      </c>
      <c r="BH200" s="158">
        <f>IF(N200="sníž. přenesená",J200,0)</f>
        <v>0</v>
      </c>
      <c r="BI200" s="158">
        <f>IF(N200="nulová",J200,0)</f>
        <v>0</v>
      </c>
      <c r="BJ200" s="18" t="s">
        <v>83</v>
      </c>
      <c r="BK200" s="158">
        <f>ROUND(I200*H200,2)</f>
        <v>0</v>
      </c>
      <c r="BL200" s="18" t="s">
        <v>167</v>
      </c>
      <c r="BM200" s="157" t="s">
        <v>3983</v>
      </c>
    </row>
    <row r="201" spans="2:51" s="12" customFormat="1" ht="10">
      <c r="B201" s="162"/>
      <c r="D201" s="159" t="s">
        <v>171</v>
      </c>
      <c r="E201" s="163" t="s">
        <v>21</v>
      </c>
      <c r="F201" s="164" t="s">
        <v>3914</v>
      </c>
      <c r="H201" s="163" t="s">
        <v>21</v>
      </c>
      <c r="I201" s="165"/>
      <c r="L201" s="162"/>
      <c r="M201" s="166"/>
      <c r="T201" s="167"/>
      <c r="AT201" s="163" t="s">
        <v>171</v>
      </c>
      <c r="AU201" s="163" t="s">
        <v>181</v>
      </c>
      <c r="AV201" s="12" t="s">
        <v>83</v>
      </c>
      <c r="AW201" s="12" t="s">
        <v>37</v>
      </c>
      <c r="AX201" s="12" t="s">
        <v>76</v>
      </c>
      <c r="AY201" s="163" t="s">
        <v>160</v>
      </c>
    </row>
    <row r="202" spans="2:51" s="13" customFormat="1" ht="10">
      <c r="B202" s="168"/>
      <c r="D202" s="159" t="s">
        <v>171</v>
      </c>
      <c r="E202" s="169" t="s">
        <v>21</v>
      </c>
      <c r="F202" s="170" t="s">
        <v>3984</v>
      </c>
      <c r="H202" s="171">
        <v>1670</v>
      </c>
      <c r="I202" s="172"/>
      <c r="L202" s="168"/>
      <c r="M202" s="173"/>
      <c r="T202" s="174"/>
      <c r="AT202" s="169" t="s">
        <v>171</v>
      </c>
      <c r="AU202" s="169" t="s">
        <v>181</v>
      </c>
      <c r="AV202" s="13" t="s">
        <v>85</v>
      </c>
      <c r="AW202" s="13" t="s">
        <v>37</v>
      </c>
      <c r="AX202" s="13" t="s">
        <v>76</v>
      </c>
      <c r="AY202" s="169" t="s">
        <v>160</v>
      </c>
    </row>
    <row r="203" spans="2:51" s="15" customFormat="1" ht="10">
      <c r="B203" s="182"/>
      <c r="D203" s="159" t="s">
        <v>171</v>
      </c>
      <c r="E203" s="183" t="s">
        <v>21</v>
      </c>
      <c r="F203" s="184" t="s">
        <v>185</v>
      </c>
      <c r="H203" s="185">
        <v>1670</v>
      </c>
      <c r="I203" s="186"/>
      <c r="L203" s="182"/>
      <c r="M203" s="187"/>
      <c r="T203" s="188"/>
      <c r="AT203" s="183" t="s">
        <v>171</v>
      </c>
      <c r="AU203" s="183" t="s">
        <v>181</v>
      </c>
      <c r="AV203" s="15" t="s">
        <v>167</v>
      </c>
      <c r="AW203" s="15" t="s">
        <v>37</v>
      </c>
      <c r="AX203" s="15" t="s">
        <v>83</v>
      </c>
      <c r="AY203" s="183" t="s">
        <v>160</v>
      </c>
    </row>
    <row r="204" spans="2:65" s="1" customFormat="1" ht="24" customHeight="1">
      <c r="B204" s="33"/>
      <c r="C204" s="146" t="s">
        <v>380</v>
      </c>
      <c r="D204" s="146" t="s">
        <v>162</v>
      </c>
      <c r="E204" s="147" t="s">
        <v>3985</v>
      </c>
      <c r="F204" s="148" t="s">
        <v>3986</v>
      </c>
      <c r="G204" s="149" t="s">
        <v>204</v>
      </c>
      <c r="H204" s="150">
        <v>1670</v>
      </c>
      <c r="I204" s="151"/>
      <c r="J204" s="152">
        <f>ROUND(I204*H204,2)</f>
        <v>0</v>
      </c>
      <c r="K204" s="148" t="s">
        <v>166</v>
      </c>
      <c r="L204" s="33"/>
      <c r="M204" s="153" t="s">
        <v>21</v>
      </c>
      <c r="N204" s="154" t="s">
        <v>47</v>
      </c>
      <c r="P204" s="155">
        <f>O204*H204</f>
        <v>0</v>
      </c>
      <c r="Q204" s="155">
        <v>0</v>
      </c>
      <c r="R204" s="155">
        <f>Q204*H204</f>
        <v>0</v>
      </c>
      <c r="S204" s="155">
        <v>0</v>
      </c>
      <c r="T204" s="156">
        <f>S204*H204</f>
        <v>0</v>
      </c>
      <c r="AR204" s="157" t="s">
        <v>167</v>
      </c>
      <c r="AT204" s="157" t="s">
        <v>162</v>
      </c>
      <c r="AU204" s="157" t="s">
        <v>181</v>
      </c>
      <c r="AY204" s="18" t="s">
        <v>160</v>
      </c>
      <c r="BE204" s="158">
        <f>IF(N204="základní",J204,0)</f>
        <v>0</v>
      </c>
      <c r="BF204" s="158">
        <f>IF(N204="snížená",J204,0)</f>
        <v>0</v>
      </c>
      <c r="BG204" s="158">
        <f>IF(N204="zákl. přenesená",J204,0)</f>
        <v>0</v>
      </c>
      <c r="BH204" s="158">
        <f>IF(N204="sníž. přenesená",J204,0)</f>
        <v>0</v>
      </c>
      <c r="BI204" s="158">
        <f>IF(N204="nulová",J204,0)</f>
        <v>0</v>
      </c>
      <c r="BJ204" s="18" t="s">
        <v>83</v>
      </c>
      <c r="BK204" s="158">
        <f>ROUND(I204*H204,2)</f>
        <v>0</v>
      </c>
      <c r="BL204" s="18" t="s">
        <v>167</v>
      </c>
      <c r="BM204" s="157" t="s">
        <v>3987</v>
      </c>
    </row>
    <row r="205" spans="2:47" s="1" customFormat="1" ht="54">
      <c r="B205" s="33"/>
      <c r="D205" s="159" t="s">
        <v>169</v>
      </c>
      <c r="F205" s="160" t="s">
        <v>3988</v>
      </c>
      <c r="I205" s="94"/>
      <c r="L205" s="33"/>
      <c r="M205" s="161"/>
      <c r="T205" s="54"/>
      <c r="AT205" s="18" t="s">
        <v>169</v>
      </c>
      <c r="AU205" s="18" t="s">
        <v>181</v>
      </c>
    </row>
    <row r="206" spans="2:51" s="13" customFormat="1" ht="10">
      <c r="B206" s="168"/>
      <c r="D206" s="159" t="s">
        <v>171</v>
      </c>
      <c r="E206" s="169" t="s">
        <v>21</v>
      </c>
      <c r="F206" s="170" t="s">
        <v>3989</v>
      </c>
      <c r="H206" s="171">
        <v>1670</v>
      </c>
      <c r="I206" s="172"/>
      <c r="L206" s="168"/>
      <c r="M206" s="173"/>
      <c r="T206" s="174"/>
      <c r="AT206" s="169" t="s">
        <v>171</v>
      </c>
      <c r="AU206" s="169" t="s">
        <v>181</v>
      </c>
      <c r="AV206" s="13" t="s">
        <v>85</v>
      </c>
      <c r="AW206" s="13" t="s">
        <v>37</v>
      </c>
      <c r="AX206" s="13" t="s">
        <v>76</v>
      </c>
      <c r="AY206" s="169" t="s">
        <v>160</v>
      </c>
    </row>
    <row r="207" spans="2:51" s="15" customFormat="1" ht="10">
      <c r="B207" s="182"/>
      <c r="D207" s="159" t="s">
        <v>171</v>
      </c>
      <c r="E207" s="183" t="s">
        <v>21</v>
      </c>
      <c r="F207" s="184" t="s">
        <v>185</v>
      </c>
      <c r="H207" s="185">
        <v>1670</v>
      </c>
      <c r="I207" s="186"/>
      <c r="L207" s="182"/>
      <c r="M207" s="187"/>
      <c r="T207" s="188"/>
      <c r="AT207" s="183" t="s">
        <v>171</v>
      </c>
      <c r="AU207" s="183" t="s">
        <v>181</v>
      </c>
      <c r="AV207" s="15" t="s">
        <v>167</v>
      </c>
      <c r="AW207" s="15" t="s">
        <v>37</v>
      </c>
      <c r="AX207" s="15" t="s">
        <v>83</v>
      </c>
      <c r="AY207" s="183" t="s">
        <v>160</v>
      </c>
    </row>
    <row r="208" spans="2:65" s="1" customFormat="1" ht="24" customHeight="1">
      <c r="B208" s="33"/>
      <c r="C208" s="146" t="s">
        <v>7</v>
      </c>
      <c r="D208" s="146" t="s">
        <v>162</v>
      </c>
      <c r="E208" s="147" t="s">
        <v>3990</v>
      </c>
      <c r="F208" s="148" t="s">
        <v>3991</v>
      </c>
      <c r="G208" s="149" t="s">
        <v>204</v>
      </c>
      <c r="H208" s="150">
        <v>1670</v>
      </c>
      <c r="I208" s="151"/>
      <c r="J208" s="152">
        <f>ROUND(I208*H208,2)</f>
        <v>0</v>
      </c>
      <c r="K208" s="148" t="s">
        <v>166</v>
      </c>
      <c r="L208" s="33"/>
      <c r="M208" s="153" t="s">
        <v>21</v>
      </c>
      <c r="N208" s="154" t="s">
        <v>47</v>
      </c>
      <c r="P208" s="155">
        <f>O208*H208</f>
        <v>0</v>
      </c>
      <c r="Q208" s="155">
        <v>0</v>
      </c>
      <c r="R208" s="155">
        <f>Q208*H208</f>
        <v>0</v>
      </c>
      <c r="S208" s="155">
        <v>0</v>
      </c>
      <c r="T208" s="156">
        <f>S208*H208</f>
        <v>0</v>
      </c>
      <c r="AR208" s="157" t="s">
        <v>167</v>
      </c>
      <c r="AT208" s="157" t="s">
        <v>162</v>
      </c>
      <c r="AU208" s="157" t="s">
        <v>181</v>
      </c>
      <c r="AY208" s="18" t="s">
        <v>160</v>
      </c>
      <c r="BE208" s="158">
        <f>IF(N208="základní",J208,0)</f>
        <v>0</v>
      </c>
      <c r="BF208" s="158">
        <f>IF(N208="snížená",J208,0)</f>
        <v>0</v>
      </c>
      <c r="BG208" s="158">
        <f>IF(N208="zákl. přenesená",J208,0)</f>
        <v>0</v>
      </c>
      <c r="BH208" s="158">
        <f>IF(N208="sníž. přenesená",J208,0)</f>
        <v>0</v>
      </c>
      <c r="BI208" s="158">
        <f>IF(N208="nulová",J208,0)</f>
        <v>0</v>
      </c>
      <c r="BJ208" s="18" t="s">
        <v>83</v>
      </c>
      <c r="BK208" s="158">
        <f>ROUND(I208*H208,2)</f>
        <v>0</v>
      </c>
      <c r="BL208" s="18" t="s">
        <v>167</v>
      </c>
      <c r="BM208" s="157" t="s">
        <v>3992</v>
      </c>
    </row>
    <row r="209" spans="2:47" s="1" customFormat="1" ht="27">
      <c r="B209" s="33"/>
      <c r="D209" s="159" t="s">
        <v>169</v>
      </c>
      <c r="F209" s="160" t="s">
        <v>3993</v>
      </c>
      <c r="I209" s="94"/>
      <c r="L209" s="33"/>
      <c r="M209" s="161"/>
      <c r="T209" s="54"/>
      <c r="AT209" s="18" t="s">
        <v>169</v>
      </c>
      <c r="AU209" s="18" t="s">
        <v>181</v>
      </c>
    </row>
    <row r="210" spans="2:51" s="13" customFormat="1" ht="10">
      <c r="B210" s="168"/>
      <c r="D210" s="159" t="s">
        <v>171</v>
      </c>
      <c r="E210" s="169" t="s">
        <v>21</v>
      </c>
      <c r="F210" s="170" t="s">
        <v>3989</v>
      </c>
      <c r="H210" s="171">
        <v>1670</v>
      </c>
      <c r="I210" s="172"/>
      <c r="L210" s="168"/>
      <c r="M210" s="173"/>
      <c r="T210" s="174"/>
      <c r="AT210" s="169" t="s">
        <v>171</v>
      </c>
      <c r="AU210" s="169" t="s">
        <v>181</v>
      </c>
      <c r="AV210" s="13" t="s">
        <v>85</v>
      </c>
      <c r="AW210" s="13" t="s">
        <v>37</v>
      </c>
      <c r="AX210" s="13" t="s">
        <v>76</v>
      </c>
      <c r="AY210" s="169" t="s">
        <v>160</v>
      </c>
    </row>
    <row r="211" spans="2:51" s="15" customFormat="1" ht="10">
      <c r="B211" s="182"/>
      <c r="D211" s="159" t="s">
        <v>171</v>
      </c>
      <c r="E211" s="183" t="s">
        <v>21</v>
      </c>
      <c r="F211" s="184" t="s">
        <v>185</v>
      </c>
      <c r="H211" s="185">
        <v>1670</v>
      </c>
      <c r="I211" s="186"/>
      <c r="L211" s="182"/>
      <c r="M211" s="187"/>
      <c r="T211" s="188"/>
      <c r="AT211" s="183" t="s">
        <v>171</v>
      </c>
      <c r="AU211" s="183" t="s">
        <v>181</v>
      </c>
      <c r="AV211" s="15" t="s">
        <v>167</v>
      </c>
      <c r="AW211" s="15" t="s">
        <v>37</v>
      </c>
      <c r="AX211" s="15" t="s">
        <v>83</v>
      </c>
      <c r="AY211" s="183" t="s">
        <v>160</v>
      </c>
    </row>
    <row r="212" spans="2:65" s="1" customFormat="1" ht="16.5" customHeight="1">
      <c r="B212" s="33"/>
      <c r="C212" s="146" t="s">
        <v>389</v>
      </c>
      <c r="D212" s="146" t="s">
        <v>162</v>
      </c>
      <c r="E212" s="147" t="s">
        <v>3994</v>
      </c>
      <c r="F212" s="148" t="s">
        <v>3995</v>
      </c>
      <c r="G212" s="149" t="s">
        <v>204</v>
      </c>
      <c r="H212" s="150">
        <v>1670</v>
      </c>
      <c r="I212" s="151"/>
      <c r="J212" s="152">
        <f>ROUND(I212*H212,2)</f>
        <v>0</v>
      </c>
      <c r="K212" s="148" t="s">
        <v>166</v>
      </c>
      <c r="L212" s="33"/>
      <c r="M212" s="153" t="s">
        <v>21</v>
      </c>
      <c r="N212" s="154" t="s">
        <v>47</v>
      </c>
      <c r="P212" s="155">
        <f>O212*H212</f>
        <v>0</v>
      </c>
      <c r="Q212" s="155">
        <v>0</v>
      </c>
      <c r="R212" s="155">
        <f>Q212*H212</f>
        <v>0</v>
      </c>
      <c r="S212" s="155">
        <v>0</v>
      </c>
      <c r="T212" s="156">
        <f>S212*H212</f>
        <v>0</v>
      </c>
      <c r="AR212" s="157" t="s">
        <v>167</v>
      </c>
      <c r="AT212" s="157" t="s">
        <v>162</v>
      </c>
      <c r="AU212" s="157" t="s">
        <v>181</v>
      </c>
      <c r="AY212" s="18" t="s">
        <v>160</v>
      </c>
      <c r="BE212" s="158">
        <f>IF(N212="základní",J212,0)</f>
        <v>0</v>
      </c>
      <c r="BF212" s="158">
        <f>IF(N212="snížená",J212,0)</f>
        <v>0</v>
      </c>
      <c r="BG212" s="158">
        <f>IF(N212="zákl. přenesená",J212,0)</f>
        <v>0</v>
      </c>
      <c r="BH212" s="158">
        <f>IF(N212="sníž. přenesená",J212,0)</f>
        <v>0</v>
      </c>
      <c r="BI212" s="158">
        <f>IF(N212="nulová",J212,0)</f>
        <v>0</v>
      </c>
      <c r="BJ212" s="18" t="s">
        <v>83</v>
      </c>
      <c r="BK212" s="158">
        <f>ROUND(I212*H212,2)</f>
        <v>0</v>
      </c>
      <c r="BL212" s="18" t="s">
        <v>167</v>
      </c>
      <c r="BM212" s="157" t="s">
        <v>3996</v>
      </c>
    </row>
    <row r="213" spans="2:51" s="13" customFormat="1" ht="10">
      <c r="B213" s="168"/>
      <c r="D213" s="159" t="s">
        <v>171</v>
      </c>
      <c r="E213" s="169" t="s">
        <v>21</v>
      </c>
      <c r="F213" s="170" t="s">
        <v>3989</v>
      </c>
      <c r="H213" s="171">
        <v>1670</v>
      </c>
      <c r="I213" s="172"/>
      <c r="L213" s="168"/>
      <c r="M213" s="173"/>
      <c r="T213" s="174"/>
      <c r="AT213" s="169" t="s">
        <v>171</v>
      </c>
      <c r="AU213" s="169" t="s">
        <v>181</v>
      </c>
      <c r="AV213" s="13" t="s">
        <v>85</v>
      </c>
      <c r="AW213" s="13" t="s">
        <v>37</v>
      </c>
      <c r="AX213" s="13" t="s">
        <v>76</v>
      </c>
      <c r="AY213" s="169" t="s">
        <v>160</v>
      </c>
    </row>
    <row r="214" spans="2:51" s="15" customFormat="1" ht="10">
      <c r="B214" s="182"/>
      <c r="D214" s="159" t="s">
        <v>171</v>
      </c>
      <c r="E214" s="183" t="s">
        <v>21</v>
      </c>
      <c r="F214" s="184" t="s">
        <v>185</v>
      </c>
      <c r="H214" s="185">
        <v>1670</v>
      </c>
      <c r="I214" s="186"/>
      <c r="L214" s="182"/>
      <c r="M214" s="187"/>
      <c r="T214" s="188"/>
      <c r="AT214" s="183" t="s">
        <v>171</v>
      </c>
      <c r="AU214" s="183" t="s">
        <v>181</v>
      </c>
      <c r="AV214" s="15" t="s">
        <v>167</v>
      </c>
      <c r="AW214" s="15" t="s">
        <v>37</v>
      </c>
      <c r="AX214" s="15" t="s">
        <v>83</v>
      </c>
      <c r="AY214" s="183" t="s">
        <v>160</v>
      </c>
    </row>
    <row r="215" spans="2:65" s="1" customFormat="1" ht="16.5" customHeight="1">
      <c r="B215" s="33"/>
      <c r="C215" s="146" t="s">
        <v>396</v>
      </c>
      <c r="D215" s="146" t="s">
        <v>162</v>
      </c>
      <c r="E215" s="147" t="s">
        <v>3997</v>
      </c>
      <c r="F215" s="148" t="s">
        <v>3998</v>
      </c>
      <c r="G215" s="149" t="s">
        <v>204</v>
      </c>
      <c r="H215" s="150">
        <v>1670</v>
      </c>
      <c r="I215" s="151"/>
      <c r="J215" s="152">
        <f>ROUND(I215*H215,2)</f>
        <v>0</v>
      </c>
      <c r="K215" s="148" t="s">
        <v>166</v>
      </c>
      <c r="L215" s="33"/>
      <c r="M215" s="153" t="s">
        <v>21</v>
      </c>
      <c r="N215" s="154" t="s">
        <v>47</v>
      </c>
      <c r="P215" s="155">
        <f>O215*H215</f>
        <v>0</v>
      </c>
      <c r="Q215" s="155">
        <v>0</v>
      </c>
      <c r="R215" s="155">
        <f>Q215*H215</f>
        <v>0</v>
      </c>
      <c r="S215" s="155">
        <v>0</v>
      </c>
      <c r="T215" s="156">
        <f>S215*H215</f>
        <v>0</v>
      </c>
      <c r="AR215" s="157" t="s">
        <v>167</v>
      </c>
      <c r="AT215" s="157" t="s">
        <v>162</v>
      </c>
      <c r="AU215" s="157" t="s">
        <v>181</v>
      </c>
      <c r="AY215" s="18" t="s">
        <v>160</v>
      </c>
      <c r="BE215" s="158">
        <f>IF(N215="základní",J215,0)</f>
        <v>0</v>
      </c>
      <c r="BF215" s="158">
        <f>IF(N215="snížená",J215,0)</f>
        <v>0</v>
      </c>
      <c r="BG215" s="158">
        <f>IF(N215="zákl. přenesená",J215,0)</f>
        <v>0</v>
      </c>
      <c r="BH215" s="158">
        <f>IF(N215="sníž. přenesená",J215,0)</f>
        <v>0</v>
      </c>
      <c r="BI215" s="158">
        <f>IF(N215="nulová",J215,0)</f>
        <v>0</v>
      </c>
      <c r="BJ215" s="18" t="s">
        <v>83</v>
      </c>
      <c r="BK215" s="158">
        <f>ROUND(I215*H215,2)</f>
        <v>0</v>
      </c>
      <c r="BL215" s="18" t="s">
        <v>167</v>
      </c>
      <c r="BM215" s="157" t="s">
        <v>3999</v>
      </c>
    </row>
    <row r="216" spans="2:51" s="13" customFormat="1" ht="10">
      <c r="B216" s="168"/>
      <c r="D216" s="159" t="s">
        <v>171</v>
      </c>
      <c r="E216" s="169" t="s">
        <v>21</v>
      </c>
      <c r="F216" s="170" t="s">
        <v>3989</v>
      </c>
      <c r="H216" s="171">
        <v>1670</v>
      </c>
      <c r="I216" s="172"/>
      <c r="L216" s="168"/>
      <c r="M216" s="173"/>
      <c r="T216" s="174"/>
      <c r="AT216" s="169" t="s">
        <v>171</v>
      </c>
      <c r="AU216" s="169" t="s">
        <v>181</v>
      </c>
      <c r="AV216" s="13" t="s">
        <v>85</v>
      </c>
      <c r="AW216" s="13" t="s">
        <v>37</v>
      </c>
      <c r="AX216" s="13" t="s">
        <v>76</v>
      </c>
      <c r="AY216" s="169" t="s">
        <v>160</v>
      </c>
    </row>
    <row r="217" spans="2:51" s="15" customFormat="1" ht="10">
      <c r="B217" s="182"/>
      <c r="D217" s="159" t="s">
        <v>171</v>
      </c>
      <c r="E217" s="183" t="s">
        <v>21</v>
      </c>
      <c r="F217" s="184" t="s">
        <v>185</v>
      </c>
      <c r="H217" s="185">
        <v>1670</v>
      </c>
      <c r="I217" s="186"/>
      <c r="L217" s="182"/>
      <c r="M217" s="187"/>
      <c r="T217" s="188"/>
      <c r="AT217" s="183" t="s">
        <v>171</v>
      </c>
      <c r="AU217" s="183" t="s">
        <v>181</v>
      </c>
      <c r="AV217" s="15" t="s">
        <v>167</v>
      </c>
      <c r="AW217" s="15" t="s">
        <v>37</v>
      </c>
      <c r="AX217" s="15" t="s">
        <v>83</v>
      </c>
      <c r="AY217" s="183" t="s">
        <v>160</v>
      </c>
    </row>
    <row r="218" spans="2:65" s="1" customFormat="1" ht="24" customHeight="1">
      <c r="B218" s="33"/>
      <c r="C218" s="146" t="s">
        <v>403</v>
      </c>
      <c r="D218" s="146" t="s">
        <v>162</v>
      </c>
      <c r="E218" s="147" t="s">
        <v>4000</v>
      </c>
      <c r="F218" s="148" t="s">
        <v>4001</v>
      </c>
      <c r="G218" s="149" t="s">
        <v>204</v>
      </c>
      <c r="H218" s="150">
        <v>1670</v>
      </c>
      <c r="I218" s="151"/>
      <c r="J218" s="152">
        <f>ROUND(I218*H218,2)</f>
        <v>0</v>
      </c>
      <c r="K218" s="148" t="s">
        <v>166</v>
      </c>
      <c r="L218" s="33"/>
      <c r="M218" s="153" t="s">
        <v>21</v>
      </c>
      <c r="N218" s="154" t="s">
        <v>47</v>
      </c>
      <c r="P218" s="155">
        <f>O218*H218</f>
        <v>0</v>
      </c>
      <c r="Q218" s="155">
        <v>0</v>
      </c>
      <c r="R218" s="155">
        <f>Q218*H218</f>
        <v>0</v>
      </c>
      <c r="S218" s="155">
        <v>0</v>
      </c>
      <c r="T218" s="156">
        <f>S218*H218</f>
        <v>0</v>
      </c>
      <c r="AR218" s="157" t="s">
        <v>167</v>
      </c>
      <c r="AT218" s="157" t="s">
        <v>162</v>
      </c>
      <c r="AU218" s="157" t="s">
        <v>181</v>
      </c>
      <c r="AY218" s="18" t="s">
        <v>160</v>
      </c>
      <c r="BE218" s="158">
        <f>IF(N218="základní",J218,0)</f>
        <v>0</v>
      </c>
      <c r="BF218" s="158">
        <f>IF(N218="snížená",J218,0)</f>
        <v>0</v>
      </c>
      <c r="BG218" s="158">
        <f>IF(N218="zákl. přenesená",J218,0)</f>
        <v>0</v>
      </c>
      <c r="BH218" s="158">
        <f>IF(N218="sníž. přenesená",J218,0)</f>
        <v>0</v>
      </c>
      <c r="BI218" s="158">
        <f>IF(N218="nulová",J218,0)</f>
        <v>0</v>
      </c>
      <c r="BJ218" s="18" t="s">
        <v>83</v>
      </c>
      <c r="BK218" s="158">
        <f>ROUND(I218*H218,2)</f>
        <v>0</v>
      </c>
      <c r="BL218" s="18" t="s">
        <v>167</v>
      </c>
      <c r="BM218" s="157" t="s">
        <v>4002</v>
      </c>
    </row>
    <row r="219" spans="2:47" s="1" customFormat="1" ht="27">
      <c r="B219" s="33"/>
      <c r="D219" s="159" t="s">
        <v>169</v>
      </c>
      <c r="F219" s="160" t="s">
        <v>4003</v>
      </c>
      <c r="I219" s="94"/>
      <c r="L219" s="33"/>
      <c r="M219" s="161"/>
      <c r="T219" s="54"/>
      <c r="AT219" s="18" t="s">
        <v>169</v>
      </c>
      <c r="AU219" s="18" t="s">
        <v>181</v>
      </c>
    </row>
    <row r="220" spans="2:51" s="13" customFormat="1" ht="10">
      <c r="B220" s="168"/>
      <c r="D220" s="159" t="s">
        <v>171</v>
      </c>
      <c r="E220" s="169" t="s">
        <v>21</v>
      </c>
      <c r="F220" s="170" t="s">
        <v>3989</v>
      </c>
      <c r="H220" s="171">
        <v>1670</v>
      </c>
      <c r="I220" s="172"/>
      <c r="L220" s="168"/>
      <c r="M220" s="173"/>
      <c r="T220" s="174"/>
      <c r="AT220" s="169" t="s">
        <v>171</v>
      </c>
      <c r="AU220" s="169" t="s">
        <v>181</v>
      </c>
      <c r="AV220" s="13" t="s">
        <v>85</v>
      </c>
      <c r="AW220" s="13" t="s">
        <v>37</v>
      </c>
      <c r="AX220" s="13" t="s">
        <v>76</v>
      </c>
      <c r="AY220" s="169" t="s">
        <v>160</v>
      </c>
    </row>
    <row r="221" spans="2:51" s="15" customFormat="1" ht="10">
      <c r="B221" s="182"/>
      <c r="D221" s="159" t="s">
        <v>171</v>
      </c>
      <c r="E221" s="183" t="s">
        <v>21</v>
      </c>
      <c r="F221" s="184" t="s">
        <v>185</v>
      </c>
      <c r="H221" s="185">
        <v>1670</v>
      </c>
      <c r="I221" s="186"/>
      <c r="L221" s="182"/>
      <c r="M221" s="187"/>
      <c r="T221" s="188"/>
      <c r="AT221" s="183" t="s">
        <v>171</v>
      </c>
      <c r="AU221" s="183" t="s">
        <v>181</v>
      </c>
      <c r="AV221" s="15" t="s">
        <v>167</v>
      </c>
      <c r="AW221" s="15" t="s">
        <v>37</v>
      </c>
      <c r="AX221" s="15" t="s">
        <v>83</v>
      </c>
      <c r="AY221" s="183" t="s">
        <v>160</v>
      </c>
    </row>
    <row r="222" spans="2:63" s="11" customFormat="1" ht="20.9" customHeight="1">
      <c r="B222" s="134"/>
      <c r="D222" s="135" t="s">
        <v>75</v>
      </c>
      <c r="E222" s="144" t="s">
        <v>4004</v>
      </c>
      <c r="F222" s="144" t="s">
        <v>3917</v>
      </c>
      <c r="I222" s="137"/>
      <c r="J222" s="145">
        <f>BK222</f>
        <v>0</v>
      </c>
      <c r="L222" s="134"/>
      <c r="M222" s="139"/>
      <c r="P222" s="140">
        <f>SUM(P223:P237)</f>
        <v>0</v>
      </c>
      <c r="R222" s="140">
        <f>SUM(R223:R237)</f>
        <v>0</v>
      </c>
      <c r="T222" s="141">
        <f>SUM(T223:T237)</f>
        <v>0</v>
      </c>
      <c r="AR222" s="135" t="s">
        <v>83</v>
      </c>
      <c r="AT222" s="142" t="s">
        <v>75</v>
      </c>
      <c r="AU222" s="142" t="s">
        <v>85</v>
      </c>
      <c r="AY222" s="135" t="s">
        <v>160</v>
      </c>
      <c r="BK222" s="143">
        <f>SUM(BK223:BK237)</f>
        <v>0</v>
      </c>
    </row>
    <row r="223" spans="2:65" s="1" customFormat="1" ht="16.5" customHeight="1">
      <c r="B223" s="33"/>
      <c r="C223" s="146" t="s">
        <v>409</v>
      </c>
      <c r="D223" s="146" t="s">
        <v>162</v>
      </c>
      <c r="E223" s="147" t="s">
        <v>4005</v>
      </c>
      <c r="F223" s="148" t="s">
        <v>4006</v>
      </c>
      <c r="G223" s="149" t="s">
        <v>204</v>
      </c>
      <c r="H223" s="150">
        <v>4791.126</v>
      </c>
      <c r="I223" s="151"/>
      <c r="J223" s="152">
        <f>ROUND(I223*H223,2)</f>
        <v>0</v>
      </c>
      <c r="K223" s="148" t="s">
        <v>21</v>
      </c>
      <c r="L223" s="33"/>
      <c r="M223" s="153" t="s">
        <v>21</v>
      </c>
      <c r="N223" s="154" t="s">
        <v>47</v>
      </c>
      <c r="P223" s="155">
        <f>O223*H223</f>
        <v>0</v>
      </c>
      <c r="Q223" s="155">
        <v>0</v>
      </c>
      <c r="R223" s="155">
        <f>Q223*H223</f>
        <v>0</v>
      </c>
      <c r="S223" s="155">
        <v>0</v>
      </c>
      <c r="T223" s="156">
        <f>S223*H223</f>
        <v>0</v>
      </c>
      <c r="AR223" s="157" t="s">
        <v>167</v>
      </c>
      <c r="AT223" s="157" t="s">
        <v>162</v>
      </c>
      <c r="AU223" s="157" t="s">
        <v>181</v>
      </c>
      <c r="AY223" s="18" t="s">
        <v>160</v>
      </c>
      <c r="BE223" s="158">
        <f>IF(N223="základní",J223,0)</f>
        <v>0</v>
      </c>
      <c r="BF223" s="158">
        <f>IF(N223="snížená",J223,0)</f>
        <v>0</v>
      </c>
      <c r="BG223" s="158">
        <f>IF(N223="zákl. přenesená",J223,0)</f>
        <v>0</v>
      </c>
      <c r="BH223" s="158">
        <f>IF(N223="sníž. přenesená",J223,0)</f>
        <v>0</v>
      </c>
      <c r="BI223" s="158">
        <f>IF(N223="nulová",J223,0)</f>
        <v>0</v>
      </c>
      <c r="BJ223" s="18" t="s">
        <v>83</v>
      </c>
      <c r="BK223" s="158">
        <f>ROUND(I223*H223,2)</f>
        <v>0</v>
      </c>
      <c r="BL223" s="18" t="s">
        <v>167</v>
      </c>
      <c r="BM223" s="157" t="s">
        <v>4007</v>
      </c>
    </row>
    <row r="224" spans="2:51" s="12" customFormat="1" ht="10">
      <c r="B224" s="162"/>
      <c r="D224" s="159" t="s">
        <v>171</v>
      </c>
      <c r="E224" s="163" t="s">
        <v>21</v>
      </c>
      <c r="F224" s="164" t="s">
        <v>3914</v>
      </c>
      <c r="H224" s="163" t="s">
        <v>21</v>
      </c>
      <c r="I224" s="165"/>
      <c r="L224" s="162"/>
      <c r="M224" s="166"/>
      <c r="T224" s="167"/>
      <c r="AT224" s="163" t="s">
        <v>171</v>
      </c>
      <c r="AU224" s="163" t="s">
        <v>181</v>
      </c>
      <c r="AV224" s="12" t="s">
        <v>83</v>
      </c>
      <c r="AW224" s="12" t="s">
        <v>37</v>
      </c>
      <c r="AX224" s="12" t="s">
        <v>76</v>
      </c>
      <c r="AY224" s="163" t="s">
        <v>160</v>
      </c>
    </row>
    <row r="225" spans="2:51" s="13" customFormat="1" ht="10">
      <c r="B225" s="168"/>
      <c r="D225" s="159" t="s">
        <v>171</v>
      </c>
      <c r="E225" s="169" t="s">
        <v>21</v>
      </c>
      <c r="F225" s="170" t="s">
        <v>4008</v>
      </c>
      <c r="H225" s="171">
        <v>2325.926</v>
      </c>
      <c r="I225" s="172"/>
      <c r="L225" s="168"/>
      <c r="M225" s="173"/>
      <c r="T225" s="174"/>
      <c r="AT225" s="169" t="s">
        <v>171</v>
      </c>
      <c r="AU225" s="169" t="s">
        <v>181</v>
      </c>
      <c r="AV225" s="13" t="s">
        <v>85</v>
      </c>
      <c r="AW225" s="13" t="s">
        <v>37</v>
      </c>
      <c r="AX225" s="13" t="s">
        <v>76</v>
      </c>
      <c r="AY225" s="169" t="s">
        <v>160</v>
      </c>
    </row>
    <row r="226" spans="2:51" s="13" customFormat="1" ht="10">
      <c r="B226" s="168"/>
      <c r="D226" s="159" t="s">
        <v>171</v>
      </c>
      <c r="E226" s="169" t="s">
        <v>21</v>
      </c>
      <c r="F226" s="170" t="s">
        <v>4009</v>
      </c>
      <c r="H226" s="171">
        <v>140.2</v>
      </c>
      <c r="I226" s="172"/>
      <c r="L226" s="168"/>
      <c r="M226" s="173"/>
      <c r="T226" s="174"/>
      <c r="AT226" s="169" t="s">
        <v>171</v>
      </c>
      <c r="AU226" s="169" t="s">
        <v>181</v>
      </c>
      <c r="AV226" s="13" t="s">
        <v>85</v>
      </c>
      <c r="AW226" s="13" t="s">
        <v>37</v>
      </c>
      <c r="AX226" s="13" t="s">
        <v>76</v>
      </c>
      <c r="AY226" s="169" t="s">
        <v>160</v>
      </c>
    </row>
    <row r="227" spans="2:51" s="13" customFormat="1" ht="10">
      <c r="B227" s="168"/>
      <c r="D227" s="159" t="s">
        <v>171</v>
      </c>
      <c r="E227" s="169" t="s">
        <v>21</v>
      </c>
      <c r="F227" s="170" t="s">
        <v>4010</v>
      </c>
      <c r="H227" s="171">
        <v>2325</v>
      </c>
      <c r="I227" s="172"/>
      <c r="L227" s="168"/>
      <c r="M227" s="173"/>
      <c r="T227" s="174"/>
      <c r="AT227" s="169" t="s">
        <v>171</v>
      </c>
      <c r="AU227" s="169" t="s">
        <v>181</v>
      </c>
      <c r="AV227" s="13" t="s">
        <v>85</v>
      </c>
      <c r="AW227" s="13" t="s">
        <v>37</v>
      </c>
      <c r="AX227" s="13" t="s">
        <v>76</v>
      </c>
      <c r="AY227" s="169" t="s">
        <v>160</v>
      </c>
    </row>
    <row r="228" spans="2:51" s="15" customFormat="1" ht="10">
      <c r="B228" s="182"/>
      <c r="D228" s="159" t="s">
        <v>171</v>
      </c>
      <c r="E228" s="183" t="s">
        <v>21</v>
      </c>
      <c r="F228" s="184" t="s">
        <v>185</v>
      </c>
      <c r="H228" s="185">
        <v>4791.126</v>
      </c>
      <c r="I228" s="186"/>
      <c r="L228" s="182"/>
      <c r="M228" s="187"/>
      <c r="T228" s="188"/>
      <c r="AT228" s="183" t="s">
        <v>171</v>
      </c>
      <c r="AU228" s="183" t="s">
        <v>181</v>
      </c>
      <c r="AV228" s="15" t="s">
        <v>167</v>
      </c>
      <c r="AW228" s="15" t="s">
        <v>37</v>
      </c>
      <c r="AX228" s="15" t="s">
        <v>83</v>
      </c>
      <c r="AY228" s="183" t="s">
        <v>160</v>
      </c>
    </row>
    <row r="229" spans="2:65" s="1" customFormat="1" ht="24" customHeight="1">
      <c r="B229" s="33"/>
      <c r="C229" s="146" t="s">
        <v>414</v>
      </c>
      <c r="D229" s="146" t="s">
        <v>162</v>
      </c>
      <c r="E229" s="147" t="s">
        <v>4011</v>
      </c>
      <c r="F229" s="148" t="s">
        <v>4012</v>
      </c>
      <c r="G229" s="149" t="s">
        <v>204</v>
      </c>
      <c r="H229" s="150">
        <v>4791.126</v>
      </c>
      <c r="I229" s="151"/>
      <c r="J229" s="152">
        <f>ROUND(I229*H229,2)</f>
        <v>0</v>
      </c>
      <c r="K229" s="148" t="s">
        <v>166</v>
      </c>
      <c r="L229" s="33"/>
      <c r="M229" s="153" t="s">
        <v>21</v>
      </c>
      <c r="N229" s="154" t="s">
        <v>47</v>
      </c>
      <c r="P229" s="155">
        <f>O229*H229</f>
        <v>0</v>
      </c>
      <c r="Q229" s="155">
        <v>0</v>
      </c>
      <c r="R229" s="155">
        <f>Q229*H229</f>
        <v>0</v>
      </c>
      <c r="S229" s="155">
        <v>0</v>
      </c>
      <c r="T229" s="156">
        <f>S229*H229</f>
        <v>0</v>
      </c>
      <c r="AR229" s="157" t="s">
        <v>167</v>
      </c>
      <c r="AT229" s="157" t="s">
        <v>162</v>
      </c>
      <c r="AU229" s="157" t="s">
        <v>181</v>
      </c>
      <c r="AY229" s="18" t="s">
        <v>160</v>
      </c>
      <c r="BE229" s="158">
        <f>IF(N229="základní",J229,0)</f>
        <v>0</v>
      </c>
      <c r="BF229" s="158">
        <f>IF(N229="snížená",J229,0)</f>
        <v>0</v>
      </c>
      <c r="BG229" s="158">
        <f>IF(N229="zákl. přenesená",J229,0)</f>
        <v>0</v>
      </c>
      <c r="BH229" s="158">
        <f>IF(N229="sníž. přenesená",J229,0)</f>
        <v>0</v>
      </c>
      <c r="BI229" s="158">
        <f>IF(N229="nulová",J229,0)</f>
        <v>0</v>
      </c>
      <c r="BJ229" s="18" t="s">
        <v>83</v>
      </c>
      <c r="BK229" s="158">
        <f>ROUND(I229*H229,2)</f>
        <v>0</v>
      </c>
      <c r="BL229" s="18" t="s">
        <v>167</v>
      </c>
      <c r="BM229" s="157" t="s">
        <v>4013</v>
      </c>
    </row>
    <row r="230" spans="2:51" s="13" customFormat="1" ht="10">
      <c r="B230" s="168"/>
      <c r="D230" s="159" t="s">
        <v>171</v>
      </c>
      <c r="E230" s="169" t="s">
        <v>21</v>
      </c>
      <c r="F230" s="170" t="s">
        <v>3946</v>
      </c>
      <c r="H230" s="171">
        <v>4791.126</v>
      </c>
      <c r="I230" s="172"/>
      <c r="L230" s="168"/>
      <c r="M230" s="173"/>
      <c r="T230" s="174"/>
      <c r="AT230" s="169" t="s">
        <v>171</v>
      </c>
      <c r="AU230" s="169" t="s">
        <v>181</v>
      </c>
      <c r="AV230" s="13" t="s">
        <v>85</v>
      </c>
      <c r="AW230" s="13" t="s">
        <v>37</v>
      </c>
      <c r="AX230" s="13" t="s">
        <v>76</v>
      </c>
      <c r="AY230" s="169" t="s">
        <v>160</v>
      </c>
    </row>
    <row r="231" spans="2:51" s="15" customFormat="1" ht="10">
      <c r="B231" s="182"/>
      <c r="D231" s="159" t="s">
        <v>171</v>
      </c>
      <c r="E231" s="183" t="s">
        <v>21</v>
      </c>
      <c r="F231" s="184" t="s">
        <v>185</v>
      </c>
      <c r="H231" s="185">
        <v>4791.126</v>
      </c>
      <c r="I231" s="186"/>
      <c r="L231" s="182"/>
      <c r="M231" s="187"/>
      <c r="T231" s="188"/>
      <c r="AT231" s="183" t="s">
        <v>171</v>
      </c>
      <c r="AU231" s="183" t="s">
        <v>181</v>
      </c>
      <c r="AV231" s="15" t="s">
        <v>167</v>
      </c>
      <c r="AW231" s="15" t="s">
        <v>37</v>
      </c>
      <c r="AX231" s="15" t="s">
        <v>83</v>
      </c>
      <c r="AY231" s="183" t="s">
        <v>160</v>
      </c>
    </row>
    <row r="232" spans="2:65" s="1" customFormat="1" ht="24" customHeight="1">
      <c r="B232" s="33"/>
      <c r="C232" s="146" t="s">
        <v>416</v>
      </c>
      <c r="D232" s="146" t="s">
        <v>162</v>
      </c>
      <c r="E232" s="147" t="s">
        <v>4014</v>
      </c>
      <c r="F232" s="148" t="s">
        <v>4015</v>
      </c>
      <c r="G232" s="149" t="s">
        <v>204</v>
      </c>
      <c r="H232" s="150">
        <v>4791.126</v>
      </c>
      <c r="I232" s="151"/>
      <c r="J232" s="152">
        <f>ROUND(I232*H232,2)</f>
        <v>0</v>
      </c>
      <c r="K232" s="148" t="s">
        <v>21</v>
      </c>
      <c r="L232" s="33"/>
      <c r="M232" s="153" t="s">
        <v>21</v>
      </c>
      <c r="N232" s="154" t="s">
        <v>47</v>
      </c>
      <c r="P232" s="155">
        <f>O232*H232</f>
        <v>0</v>
      </c>
      <c r="Q232" s="155">
        <v>0</v>
      </c>
      <c r="R232" s="155">
        <f>Q232*H232</f>
        <v>0</v>
      </c>
      <c r="S232" s="155">
        <v>0</v>
      </c>
      <c r="T232" s="156">
        <f>S232*H232</f>
        <v>0</v>
      </c>
      <c r="AR232" s="157" t="s">
        <v>167</v>
      </c>
      <c r="AT232" s="157" t="s">
        <v>162</v>
      </c>
      <c r="AU232" s="157" t="s">
        <v>181</v>
      </c>
      <c r="AY232" s="18" t="s">
        <v>160</v>
      </c>
      <c r="BE232" s="158">
        <f>IF(N232="základní",J232,0)</f>
        <v>0</v>
      </c>
      <c r="BF232" s="158">
        <f>IF(N232="snížená",J232,0)</f>
        <v>0</v>
      </c>
      <c r="BG232" s="158">
        <f>IF(N232="zákl. přenesená",J232,0)</f>
        <v>0</v>
      </c>
      <c r="BH232" s="158">
        <f>IF(N232="sníž. přenesená",J232,0)</f>
        <v>0</v>
      </c>
      <c r="BI232" s="158">
        <f>IF(N232="nulová",J232,0)</f>
        <v>0</v>
      </c>
      <c r="BJ232" s="18" t="s">
        <v>83</v>
      </c>
      <c r="BK232" s="158">
        <f>ROUND(I232*H232,2)</f>
        <v>0</v>
      </c>
      <c r="BL232" s="18" t="s">
        <v>167</v>
      </c>
      <c r="BM232" s="157" t="s">
        <v>4016</v>
      </c>
    </row>
    <row r="233" spans="2:51" s="13" customFormat="1" ht="10">
      <c r="B233" s="168"/>
      <c r="D233" s="159" t="s">
        <v>171</v>
      </c>
      <c r="E233" s="169" t="s">
        <v>21</v>
      </c>
      <c r="F233" s="170" t="s">
        <v>3946</v>
      </c>
      <c r="H233" s="171">
        <v>4791.126</v>
      </c>
      <c r="I233" s="172"/>
      <c r="L233" s="168"/>
      <c r="M233" s="173"/>
      <c r="T233" s="174"/>
      <c r="AT233" s="169" t="s">
        <v>171</v>
      </c>
      <c r="AU233" s="169" t="s">
        <v>181</v>
      </c>
      <c r="AV233" s="13" t="s">
        <v>85</v>
      </c>
      <c r="AW233" s="13" t="s">
        <v>37</v>
      </c>
      <c r="AX233" s="13" t="s">
        <v>76</v>
      </c>
      <c r="AY233" s="169" t="s">
        <v>160</v>
      </c>
    </row>
    <row r="234" spans="2:51" s="15" customFormat="1" ht="10">
      <c r="B234" s="182"/>
      <c r="D234" s="159" t="s">
        <v>171</v>
      </c>
      <c r="E234" s="183" t="s">
        <v>21</v>
      </c>
      <c r="F234" s="184" t="s">
        <v>185</v>
      </c>
      <c r="H234" s="185">
        <v>4791.126</v>
      </c>
      <c r="I234" s="186"/>
      <c r="L234" s="182"/>
      <c r="M234" s="187"/>
      <c r="T234" s="188"/>
      <c r="AT234" s="183" t="s">
        <v>171</v>
      </c>
      <c r="AU234" s="183" t="s">
        <v>181</v>
      </c>
      <c r="AV234" s="15" t="s">
        <v>167</v>
      </c>
      <c r="AW234" s="15" t="s">
        <v>37</v>
      </c>
      <c r="AX234" s="15" t="s">
        <v>83</v>
      </c>
      <c r="AY234" s="183" t="s">
        <v>160</v>
      </c>
    </row>
    <row r="235" spans="2:65" s="1" customFormat="1" ht="24" customHeight="1">
      <c r="B235" s="33"/>
      <c r="C235" s="146" t="s">
        <v>422</v>
      </c>
      <c r="D235" s="146" t="s">
        <v>162</v>
      </c>
      <c r="E235" s="147" t="s">
        <v>3789</v>
      </c>
      <c r="F235" s="148" t="s">
        <v>3790</v>
      </c>
      <c r="G235" s="149" t="s">
        <v>204</v>
      </c>
      <c r="H235" s="150">
        <v>4791.126</v>
      </c>
      <c r="I235" s="151"/>
      <c r="J235" s="152">
        <f>ROUND(I235*H235,2)</f>
        <v>0</v>
      </c>
      <c r="K235" s="148" t="s">
        <v>166</v>
      </c>
      <c r="L235" s="33"/>
      <c r="M235" s="153" t="s">
        <v>21</v>
      </c>
      <c r="N235" s="154" t="s">
        <v>47</v>
      </c>
      <c r="P235" s="155">
        <f>O235*H235</f>
        <v>0</v>
      </c>
      <c r="Q235" s="155">
        <v>0</v>
      </c>
      <c r="R235" s="155">
        <f>Q235*H235</f>
        <v>0</v>
      </c>
      <c r="S235" s="155">
        <v>0</v>
      </c>
      <c r="T235" s="156">
        <f>S235*H235</f>
        <v>0</v>
      </c>
      <c r="AR235" s="157" t="s">
        <v>167</v>
      </c>
      <c r="AT235" s="157" t="s">
        <v>162</v>
      </c>
      <c r="AU235" s="157" t="s">
        <v>181</v>
      </c>
      <c r="AY235" s="18" t="s">
        <v>160</v>
      </c>
      <c r="BE235" s="158">
        <f>IF(N235="základní",J235,0)</f>
        <v>0</v>
      </c>
      <c r="BF235" s="158">
        <f>IF(N235="snížená",J235,0)</f>
        <v>0</v>
      </c>
      <c r="BG235" s="158">
        <f>IF(N235="zákl. přenesená",J235,0)</f>
        <v>0</v>
      </c>
      <c r="BH235" s="158">
        <f>IF(N235="sníž. přenesená",J235,0)</f>
        <v>0</v>
      </c>
      <c r="BI235" s="158">
        <f>IF(N235="nulová",J235,0)</f>
        <v>0</v>
      </c>
      <c r="BJ235" s="18" t="s">
        <v>83</v>
      </c>
      <c r="BK235" s="158">
        <f>ROUND(I235*H235,2)</f>
        <v>0</v>
      </c>
      <c r="BL235" s="18" t="s">
        <v>167</v>
      </c>
      <c r="BM235" s="157" t="s">
        <v>4017</v>
      </c>
    </row>
    <row r="236" spans="2:51" s="13" customFormat="1" ht="10">
      <c r="B236" s="168"/>
      <c r="D236" s="159" t="s">
        <v>171</v>
      </c>
      <c r="E236" s="169" t="s">
        <v>21</v>
      </c>
      <c r="F236" s="170" t="s">
        <v>3946</v>
      </c>
      <c r="H236" s="171">
        <v>4791.126</v>
      </c>
      <c r="I236" s="172"/>
      <c r="L236" s="168"/>
      <c r="M236" s="173"/>
      <c r="T236" s="174"/>
      <c r="AT236" s="169" t="s">
        <v>171</v>
      </c>
      <c r="AU236" s="169" t="s">
        <v>181</v>
      </c>
      <c r="AV236" s="13" t="s">
        <v>85</v>
      </c>
      <c r="AW236" s="13" t="s">
        <v>37</v>
      </c>
      <c r="AX236" s="13" t="s">
        <v>76</v>
      </c>
      <c r="AY236" s="169" t="s">
        <v>160</v>
      </c>
    </row>
    <row r="237" spans="2:51" s="15" customFormat="1" ht="10">
      <c r="B237" s="182"/>
      <c r="D237" s="159" t="s">
        <v>171</v>
      </c>
      <c r="E237" s="183" t="s">
        <v>21</v>
      </c>
      <c r="F237" s="184" t="s">
        <v>185</v>
      </c>
      <c r="H237" s="185">
        <v>4791.126</v>
      </c>
      <c r="I237" s="186"/>
      <c r="L237" s="182"/>
      <c r="M237" s="187"/>
      <c r="T237" s="188"/>
      <c r="AT237" s="183" t="s">
        <v>171</v>
      </c>
      <c r="AU237" s="183" t="s">
        <v>181</v>
      </c>
      <c r="AV237" s="15" t="s">
        <v>167</v>
      </c>
      <c r="AW237" s="15" t="s">
        <v>37</v>
      </c>
      <c r="AX237" s="15" t="s">
        <v>83</v>
      </c>
      <c r="AY237" s="183" t="s">
        <v>160</v>
      </c>
    </row>
    <row r="238" spans="2:63" s="11" customFormat="1" ht="20.9" customHeight="1">
      <c r="B238" s="134"/>
      <c r="D238" s="135" t="s">
        <v>75</v>
      </c>
      <c r="E238" s="144" t="s">
        <v>4018</v>
      </c>
      <c r="F238" s="144" t="s">
        <v>4019</v>
      </c>
      <c r="I238" s="137"/>
      <c r="J238" s="145">
        <f>BK238</f>
        <v>0</v>
      </c>
      <c r="L238" s="134"/>
      <c r="M238" s="139"/>
      <c r="P238" s="140">
        <f>SUM(P239:P251)</f>
        <v>0</v>
      </c>
      <c r="R238" s="140">
        <f>SUM(R239:R251)</f>
        <v>103.2735564</v>
      </c>
      <c r="T238" s="141">
        <f>SUM(T239:T251)</f>
        <v>0</v>
      </c>
      <c r="AR238" s="135" t="s">
        <v>83</v>
      </c>
      <c r="AT238" s="142" t="s">
        <v>75</v>
      </c>
      <c r="AU238" s="142" t="s">
        <v>85</v>
      </c>
      <c r="AY238" s="135" t="s">
        <v>160</v>
      </c>
      <c r="BK238" s="143">
        <f>SUM(BK239:BK251)</f>
        <v>0</v>
      </c>
    </row>
    <row r="239" spans="2:65" s="1" customFormat="1" ht="24" customHeight="1">
      <c r="B239" s="33"/>
      <c r="C239" s="146" t="s">
        <v>427</v>
      </c>
      <c r="D239" s="146" t="s">
        <v>162</v>
      </c>
      <c r="E239" s="147" t="s">
        <v>4020</v>
      </c>
      <c r="F239" s="148" t="s">
        <v>4021</v>
      </c>
      <c r="G239" s="149" t="s">
        <v>204</v>
      </c>
      <c r="H239" s="150">
        <v>244.84</v>
      </c>
      <c r="I239" s="151"/>
      <c r="J239" s="152">
        <f>ROUND(I239*H239,2)</f>
        <v>0</v>
      </c>
      <c r="K239" s="148" t="s">
        <v>166</v>
      </c>
      <c r="L239" s="33"/>
      <c r="M239" s="153" t="s">
        <v>21</v>
      </c>
      <c r="N239" s="154" t="s">
        <v>47</v>
      </c>
      <c r="P239" s="155">
        <f>O239*H239</f>
        <v>0</v>
      </c>
      <c r="Q239" s="155">
        <v>0</v>
      </c>
      <c r="R239" s="155">
        <f>Q239*H239</f>
        <v>0</v>
      </c>
      <c r="S239" s="155">
        <v>0</v>
      </c>
      <c r="T239" s="156">
        <f>S239*H239</f>
        <v>0</v>
      </c>
      <c r="AR239" s="157" t="s">
        <v>167</v>
      </c>
      <c r="AT239" s="157" t="s">
        <v>162</v>
      </c>
      <c r="AU239" s="157" t="s">
        <v>181</v>
      </c>
      <c r="AY239" s="18" t="s">
        <v>160</v>
      </c>
      <c r="BE239" s="158">
        <f>IF(N239="základní",J239,0)</f>
        <v>0</v>
      </c>
      <c r="BF239" s="158">
        <f>IF(N239="snížená",J239,0)</f>
        <v>0</v>
      </c>
      <c r="BG239" s="158">
        <f>IF(N239="zákl. přenesená",J239,0)</f>
        <v>0</v>
      </c>
      <c r="BH239" s="158">
        <f>IF(N239="sníž. přenesená",J239,0)</f>
        <v>0</v>
      </c>
      <c r="BI239" s="158">
        <f>IF(N239="nulová",J239,0)</f>
        <v>0</v>
      </c>
      <c r="BJ239" s="18" t="s">
        <v>83</v>
      </c>
      <c r="BK239" s="158">
        <f>ROUND(I239*H239,2)</f>
        <v>0</v>
      </c>
      <c r="BL239" s="18" t="s">
        <v>167</v>
      </c>
      <c r="BM239" s="157" t="s">
        <v>4022</v>
      </c>
    </row>
    <row r="240" spans="2:51" s="12" customFormat="1" ht="10">
      <c r="B240" s="162"/>
      <c r="D240" s="159" t="s">
        <v>171</v>
      </c>
      <c r="E240" s="163" t="s">
        <v>21</v>
      </c>
      <c r="F240" s="164" t="s">
        <v>3914</v>
      </c>
      <c r="H240" s="163" t="s">
        <v>21</v>
      </c>
      <c r="I240" s="165"/>
      <c r="L240" s="162"/>
      <c r="M240" s="166"/>
      <c r="T240" s="167"/>
      <c r="AT240" s="163" t="s">
        <v>171</v>
      </c>
      <c r="AU240" s="163" t="s">
        <v>181</v>
      </c>
      <c r="AV240" s="12" t="s">
        <v>83</v>
      </c>
      <c r="AW240" s="12" t="s">
        <v>37</v>
      </c>
      <c r="AX240" s="12" t="s">
        <v>76</v>
      </c>
      <c r="AY240" s="163" t="s">
        <v>160</v>
      </c>
    </row>
    <row r="241" spans="2:51" s="13" customFormat="1" ht="10">
      <c r="B241" s="168"/>
      <c r="D241" s="159" t="s">
        <v>171</v>
      </c>
      <c r="E241" s="169" t="s">
        <v>21</v>
      </c>
      <c r="F241" s="170" t="s">
        <v>4023</v>
      </c>
      <c r="H241" s="171">
        <v>244.84</v>
      </c>
      <c r="I241" s="172"/>
      <c r="L241" s="168"/>
      <c r="M241" s="173"/>
      <c r="T241" s="174"/>
      <c r="AT241" s="169" t="s">
        <v>171</v>
      </c>
      <c r="AU241" s="169" t="s">
        <v>181</v>
      </c>
      <c r="AV241" s="13" t="s">
        <v>85</v>
      </c>
      <c r="AW241" s="13" t="s">
        <v>37</v>
      </c>
      <c r="AX241" s="13" t="s">
        <v>76</v>
      </c>
      <c r="AY241" s="169" t="s">
        <v>160</v>
      </c>
    </row>
    <row r="242" spans="2:51" s="15" customFormat="1" ht="10">
      <c r="B242" s="182"/>
      <c r="D242" s="159" t="s">
        <v>171</v>
      </c>
      <c r="E242" s="183" t="s">
        <v>21</v>
      </c>
      <c r="F242" s="184" t="s">
        <v>185</v>
      </c>
      <c r="H242" s="185">
        <v>244.84</v>
      </c>
      <c r="I242" s="186"/>
      <c r="L242" s="182"/>
      <c r="M242" s="187"/>
      <c r="T242" s="188"/>
      <c r="AT242" s="183" t="s">
        <v>171</v>
      </c>
      <c r="AU242" s="183" t="s">
        <v>181</v>
      </c>
      <c r="AV242" s="15" t="s">
        <v>167</v>
      </c>
      <c r="AW242" s="15" t="s">
        <v>37</v>
      </c>
      <c r="AX242" s="15" t="s">
        <v>83</v>
      </c>
      <c r="AY242" s="183" t="s">
        <v>160</v>
      </c>
    </row>
    <row r="243" spans="2:65" s="1" customFormat="1" ht="24" customHeight="1">
      <c r="B243" s="33"/>
      <c r="C243" s="146" t="s">
        <v>432</v>
      </c>
      <c r="D243" s="146" t="s">
        <v>162</v>
      </c>
      <c r="E243" s="147" t="s">
        <v>3784</v>
      </c>
      <c r="F243" s="148" t="s">
        <v>3785</v>
      </c>
      <c r="G243" s="149" t="s">
        <v>204</v>
      </c>
      <c r="H243" s="150">
        <v>244.84</v>
      </c>
      <c r="I243" s="151"/>
      <c r="J243" s="152">
        <f>ROUND(I243*H243,2)</f>
        <v>0</v>
      </c>
      <c r="K243" s="148" t="s">
        <v>166</v>
      </c>
      <c r="L243" s="33"/>
      <c r="M243" s="153" t="s">
        <v>21</v>
      </c>
      <c r="N243" s="154" t="s">
        <v>47</v>
      </c>
      <c r="P243" s="155">
        <f>O243*H243</f>
        <v>0</v>
      </c>
      <c r="Q243" s="155">
        <v>0</v>
      </c>
      <c r="R243" s="155">
        <f>Q243*H243</f>
        <v>0</v>
      </c>
      <c r="S243" s="155">
        <v>0</v>
      </c>
      <c r="T243" s="156">
        <f>S243*H243</f>
        <v>0</v>
      </c>
      <c r="AR243" s="157" t="s">
        <v>167</v>
      </c>
      <c r="AT243" s="157" t="s">
        <v>162</v>
      </c>
      <c r="AU243" s="157" t="s">
        <v>181</v>
      </c>
      <c r="AY243" s="18" t="s">
        <v>160</v>
      </c>
      <c r="BE243" s="158">
        <f>IF(N243="základní",J243,0)</f>
        <v>0</v>
      </c>
      <c r="BF243" s="158">
        <f>IF(N243="snížená",J243,0)</f>
        <v>0</v>
      </c>
      <c r="BG243" s="158">
        <f>IF(N243="zákl. přenesená",J243,0)</f>
        <v>0</v>
      </c>
      <c r="BH243" s="158">
        <f>IF(N243="sníž. přenesená",J243,0)</f>
        <v>0</v>
      </c>
      <c r="BI243" s="158">
        <f>IF(N243="nulová",J243,0)</f>
        <v>0</v>
      </c>
      <c r="BJ243" s="18" t="s">
        <v>83</v>
      </c>
      <c r="BK243" s="158">
        <f>ROUND(I243*H243,2)</f>
        <v>0</v>
      </c>
      <c r="BL243" s="18" t="s">
        <v>167</v>
      </c>
      <c r="BM243" s="157" t="s">
        <v>4024</v>
      </c>
    </row>
    <row r="244" spans="2:51" s="13" customFormat="1" ht="10">
      <c r="B244" s="168"/>
      <c r="D244" s="159" t="s">
        <v>171</v>
      </c>
      <c r="E244" s="169" t="s">
        <v>21</v>
      </c>
      <c r="F244" s="170" t="s">
        <v>3947</v>
      </c>
      <c r="H244" s="171">
        <v>244.84</v>
      </c>
      <c r="I244" s="172"/>
      <c r="L244" s="168"/>
      <c r="M244" s="173"/>
      <c r="T244" s="174"/>
      <c r="AT244" s="169" t="s">
        <v>171</v>
      </c>
      <c r="AU244" s="169" t="s">
        <v>181</v>
      </c>
      <c r="AV244" s="13" t="s">
        <v>85</v>
      </c>
      <c r="AW244" s="13" t="s">
        <v>37</v>
      </c>
      <c r="AX244" s="13" t="s">
        <v>76</v>
      </c>
      <c r="AY244" s="169" t="s">
        <v>160</v>
      </c>
    </row>
    <row r="245" spans="2:51" s="15" customFormat="1" ht="10">
      <c r="B245" s="182"/>
      <c r="D245" s="159" t="s">
        <v>171</v>
      </c>
      <c r="E245" s="183" t="s">
        <v>21</v>
      </c>
      <c r="F245" s="184" t="s">
        <v>185</v>
      </c>
      <c r="H245" s="185">
        <v>244.84</v>
      </c>
      <c r="I245" s="186"/>
      <c r="L245" s="182"/>
      <c r="M245" s="187"/>
      <c r="T245" s="188"/>
      <c r="AT245" s="183" t="s">
        <v>171</v>
      </c>
      <c r="AU245" s="183" t="s">
        <v>181</v>
      </c>
      <c r="AV245" s="15" t="s">
        <v>167</v>
      </c>
      <c r="AW245" s="15" t="s">
        <v>37</v>
      </c>
      <c r="AX245" s="15" t="s">
        <v>83</v>
      </c>
      <c r="AY245" s="183" t="s">
        <v>160</v>
      </c>
    </row>
    <row r="246" spans="2:65" s="1" customFormat="1" ht="24" customHeight="1">
      <c r="B246" s="33"/>
      <c r="C246" s="146" t="s">
        <v>437</v>
      </c>
      <c r="D246" s="146" t="s">
        <v>162</v>
      </c>
      <c r="E246" s="147" t="s">
        <v>4025</v>
      </c>
      <c r="F246" s="148" t="s">
        <v>4026</v>
      </c>
      <c r="G246" s="149" t="s">
        <v>204</v>
      </c>
      <c r="H246" s="150">
        <v>244.84</v>
      </c>
      <c r="I246" s="151"/>
      <c r="J246" s="152">
        <f>ROUND(I246*H246,2)</f>
        <v>0</v>
      </c>
      <c r="K246" s="148" t="s">
        <v>166</v>
      </c>
      <c r="L246" s="33"/>
      <c r="M246" s="153" t="s">
        <v>21</v>
      </c>
      <c r="N246" s="154" t="s">
        <v>47</v>
      </c>
      <c r="P246" s="155">
        <f>O246*H246</f>
        <v>0</v>
      </c>
      <c r="Q246" s="155">
        <v>0.19536</v>
      </c>
      <c r="R246" s="155">
        <f>Q246*H246</f>
        <v>47.8319424</v>
      </c>
      <c r="S246" s="155">
        <v>0</v>
      </c>
      <c r="T246" s="156">
        <f>S246*H246</f>
        <v>0</v>
      </c>
      <c r="AR246" s="157" t="s">
        <v>167</v>
      </c>
      <c r="AT246" s="157" t="s">
        <v>162</v>
      </c>
      <c r="AU246" s="157" t="s">
        <v>181</v>
      </c>
      <c r="AY246" s="18" t="s">
        <v>160</v>
      </c>
      <c r="BE246" s="158">
        <f>IF(N246="základní",J246,0)</f>
        <v>0</v>
      </c>
      <c r="BF246" s="158">
        <f>IF(N246="snížená",J246,0)</f>
        <v>0</v>
      </c>
      <c r="BG246" s="158">
        <f>IF(N246="zákl. přenesená",J246,0)</f>
        <v>0</v>
      </c>
      <c r="BH246" s="158">
        <f>IF(N246="sníž. přenesená",J246,0)</f>
        <v>0</v>
      </c>
      <c r="BI246" s="158">
        <f>IF(N246="nulová",J246,0)</f>
        <v>0</v>
      </c>
      <c r="BJ246" s="18" t="s">
        <v>83</v>
      </c>
      <c r="BK246" s="158">
        <f>ROUND(I246*H246,2)</f>
        <v>0</v>
      </c>
      <c r="BL246" s="18" t="s">
        <v>167</v>
      </c>
      <c r="BM246" s="157" t="s">
        <v>4027</v>
      </c>
    </row>
    <row r="247" spans="2:47" s="1" customFormat="1" ht="126">
      <c r="B247" s="33"/>
      <c r="D247" s="159" t="s">
        <v>169</v>
      </c>
      <c r="F247" s="160" t="s">
        <v>4028</v>
      </c>
      <c r="I247" s="94"/>
      <c r="L247" s="33"/>
      <c r="M247" s="161"/>
      <c r="T247" s="54"/>
      <c r="AT247" s="18" t="s">
        <v>169</v>
      </c>
      <c r="AU247" s="18" t="s">
        <v>181</v>
      </c>
    </row>
    <row r="248" spans="2:51" s="13" customFormat="1" ht="10">
      <c r="B248" s="168"/>
      <c r="D248" s="159" t="s">
        <v>171</v>
      </c>
      <c r="E248" s="169" t="s">
        <v>21</v>
      </c>
      <c r="F248" s="170" t="s">
        <v>3947</v>
      </c>
      <c r="H248" s="171">
        <v>244.84</v>
      </c>
      <c r="I248" s="172"/>
      <c r="L248" s="168"/>
      <c r="M248" s="173"/>
      <c r="T248" s="174"/>
      <c r="AT248" s="169" t="s">
        <v>171</v>
      </c>
      <c r="AU248" s="169" t="s">
        <v>181</v>
      </c>
      <c r="AV248" s="13" t="s">
        <v>85</v>
      </c>
      <c r="AW248" s="13" t="s">
        <v>37</v>
      </c>
      <c r="AX248" s="13" t="s">
        <v>76</v>
      </c>
      <c r="AY248" s="169" t="s">
        <v>160</v>
      </c>
    </row>
    <row r="249" spans="2:51" s="15" customFormat="1" ht="10">
      <c r="B249" s="182"/>
      <c r="D249" s="159" t="s">
        <v>171</v>
      </c>
      <c r="E249" s="183" t="s">
        <v>21</v>
      </c>
      <c r="F249" s="184" t="s">
        <v>185</v>
      </c>
      <c r="H249" s="185">
        <v>244.84</v>
      </c>
      <c r="I249" s="186"/>
      <c r="L249" s="182"/>
      <c r="M249" s="187"/>
      <c r="T249" s="188"/>
      <c r="AT249" s="183" t="s">
        <v>171</v>
      </c>
      <c r="AU249" s="183" t="s">
        <v>181</v>
      </c>
      <c r="AV249" s="15" t="s">
        <v>167</v>
      </c>
      <c r="AW249" s="15" t="s">
        <v>37</v>
      </c>
      <c r="AX249" s="15" t="s">
        <v>83</v>
      </c>
      <c r="AY249" s="183" t="s">
        <v>160</v>
      </c>
    </row>
    <row r="250" spans="2:65" s="1" customFormat="1" ht="16.5" customHeight="1">
      <c r="B250" s="33"/>
      <c r="C250" s="192" t="s">
        <v>445</v>
      </c>
      <c r="D250" s="192" t="s">
        <v>799</v>
      </c>
      <c r="E250" s="193" t="s">
        <v>4029</v>
      </c>
      <c r="F250" s="194" t="s">
        <v>4030</v>
      </c>
      <c r="G250" s="195" t="s">
        <v>204</v>
      </c>
      <c r="H250" s="196">
        <v>249.737</v>
      </c>
      <c r="I250" s="197"/>
      <c r="J250" s="198">
        <f>ROUND(I250*H250,2)</f>
        <v>0</v>
      </c>
      <c r="K250" s="194" t="s">
        <v>166</v>
      </c>
      <c r="L250" s="199"/>
      <c r="M250" s="200" t="s">
        <v>21</v>
      </c>
      <c r="N250" s="201" t="s">
        <v>47</v>
      </c>
      <c r="P250" s="155">
        <f>O250*H250</f>
        <v>0</v>
      </c>
      <c r="Q250" s="155">
        <v>0.222</v>
      </c>
      <c r="R250" s="155">
        <f>Q250*H250</f>
        <v>55.441614</v>
      </c>
      <c r="S250" s="155">
        <v>0</v>
      </c>
      <c r="T250" s="156">
        <f>S250*H250</f>
        <v>0</v>
      </c>
      <c r="AR250" s="157" t="s">
        <v>247</v>
      </c>
      <c r="AT250" s="157" t="s">
        <v>799</v>
      </c>
      <c r="AU250" s="157" t="s">
        <v>181</v>
      </c>
      <c r="AY250" s="18" t="s">
        <v>160</v>
      </c>
      <c r="BE250" s="158">
        <f>IF(N250="základní",J250,0)</f>
        <v>0</v>
      </c>
      <c r="BF250" s="158">
        <f>IF(N250="snížená",J250,0)</f>
        <v>0</v>
      </c>
      <c r="BG250" s="158">
        <f>IF(N250="zákl. přenesená",J250,0)</f>
        <v>0</v>
      </c>
      <c r="BH250" s="158">
        <f>IF(N250="sníž. přenesená",J250,0)</f>
        <v>0</v>
      </c>
      <c r="BI250" s="158">
        <f>IF(N250="nulová",J250,0)</f>
        <v>0</v>
      </c>
      <c r="BJ250" s="18" t="s">
        <v>83</v>
      </c>
      <c r="BK250" s="158">
        <f>ROUND(I250*H250,2)</f>
        <v>0</v>
      </c>
      <c r="BL250" s="18" t="s">
        <v>167</v>
      </c>
      <c r="BM250" s="157" t="s">
        <v>4031</v>
      </c>
    </row>
    <row r="251" spans="2:51" s="13" customFormat="1" ht="10">
      <c r="B251" s="168"/>
      <c r="D251" s="159" t="s">
        <v>171</v>
      </c>
      <c r="F251" s="170" t="s">
        <v>4032</v>
      </c>
      <c r="H251" s="171">
        <v>249.737</v>
      </c>
      <c r="I251" s="172"/>
      <c r="L251" s="168"/>
      <c r="M251" s="173"/>
      <c r="T251" s="174"/>
      <c r="AT251" s="169" t="s">
        <v>171</v>
      </c>
      <c r="AU251" s="169" t="s">
        <v>181</v>
      </c>
      <c r="AV251" s="13" t="s">
        <v>85</v>
      </c>
      <c r="AW251" s="13" t="s">
        <v>4</v>
      </c>
      <c r="AX251" s="13" t="s">
        <v>83</v>
      </c>
      <c r="AY251" s="169" t="s">
        <v>160</v>
      </c>
    </row>
    <row r="252" spans="2:63" s="11" customFormat="1" ht="20.9" customHeight="1">
      <c r="B252" s="134"/>
      <c r="D252" s="135" t="s">
        <v>75</v>
      </c>
      <c r="E252" s="144" t="s">
        <v>4033</v>
      </c>
      <c r="F252" s="144" t="s">
        <v>3921</v>
      </c>
      <c r="I252" s="137"/>
      <c r="J252" s="145">
        <f>BK252</f>
        <v>0</v>
      </c>
      <c r="L252" s="134"/>
      <c r="M252" s="139"/>
      <c r="P252" s="140">
        <f>SUM(P253:P260)</f>
        <v>0</v>
      </c>
      <c r="R252" s="140">
        <f>SUM(R253:R260)</f>
        <v>0</v>
      </c>
      <c r="T252" s="141">
        <f>SUM(T253:T260)</f>
        <v>0</v>
      </c>
      <c r="AR252" s="135" t="s">
        <v>83</v>
      </c>
      <c r="AT252" s="142" t="s">
        <v>75</v>
      </c>
      <c r="AU252" s="142" t="s">
        <v>85</v>
      </c>
      <c r="AY252" s="135" t="s">
        <v>160</v>
      </c>
      <c r="BK252" s="143">
        <f>SUM(BK253:BK260)</f>
        <v>0</v>
      </c>
    </row>
    <row r="253" spans="2:65" s="1" customFormat="1" ht="24" customHeight="1">
      <c r="B253" s="33"/>
      <c r="C253" s="146" t="s">
        <v>450</v>
      </c>
      <c r="D253" s="146" t="s">
        <v>162</v>
      </c>
      <c r="E253" s="147" t="s">
        <v>4034</v>
      </c>
      <c r="F253" s="148" t="s">
        <v>4035</v>
      </c>
      <c r="G253" s="149" t="s">
        <v>204</v>
      </c>
      <c r="H253" s="150">
        <v>36</v>
      </c>
      <c r="I253" s="151"/>
      <c r="J253" s="152">
        <f>ROUND(I253*H253,2)</f>
        <v>0</v>
      </c>
      <c r="K253" s="148" t="s">
        <v>166</v>
      </c>
      <c r="L253" s="33"/>
      <c r="M253" s="153" t="s">
        <v>21</v>
      </c>
      <c r="N253" s="154" t="s">
        <v>47</v>
      </c>
      <c r="P253" s="155">
        <f>O253*H253</f>
        <v>0</v>
      </c>
      <c r="Q253" s="155">
        <v>0</v>
      </c>
      <c r="R253" s="155">
        <f>Q253*H253</f>
        <v>0</v>
      </c>
      <c r="S253" s="155">
        <v>0</v>
      </c>
      <c r="T253" s="156">
        <f>S253*H253</f>
        <v>0</v>
      </c>
      <c r="AR253" s="157" t="s">
        <v>167</v>
      </c>
      <c r="AT253" s="157" t="s">
        <v>162</v>
      </c>
      <c r="AU253" s="157" t="s">
        <v>181</v>
      </c>
      <c r="AY253" s="18" t="s">
        <v>160</v>
      </c>
      <c r="BE253" s="158">
        <f>IF(N253="základní",J253,0)</f>
        <v>0</v>
      </c>
      <c r="BF253" s="158">
        <f>IF(N253="snížená",J253,0)</f>
        <v>0</v>
      </c>
      <c r="BG253" s="158">
        <f>IF(N253="zákl. přenesená",J253,0)</f>
        <v>0</v>
      </c>
      <c r="BH253" s="158">
        <f>IF(N253="sníž. přenesená",J253,0)</f>
        <v>0</v>
      </c>
      <c r="BI253" s="158">
        <f>IF(N253="nulová",J253,0)</f>
        <v>0</v>
      </c>
      <c r="BJ253" s="18" t="s">
        <v>83</v>
      </c>
      <c r="BK253" s="158">
        <f>ROUND(I253*H253,2)</f>
        <v>0</v>
      </c>
      <c r="BL253" s="18" t="s">
        <v>167</v>
      </c>
      <c r="BM253" s="157" t="s">
        <v>4036</v>
      </c>
    </row>
    <row r="254" spans="2:51" s="12" customFormat="1" ht="10">
      <c r="B254" s="162"/>
      <c r="D254" s="159" t="s">
        <v>171</v>
      </c>
      <c r="E254" s="163" t="s">
        <v>21</v>
      </c>
      <c r="F254" s="164" t="s">
        <v>3914</v>
      </c>
      <c r="H254" s="163" t="s">
        <v>21</v>
      </c>
      <c r="I254" s="165"/>
      <c r="L254" s="162"/>
      <c r="M254" s="166"/>
      <c r="T254" s="167"/>
      <c r="AT254" s="163" t="s">
        <v>171</v>
      </c>
      <c r="AU254" s="163" t="s">
        <v>181</v>
      </c>
      <c r="AV254" s="12" t="s">
        <v>83</v>
      </c>
      <c r="AW254" s="12" t="s">
        <v>37</v>
      </c>
      <c r="AX254" s="12" t="s">
        <v>76</v>
      </c>
      <c r="AY254" s="163" t="s">
        <v>160</v>
      </c>
    </row>
    <row r="255" spans="2:51" s="13" customFormat="1" ht="10">
      <c r="B255" s="168"/>
      <c r="D255" s="159" t="s">
        <v>171</v>
      </c>
      <c r="E255" s="169" t="s">
        <v>21</v>
      </c>
      <c r="F255" s="170" t="s">
        <v>4037</v>
      </c>
      <c r="H255" s="171">
        <v>36</v>
      </c>
      <c r="I255" s="172"/>
      <c r="L255" s="168"/>
      <c r="M255" s="173"/>
      <c r="T255" s="174"/>
      <c r="AT255" s="169" t="s">
        <v>171</v>
      </c>
      <c r="AU255" s="169" t="s">
        <v>181</v>
      </c>
      <c r="AV255" s="13" t="s">
        <v>85</v>
      </c>
      <c r="AW255" s="13" t="s">
        <v>37</v>
      </c>
      <c r="AX255" s="13" t="s">
        <v>76</v>
      </c>
      <c r="AY255" s="169" t="s">
        <v>160</v>
      </c>
    </row>
    <row r="256" spans="2:51" s="15" customFormat="1" ht="10">
      <c r="B256" s="182"/>
      <c r="D256" s="159" t="s">
        <v>171</v>
      </c>
      <c r="E256" s="183" t="s">
        <v>21</v>
      </c>
      <c r="F256" s="184" t="s">
        <v>185</v>
      </c>
      <c r="H256" s="185">
        <v>36</v>
      </c>
      <c r="I256" s="186"/>
      <c r="L256" s="182"/>
      <c r="M256" s="187"/>
      <c r="T256" s="188"/>
      <c r="AT256" s="183" t="s">
        <v>171</v>
      </c>
      <c r="AU256" s="183" t="s">
        <v>181</v>
      </c>
      <c r="AV256" s="15" t="s">
        <v>167</v>
      </c>
      <c r="AW256" s="15" t="s">
        <v>37</v>
      </c>
      <c r="AX256" s="15" t="s">
        <v>83</v>
      </c>
      <c r="AY256" s="183" t="s">
        <v>160</v>
      </c>
    </row>
    <row r="257" spans="2:65" s="1" customFormat="1" ht="16.5" customHeight="1">
      <c r="B257" s="33"/>
      <c r="C257" s="146" t="s">
        <v>455</v>
      </c>
      <c r="D257" s="146" t="s">
        <v>162</v>
      </c>
      <c r="E257" s="147" t="s">
        <v>4038</v>
      </c>
      <c r="F257" s="148" t="s">
        <v>4039</v>
      </c>
      <c r="G257" s="149" t="s">
        <v>204</v>
      </c>
      <c r="H257" s="150">
        <v>36</v>
      </c>
      <c r="I257" s="151"/>
      <c r="J257" s="152">
        <f>ROUND(I257*H257,2)</f>
        <v>0</v>
      </c>
      <c r="K257" s="148" t="s">
        <v>166</v>
      </c>
      <c r="L257" s="33"/>
      <c r="M257" s="153" t="s">
        <v>21</v>
      </c>
      <c r="N257" s="154" t="s">
        <v>47</v>
      </c>
      <c r="P257" s="155">
        <f>O257*H257</f>
        <v>0</v>
      </c>
      <c r="Q257" s="155">
        <v>0</v>
      </c>
      <c r="R257" s="155">
        <f>Q257*H257</f>
        <v>0</v>
      </c>
      <c r="S257" s="155">
        <v>0</v>
      </c>
      <c r="T257" s="156">
        <f>S257*H257</f>
        <v>0</v>
      </c>
      <c r="AR257" s="157" t="s">
        <v>167</v>
      </c>
      <c r="AT257" s="157" t="s">
        <v>162</v>
      </c>
      <c r="AU257" s="157" t="s">
        <v>181</v>
      </c>
      <c r="AY257" s="18" t="s">
        <v>160</v>
      </c>
      <c r="BE257" s="158">
        <f>IF(N257="základní",J257,0)</f>
        <v>0</v>
      </c>
      <c r="BF257" s="158">
        <f>IF(N257="snížená",J257,0)</f>
        <v>0</v>
      </c>
      <c r="BG257" s="158">
        <f>IF(N257="zákl. přenesená",J257,0)</f>
        <v>0</v>
      </c>
      <c r="BH257" s="158">
        <f>IF(N257="sníž. přenesená",J257,0)</f>
        <v>0</v>
      </c>
      <c r="BI257" s="158">
        <f>IF(N257="nulová",J257,0)</f>
        <v>0</v>
      </c>
      <c r="BJ257" s="18" t="s">
        <v>83</v>
      </c>
      <c r="BK257" s="158">
        <f>ROUND(I257*H257,2)</f>
        <v>0</v>
      </c>
      <c r="BL257" s="18" t="s">
        <v>167</v>
      </c>
      <c r="BM257" s="157" t="s">
        <v>4040</v>
      </c>
    </row>
    <row r="258" spans="2:47" s="1" customFormat="1" ht="171">
      <c r="B258" s="33"/>
      <c r="D258" s="159" t="s">
        <v>169</v>
      </c>
      <c r="F258" s="160" t="s">
        <v>4041</v>
      </c>
      <c r="I258" s="94"/>
      <c r="L258" s="33"/>
      <c r="M258" s="161"/>
      <c r="T258" s="54"/>
      <c r="AT258" s="18" t="s">
        <v>169</v>
      </c>
      <c r="AU258" s="18" t="s">
        <v>181</v>
      </c>
    </row>
    <row r="259" spans="2:51" s="13" customFormat="1" ht="10">
      <c r="B259" s="168"/>
      <c r="D259" s="159" t="s">
        <v>171</v>
      </c>
      <c r="E259" s="169" t="s">
        <v>21</v>
      </c>
      <c r="F259" s="170" t="s">
        <v>3948</v>
      </c>
      <c r="H259" s="171">
        <v>36</v>
      </c>
      <c r="I259" s="172"/>
      <c r="L259" s="168"/>
      <c r="M259" s="173"/>
      <c r="T259" s="174"/>
      <c r="AT259" s="169" t="s">
        <v>171</v>
      </c>
      <c r="AU259" s="169" t="s">
        <v>181</v>
      </c>
      <c r="AV259" s="13" t="s">
        <v>85</v>
      </c>
      <c r="AW259" s="13" t="s">
        <v>37</v>
      </c>
      <c r="AX259" s="13" t="s">
        <v>76</v>
      </c>
      <c r="AY259" s="169" t="s">
        <v>160</v>
      </c>
    </row>
    <row r="260" spans="2:51" s="15" customFormat="1" ht="10">
      <c r="B260" s="182"/>
      <c r="D260" s="159" t="s">
        <v>171</v>
      </c>
      <c r="E260" s="183" t="s">
        <v>21</v>
      </c>
      <c r="F260" s="184" t="s">
        <v>185</v>
      </c>
      <c r="H260" s="185">
        <v>36</v>
      </c>
      <c r="I260" s="186"/>
      <c r="L260" s="182"/>
      <c r="M260" s="187"/>
      <c r="T260" s="188"/>
      <c r="AT260" s="183" t="s">
        <v>171</v>
      </c>
      <c r="AU260" s="183" t="s">
        <v>181</v>
      </c>
      <c r="AV260" s="15" t="s">
        <v>167</v>
      </c>
      <c r="AW260" s="15" t="s">
        <v>37</v>
      </c>
      <c r="AX260" s="15" t="s">
        <v>83</v>
      </c>
      <c r="AY260" s="183" t="s">
        <v>160</v>
      </c>
    </row>
    <row r="261" spans="2:63" s="11" customFormat="1" ht="22.75" customHeight="1">
      <c r="B261" s="134"/>
      <c r="D261" s="135" t="s">
        <v>75</v>
      </c>
      <c r="E261" s="144" t="s">
        <v>209</v>
      </c>
      <c r="F261" s="144" t="s">
        <v>210</v>
      </c>
      <c r="I261" s="137"/>
      <c r="J261" s="145">
        <f>BK261</f>
        <v>0</v>
      </c>
      <c r="L261" s="134"/>
      <c r="M261" s="139"/>
      <c r="P261" s="140">
        <f>SUM(P262:P296)</f>
        <v>0</v>
      </c>
      <c r="R261" s="140">
        <f>SUM(R262:R296)</f>
        <v>248.88302097</v>
      </c>
      <c r="T261" s="141">
        <f>SUM(T262:T296)</f>
        <v>0</v>
      </c>
      <c r="AR261" s="135" t="s">
        <v>83</v>
      </c>
      <c r="AT261" s="142" t="s">
        <v>75</v>
      </c>
      <c r="AU261" s="142" t="s">
        <v>83</v>
      </c>
      <c r="AY261" s="135" t="s">
        <v>160</v>
      </c>
      <c r="BK261" s="143">
        <f>SUM(BK262:BK296)</f>
        <v>0</v>
      </c>
    </row>
    <row r="262" spans="2:65" s="1" customFormat="1" ht="24" customHeight="1">
      <c r="B262" s="33"/>
      <c r="C262" s="146" t="s">
        <v>460</v>
      </c>
      <c r="D262" s="146" t="s">
        <v>162</v>
      </c>
      <c r="E262" s="147" t="s">
        <v>4042</v>
      </c>
      <c r="F262" s="148" t="s">
        <v>4043</v>
      </c>
      <c r="G262" s="149" t="s">
        <v>370</v>
      </c>
      <c r="H262" s="150">
        <v>986.281</v>
      </c>
      <c r="I262" s="151"/>
      <c r="J262" s="152">
        <f>ROUND(I262*H262,2)</f>
        <v>0</v>
      </c>
      <c r="K262" s="148" t="s">
        <v>166</v>
      </c>
      <c r="L262" s="33"/>
      <c r="M262" s="153" t="s">
        <v>21</v>
      </c>
      <c r="N262" s="154" t="s">
        <v>47</v>
      </c>
      <c r="P262" s="155">
        <f>O262*H262</f>
        <v>0</v>
      </c>
      <c r="Q262" s="155">
        <v>0.16849</v>
      </c>
      <c r="R262" s="155">
        <f>Q262*H262</f>
        <v>166.17848569</v>
      </c>
      <c r="S262" s="155">
        <v>0</v>
      </c>
      <c r="T262" s="156">
        <f>S262*H262</f>
        <v>0</v>
      </c>
      <c r="AR262" s="157" t="s">
        <v>167</v>
      </c>
      <c r="AT262" s="157" t="s">
        <v>162</v>
      </c>
      <c r="AU262" s="157" t="s">
        <v>85</v>
      </c>
      <c r="AY262" s="18" t="s">
        <v>160</v>
      </c>
      <c r="BE262" s="158">
        <f>IF(N262="základní",J262,0)</f>
        <v>0</v>
      </c>
      <c r="BF262" s="158">
        <f>IF(N262="snížená",J262,0)</f>
        <v>0</v>
      </c>
      <c r="BG262" s="158">
        <f>IF(N262="zákl. přenesená",J262,0)</f>
        <v>0</v>
      </c>
      <c r="BH262" s="158">
        <f>IF(N262="sníž. přenesená",J262,0)</f>
        <v>0</v>
      </c>
      <c r="BI262" s="158">
        <f>IF(N262="nulová",J262,0)</f>
        <v>0</v>
      </c>
      <c r="BJ262" s="18" t="s">
        <v>83</v>
      </c>
      <c r="BK262" s="158">
        <f>ROUND(I262*H262,2)</f>
        <v>0</v>
      </c>
      <c r="BL262" s="18" t="s">
        <v>167</v>
      </c>
      <c r="BM262" s="157" t="s">
        <v>4044</v>
      </c>
    </row>
    <row r="263" spans="2:47" s="1" customFormat="1" ht="90">
      <c r="B263" s="33"/>
      <c r="D263" s="159" t="s">
        <v>169</v>
      </c>
      <c r="F263" s="160" t="s">
        <v>4045</v>
      </c>
      <c r="I263" s="94"/>
      <c r="L263" s="33"/>
      <c r="M263" s="161"/>
      <c r="T263" s="54"/>
      <c r="AT263" s="18" t="s">
        <v>169</v>
      </c>
      <c r="AU263" s="18" t="s">
        <v>85</v>
      </c>
    </row>
    <row r="264" spans="2:51" s="12" customFormat="1" ht="10">
      <c r="B264" s="162"/>
      <c r="D264" s="159" t="s">
        <v>171</v>
      </c>
      <c r="E264" s="163" t="s">
        <v>21</v>
      </c>
      <c r="F264" s="164" t="s">
        <v>3914</v>
      </c>
      <c r="H264" s="163" t="s">
        <v>21</v>
      </c>
      <c r="I264" s="165"/>
      <c r="L264" s="162"/>
      <c r="M264" s="166"/>
      <c r="T264" s="167"/>
      <c r="AT264" s="163" t="s">
        <v>171</v>
      </c>
      <c r="AU264" s="163" t="s">
        <v>85</v>
      </c>
      <c r="AV264" s="12" t="s">
        <v>83</v>
      </c>
      <c r="AW264" s="12" t="s">
        <v>37</v>
      </c>
      <c r="AX264" s="12" t="s">
        <v>76</v>
      </c>
      <c r="AY264" s="163" t="s">
        <v>160</v>
      </c>
    </row>
    <row r="265" spans="2:51" s="12" customFormat="1" ht="10">
      <c r="B265" s="162"/>
      <c r="D265" s="159" t="s">
        <v>171</v>
      </c>
      <c r="E265" s="163" t="s">
        <v>21</v>
      </c>
      <c r="F265" s="164" t="s">
        <v>4046</v>
      </c>
      <c r="H265" s="163" t="s">
        <v>21</v>
      </c>
      <c r="I265" s="165"/>
      <c r="L265" s="162"/>
      <c r="M265" s="166"/>
      <c r="T265" s="167"/>
      <c r="AT265" s="163" t="s">
        <v>171</v>
      </c>
      <c r="AU265" s="163" t="s">
        <v>85</v>
      </c>
      <c r="AV265" s="12" t="s">
        <v>83</v>
      </c>
      <c r="AW265" s="12" t="s">
        <v>37</v>
      </c>
      <c r="AX265" s="12" t="s">
        <v>76</v>
      </c>
      <c r="AY265" s="163" t="s">
        <v>160</v>
      </c>
    </row>
    <row r="266" spans="2:51" s="13" customFormat="1" ht="10">
      <c r="B266" s="168"/>
      <c r="D266" s="159" t="s">
        <v>171</v>
      </c>
      <c r="E266" s="169" t="s">
        <v>21</v>
      </c>
      <c r="F266" s="170" t="s">
        <v>4047</v>
      </c>
      <c r="H266" s="171">
        <v>489.68</v>
      </c>
      <c r="I266" s="172"/>
      <c r="L266" s="168"/>
      <c r="M266" s="173"/>
      <c r="T266" s="174"/>
      <c r="AT266" s="169" t="s">
        <v>171</v>
      </c>
      <c r="AU266" s="169" t="s">
        <v>85</v>
      </c>
      <c r="AV266" s="13" t="s">
        <v>85</v>
      </c>
      <c r="AW266" s="13" t="s">
        <v>37</v>
      </c>
      <c r="AX266" s="13" t="s">
        <v>76</v>
      </c>
      <c r="AY266" s="169" t="s">
        <v>160</v>
      </c>
    </row>
    <row r="267" spans="2:51" s="14" customFormat="1" ht="10">
      <c r="B267" s="175"/>
      <c r="D267" s="159" t="s">
        <v>171</v>
      </c>
      <c r="E267" s="176" t="s">
        <v>21</v>
      </c>
      <c r="F267" s="177" t="s">
        <v>180</v>
      </c>
      <c r="H267" s="178">
        <v>489.68</v>
      </c>
      <c r="I267" s="179"/>
      <c r="L267" s="175"/>
      <c r="M267" s="180"/>
      <c r="T267" s="181"/>
      <c r="AT267" s="176" t="s">
        <v>171</v>
      </c>
      <c r="AU267" s="176" t="s">
        <v>85</v>
      </c>
      <c r="AV267" s="14" t="s">
        <v>181</v>
      </c>
      <c r="AW267" s="14" t="s">
        <v>37</v>
      </c>
      <c r="AX267" s="14" t="s">
        <v>76</v>
      </c>
      <c r="AY267" s="176" t="s">
        <v>160</v>
      </c>
    </row>
    <row r="268" spans="2:51" s="12" customFormat="1" ht="10">
      <c r="B268" s="162"/>
      <c r="D268" s="159" t="s">
        <v>171</v>
      </c>
      <c r="E268" s="163" t="s">
        <v>21</v>
      </c>
      <c r="F268" s="164" t="s">
        <v>4048</v>
      </c>
      <c r="H268" s="163" t="s">
        <v>21</v>
      </c>
      <c r="I268" s="165"/>
      <c r="L268" s="162"/>
      <c r="M268" s="166"/>
      <c r="T268" s="167"/>
      <c r="AT268" s="163" t="s">
        <v>171</v>
      </c>
      <c r="AU268" s="163" t="s">
        <v>85</v>
      </c>
      <c r="AV268" s="12" t="s">
        <v>83</v>
      </c>
      <c r="AW268" s="12" t="s">
        <v>37</v>
      </c>
      <c r="AX268" s="12" t="s">
        <v>76</v>
      </c>
      <c r="AY268" s="163" t="s">
        <v>160</v>
      </c>
    </row>
    <row r="269" spans="2:51" s="13" customFormat="1" ht="20">
      <c r="B269" s="168"/>
      <c r="D269" s="159" t="s">
        <v>171</v>
      </c>
      <c r="E269" s="169" t="s">
        <v>21</v>
      </c>
      <c r="F269" s="170" t="s">
        <v>4049</v>
      </c>
      <c r="H269" s="171">
        <v>150.437</v>
      </c>
      <c r="I269" s="172"/>
      <c r="L269" s="168"/>
      <c r="M269" s="173"/>
      <c r="T269" s="174"/>
      <c r="AT269" s="169" t="s">
        <v>171</v>
      </c>
      <c r="AU269" s="169" t="s">
        <v>85</v>
      </c>
      <c r="AV269" s="13" t="s">
        <v>85</v>
      </c>
      <c r="AW269" s="13" t="s">
        <v>37</v>
      </c>
      <c r="AX269" s="13" t="s">
        <v>76</v>
      </c>
      <c r="AY269" s="169" t="s">
        <v>160</v>
      </c>
    </row>
    <row r="270" spans="2:51" s="13" customFormat="1" ht="20">
      <c r="B270" s="168"/>
      <c r="D270" s="159" t="s">
        <v>171</v>
      </c>
      <c r="E270" s="169" t="s">
        <v>21</v>
      </c>
      <c r="F270" s="170" t="s">
        <v>4050</v>
      </c>
      <c r="H270" s="171">
        <v>323.339</v>
      </c>
      <c r="I270" s="172"/>
      <c r="L270" s="168"/>
      <c r="M270" s="173"/>
      <c r="T270" s="174"/>
      <c r="AT270" s="169" t="s">
        <v>171</v>
      </c>
      <c r="AU270" s="169" t="s">
        <v>85</v>
      </c>
      <c r="AV270" s="13" t="s">
        <v>85</v>
      </c>
      <c r="AW270" s="13" t="s">
        <v>37</v>
      </c>
      <c r="AX270" s="13" t="s">
        <v>76</v>
      </c>
      <c r="AY270" s="169" t="s">
        <v>160</v>
      </c>
    </row>
    <row r="271" spans="2:51" s="14" customFormat="1" ht="10">
      <c r="B271" s="175"/>
      <c r="D271" s="159" t="s">
        <v>171</v>
      </c>
      <c r="E271" s="176" t="s">
        <v>21</v>
      </c>
      <c r="F271" s="177" t="s">
        <v>180</v>
      </c>
      <c r="H271" s="178">
        <v>473.776</v>
      </c>
      <c r="I271" s="179"/>
      <c r="L271" s="175"/>
      <c r="M271" s="180"/>
      <c r="T271" s="181"/>
      <c r="AT271" s="176" t="s">
        <v>171</v>
      </c>
      <c r="AU271" s="176" t="s">
        <v>85</v>
      </c>
      <c r="AV271" s="14" t="s">
        <v>181</v>
      </c>
      <c r="AW271" s="14" t="s">
        <v>37</v>
      </c>
      <c r="AX271" s="14" t="s">
        <v>76</v>
      </c>
      <c r="AY271" s="176" t="s">
        <v>160</v>
      </c>
    </row>
    <row r="272" spans="2:51" s="13" customFormat="1" ht="10">
      <c r="B272" s="168"/>
      <c r="D272" s="159" t="s">
        <v>171</v>
      </c>
      <c r="E272" s="169" t="s">
        <v>21</v>
      </c>
      <c r="F272" s="170" t="s">
        <v>4051</v>
      </c>
      <c r="H272" s="171">
        <v>1.57</v>
      </c>
      <c r="I272" s="172"/>
      <c r="L272" s="168"/>
      <c r="M272" s="173"/>
      <c r="T272" s="174"/>
      <c r="AT272" s="169" t="s">
        <v>171</v>
      </c>
      <c r="AU272" s="169" t="s">
        <v>85</v>
      </c>
      <c r="AV272" s="13" t="s">
        <v>85</v>
      </c>
      <c r="AW272" s="13" t="s">
        <v>37</v>
      </c>
      <c r="AX272" s="13" t="s">
        <v>76</v>
      </c>
      <c r="AY272" s="169" t="s">
        <v>160</v>
      </c>
    </row>
    <row r="273" spans="2:51" s="14" customFormat="1" ht="10">
      <c r="B273" s="175"/>
      <c r="D273" s="159" t="s">
        <v>171</v>
      </c>
      <c r="E273" s="176" t="s">
        <v>21</v>
      </c>
      <c r="F273" s="177" t="s">
        <v>180</v>
      </c>
      <c r="H273" s="178">
        <v>1.57</v>
      </c>
      <c r="I273" s="179"/>
      <c r="L273" s="175"/>
      <c r="M273" s="180"/>
      <c r="T273" s="181"/>
      <c r="AT273" s="176" t="s">
        <v>171</v>
      </c>
      <c r="AU273" s="176" t="s">
        <v>85</v>
      </c>
      <c r="AV273" s="14" t="s">
        <v>181</v>
      </c>
      <c r="AW273" s="14" t="s">
        <v>37</v>
      </c>
      <c r="AX273" s="14" t="s">
        <v>76</v>
      </c>
      <c r="AY273" s="176" t="s">
        <v>160</v>
      </c>
    </row>
    <row r="274" spans="2:51" s="13" customFormat="1" ht="10">
      <c r="B274" s="168"/>
      <c r="D274" s="159" t="s">
        <v>171</v>
      </c>
      <c r="E274" s="169" t="s">
        <v>21</v>
      </c>
      <c r="F274" s="170" t="s">
        <v>4052</v>
      </c>
      <c r="H274" s="171">
        <v>18.435</v>
      </c>
      <c r="I274" s="172"/>
      <c r="L274" s="168"/>
      <c r="M274" s="173"/>
      <c r="T274" s="174"/>
      <c r="AT274" s="169" t="s">
        <v>171</v>
      </c>
      <c r="AU274" s="169" t="s">
        <v>85</v>
      </c>
      <c r="AV274" s="13" t="s">
        <v>85</v>
      </c>
      <c r="AW274" s="13" t="s">
        <v>37</v>
      </c>
      <c r="AX274" s="13" t="s">
        <v>76</v>
      </c>
      <c r="AY274" s="169" t="s">
        <v>160</v>
      </c>
    </row>
    <row r="275" spans="2:51" s="14" customFormat="1" ht="10">
      <c r="B275" s="175"/>
      <c r="D275" s="159" t="s">
        <v>171</v>
      </c>
      <c r="E275" s="176" t="s">
        <v>21</v>
      </c>
      <c r="F275" s="177" t="s">
        <v>180</v>
      </c>
      <c r="H275" s="178">
        <v>18.435</v>
      </c>
      <c r="I275" s="179"/>
      <c r="L275" s="175"/>
      <c r="M275" s="180"/>
      <c r="T275" s="181"/>
      <c r="AT275" s="176" t="s">
        <v>171</v>
      </c>
      <c r="AU275" s="176" t="s">
        <v>85</v>
      </c>
      <c r="AV275" s="14" t="s">
        <v>181</v>
      </c>
      <c r="AW275" s="14" t="s">
        <v>37</v>
      </c>
      <c r="AX275" s="14" t="s">
        <v>76</v>
      </c>
      <c r="AY275" s="176" t="s">
        <v>160</v>
      </c>
    </row>
    <row r="276" spans="2:51" s="13" customFormat="1" ht="10">
      <c r="B276" s="168"/>
      <c r="D276" s="159" t="s">
        <v>171</v>
      </c>
      <c r="E276" s="169" t="s">
        <v>21</v>
      </c>
      <c r="F276" s="170" t="s">
        <v>4053</v>
      </c>
      <c r="H276" s="171">
        <v>2.82</v>
      </c>
      <c r="I276" s="172"/>
      <c r="L276" s="168"/>
      <c r="M276" s="173"/>
      <c r="T276" s="174"/>
      <c r="AT276" s="169" t="s">
        <v>171</v>
      </c>
      <c r="AU276" s="169" t="s">
        <v>85</v>
      </c>
      <c r="AV276" s="13" t="s">
        <v>85</v>
      </c>
      <c r="AW276" s="13" t="s">
        <v>37</v>
      </c>
      <c r="AX276" s="13" t="s">
        <v>76</v>
      </c>
      <c r="AY276" s="169" t="s">
        <v>160</v>
      </c>
    </row>
    <row r="277" spans="2:51" s="14" customFormat="1" ht="10">
      <c r="B277" s="175"/>
      <c r="D277" s="159" t="s">
        <v>171</v>
      </c>
      <c r="E277" s="176" t="s">
        <v>21</v>
      </c>
      <c r="F277" s="177" t="s">
        <v>180</v>
      </c>
      <c r="H277" s="178">
        <v>2.82</v>
      </c>
      <c r="I277" s="179"/>
      <c r="L277" s="175"/>
      <c r="M277" s="180"/>
      <c r="T277" s="181"/>
      <c r="AT277" s="176" t="s">
        <v>171</v>
      </c>
      <c r="AU277" s="176" t="s">
        <v>85</v>
      </c>
      <c r="AV277" s="14" t="s">
        <v>181</v>
      </c>
      <c r="AW277" s="14" t="s">
        <v>37</v>
      </c>
      <c r="AX277" s="14" t="s">
        <v>76</v>
      </c>
      <c r="AY277" s="176" t="s">
        <v>160</v>
      </c>
    </row>
    <row r="278" spans="2:51" s="15" customFormat="1" ht="10">
      <c r="B278" s="182"/>
      <c r="D278" s="159" t="s">
        <v>171</v>
      </c>
      <c r="E278" s="183" t="s">
        <v>21</v>
      </c>
      <c r="F278" s="184" t="s">
        <v>185</v>
      </c>
      <c r="H278" s="185">
        <v>986.281</v>
      </c>
      <c r="I278" s="186"/>
      <c r="L278" s="182"/>
      <c r="M278" s="187"/>
      <c r="T278" s="188"/>
      <c r="AT278" s="183" t="s">
        <v>171</v>
      </c>
      <c r="AU278" s="183" t="s">
        <v>85</v>
      </c>
      <c r="AV278" s="15" t="s">
        <v>167</v>
      </c>
      <c r="AW278" s="15" t="s">
        <v>37</v>
      </c>
      <c r="AX278" s="15" t="s">
        <v>83</v>
      </c>
      <c r="AY278" s="183" t="s">
        <v>160</v>
      </c>
    </row>
    <row r="279" spans="2:65" s="1" customFormat="1" ht="16.5" customHeight="1">
      <c r="B279" s="33"/>
      <c r="C279" s="192" t="s">
        <v>467</v>
      </c>
      <c r="D279" s="192" t="s">
        <v>799</v>
      </c>
      <c r="E279" s="193" t="s">
        <v>4054</v>
      </c>
      <c r="F279" s="194" t="s">
        <v>4055</v>
      </c>
      <c r="G279" s="195" t="s">
        <v>370</v>
      </c>
      <c r="H279" s="196">
        <v>504.37</v>
      </c>
      <c r="I279" s="197"/>
      <c r="J279" s="198">
        <f>ROUND(I279*H279,2)</f>
        <v>0</v>
      </c>
      <c r="K279" s="194" t="s">
        <v>166</v>
      </c>
      <c r="L279" s="199"/>
      <c r="M279" s="200" t="s">
        <v>21</v>
      </c>
      <c r="N279" s="201" t="s">
        <v>47</v>
      </c>
      <c r="P279" s="155">
        <f>O279*H279</f>
        <v>0</v>
      </c>
      <c r="Q279" s="155">
        <v>0.057</v>
      </c>
      <c r="R279" s="155">
        <f>Q279*H279</f>
        <v>28.749090000000002</v>
      </c>
      <c r="S279" s="155">
        <v>0</v>
      </c>
      <c r="T279" s="156">
        <f>S279*H279</f>
        <v>0</v>
      </c>
      <c r="AR279" s="157" t="s">
        <v>247</v>
      </c>
      <c r="AT279" s="157" t="s">
        <v>799</v>
      </c>
      <c r="AU279" s="157" t="s">
        <v>85</v>
      </c>
      <c r="AY279" s="18" t="s">
        <v>160</v>
      </c>
      <c r="BE279" s="158">
        <f>IF(N279="základní",J279,0)</f>
        <v>0</v>
      </c>
      <c r="BF279" s="158">
        <f>IF(N279="snížená",J279,0)</f>
        <v>0</v>
      </c>
      <c r="BG279" s="158">
        <f>IF(N279="zákl. přenesená",J279,0)</f>
        <v>0</v>
      </c>
      <c r="BH279" s="158">
        <f>IF(N279="sníž. přenesená",J279,0)</f>
        <v>0</v>
      </c>
      <c r="BI279" s="158">
        <f>IF(N279="nulová",J279,0)</f>
        <v>0</v>
      </c>
      <c r="BJ279" s="18" t="s">
        <v>83</v>
      </c>
      <c r="BK279" s="158">
        <f>ROUND(I279*H279,2)</f>
        <v>0</v>
      </c>
      <c r="BL279" s="18" t="s">
        <v>167</v>
      </c>
      <c r="BM279" s="157" t="s">
        <v>4056</v>
      </c>
    </row>
    <row r="280" spans="2:51" s="13" customFormat="1" ht="10">
      <c r="B280" s="168"/>
      <c r="D280" s="159" t="s">
        <v>171</v>
      </c>
      <c r="F280" s="170" t="s">
        <v>4057</v>
      </c>
      <c r="H280" s="171">
        <v>504.37</v>
      </c>
      <c r="I280" s="172"/>
      <c r="L280" s="168"/>
      <c r="M280" s="173"/>
      <c r="T280" s="174"/>
      <c r="AT280" s="169" t="s">
        <v>171</v>
      </c>
      <c r="AU280" s="169" t="s">
        <v>85</v>
      </c>
      <c r="AV280" s="13" t="s">
        <v>85</v>
      </c>
      <c r="AW280" s="13" t="s">
        <v>4</v>
      </c>
      <c r="AX280" s="13" t="s">
        <v>83</v>
      </c>
      <c r="AY280" s="169" t="s">
        <v>160</v>
      </c>
    </row>
    <row r="281" spans="2:65" s="1" customFormat="1" ht="16.5" customHeight="1">
      <c r="B281" s="33"/>
      <c r="C281" s="192" t="s">
        <v>474</v>
      </c>
      <c r="D281" s="192" t="s">
        <v>799</v>
      </c>
      <c r="E281" s="193" t="s">
        <v>4058</v>
      </c>
      <c r="F281" s="194" t="s">
        <v>4059</v>
      </c>
      <c r="G281" s="195" t="s">
        <v>370</v>
      </c>
      <c r="H281" s="196">
        <v>487.989</v>
      </c>
      <c r="I281" s="197"/>
      <c r="J281" s="198">
        <f>ROUND(I281*H281,2)</f>
        <v>0</v>
      </c>
      <c r="K281" s="194" t="s">
        <v>166</v>
      </c>
      <c r="L281" s="199"/>
      <c r="M281" s="200" t="s">
        <v>21</v>
      </c>
      <c r="N281" s="201" t="s">
        <v>47</v>
      </c>
      <c r="P281" s="155">
        <f>O281*H281</f>
        <v>0</v>
      </c>
      <c r="Q281" s="155">
        <v>0.105</v>
      </c>
      <c r="R281" s="155">
        <f>Q281*H281</f>
        <v>51.238845</v>
      </c>
      <c r="S281" s="155">
        <v>0</v>
      </c>
      <c r="T281" s="156">
        <f>S281*H281</f>
        <v>0</v>
      </c>
      <c r="AR281" s="157" t="s">
        <v>247</v>
      </c>
      <c r="AT281" s="157" t="s">
        <v>799</v>
      </c>
      <c r="AU281" s="157" t="s">
        <v>85</v>
      </c>
      <c r="AY281" s="18" t="s">
        <v>160</v>
      </c>
      <c r="BE281" s="158">
        <f>IF(N281="základní",J281,0)</f>
        <v>0</v>
      </c>
      <c r="BF281" s="158">
        <f>IF(N281="snížená",J281,0)</f>
        <v>0</v>
      </c>
      <c r="BG281" s="158">
        <f>IF(N281="zákl. přenesená",J281,0)</f>
        <v>0</v>
      </c>
      <c r="BH281" s="158">
        <f>IF(N281="sníž. přenesená",J281,0)</f>
        <v>0</v>
      </c>
      <c r="BI281" s="158">
        <f>IF(N281="nulová",J281,0)</f>
        <v>0</v>
      </c>
      <c r="BJ281" s="18" t="s">
        <v>83</v>
      </c>
      <c r="BK281" s="158">
        <f>ROUND(I281*H281,2)</f>
        <v>0</v>
      </c>
      <c r="BL281" s="18" t="s">
        <v>167</v>
      </c>
      <c r="BM281" s="157" t="s">
        <v>4060</v>
      </c>
    </row>
    <row r="282" spans="2:51" s="13" customFormat="1" ht="10">
      <c r="B282" s="168"/>
      <c r="D282" s="159" t="s">
        <v>171</v>
      </c>
      <c r="F282" s="170" t="s">
        <v>4061</v>
      </c>
      <c r="H282" s="171">
        <v>487.989</v>
      </c>
      <c r="I282" s="172"/>
      <c r="L282" s="168"/>
      <c r="M282" s="173"/>
      <c r="T282" s="174"/>
      <c r="AT282" s="169" t="s">
        <v>171</v>
      </c>
      <c r="AU282" s="169" t="s">
        <v>85</v>
      </c>
      <c r="AV282" s="13" t="s">
        <v>85</v>
      </c>
      <c r="AW282" s="13" t="s">
        <v>4</v>
      </c>
      <c r="AX282" s="13" t="s">
        <v>83</v>
      </c>
      <c r="AY282" s="169" t="s">
        <v>160</v>
      </c>
    </row>
    <row r="283" spans="2:65" s="1" customFormat="1" ht="16.5" customHeight="1">
      <c r="B283" s="33"/>
      <c r="C283" s="192" t="s">
        <v>786</v>
      </c>
      <c r="D283" s="192" t="s">
        <v>799</v>
      </c>
      <c r="E283" s="193" t="s">
        <v>4062</v>
      </c>
      <c r="F283" s="194" t="s">
        <v>4063</v>
      </c>
      <c r="G283" s="195" t="s">
        <v>370</v>
      </c>
      <c r="H283" s="196">
        <v>1.617</v>
      </c>
      <c r="I283" s="197"/>
      <c r="J283" s="198">
        <f>ROUND(I283*H283,2)</f>
        <v>0</v>
      </c>
      <c r="K283" s="194" t="s">
        <v>166</v>
      </c>
      <c r="L283" s="199"/>
      <c r="M283" s="200" t="s">
        <v>21</v>
      </c>
      <c r="N283" s="201" t="s">
        <v>47</v>
      </c>
      <c r="P283" s="155">
        <f>O283*H283</f>
        <v>0</v>
      </c>
      <c r="Q283" s="155">
        <v>0.105</v>
      </c>
      <c r="R283" s="155">
        <f>Q283*H283</f>
        <v>0.169785</v>
      </c>
      <c r="S283" s="155">
        <v>0</v>
      </c>
      <c r="T283" s="156">
        <f>S283*H283</f>
        <v>0</v>
      </c>
      <c r="AR283" s="157" t="s">
        <v>247</v>
      </c>
      <c r="AT283" s="157" t="s">
        <v>799</v>
      </c>
      <c r="AU283" s="157" t="s">
        <v>85</v>
      </c>
      <c r="AY283" s="18" t="s">
        <v>160</v>
      </c>
      <c r="BE283" s="158">
        <f>IF(N283="základní",J283,0)</f>
        <v>0</v>
      </c>
      <c r="BF283" s="158">
        <f>IF(N283="snížená",J283,0)</f>
        <v>0</v>
      </c>
      <c r="BG283" s="158">
        <f>IF(N283="zákl. přenesená",J283,0)</f>
        <v>0</v>
      </c>
      <c r="BH283" s="158">
        <f>IF(N283="sníž. přenesená",J283,0)</f>
        <v>0</v>
      </c>
      <c r="BI283" s="158">
        <f>IF(N283="nulová",J283,0)</f>
        <v>0</v>
      </c>
      <c r="BJ283" s="18" t="s">
        <v>83</v>
      </c>
      <c r="BK283" s="158">
        <f>ROUND(I283*H283,2)</f>
        <v>0</v>
      </c>
      <c r="BL283" s="18" t="s">
        <v>167</v>
      </c>
      <c r="BM283" s="157" t="s">
        <v>4064</v>
      </c>
    </row>
    <row r="284" spans="2:51" s="13" customFormat="1" ht="10">
      <c r="B284" s="168"/>
      <c r="D284" s="159" t="s">
        <v>171</v>
      </c>
      <c r="F284" s="170" t="s">
        <v>4065</v>
      </c>
      <c r="H284" s="171">
        <v>1.617</v>
      </c>
      <c r="I284" s="172"/>
      <c r="L284" s="168"/>
      <c r="M284" s="173"/>
      <c r="T284" s="174"/>
      <c r="AT284" s="169" t="s">
        <v>171</v>
      </c>
      <c r="AU284" s="169" t="s">
        <v>85</v>
      </c>
      <c r="AV284" s="13" t="s">
        <v>85</v>
      </c>
      <c r="AW284" s="13" t="s">
        <v>4</v>
      </c>
      <c r="AX284" s="13" t="s">
        <v>83</v>
      </c>
      <c r="AY284" s="169" t="s">
        <v>160</v>
      </c>
    </row>
    <row r="285" spans="2:65" s="1" customFormat="1" ht="16.5" customHeight="1">
      <c r="B285" s="33"/>
      <c r="C285" s="192" t="s">
        <v>791</v>
      </c>
      <c r="D285" s="192" t="s">
        <v>799</v>
      </c>
      <c r="E285" s="193" t="s">
        <v>4066</v>
      </c>
      <c r="F285" s="194" t="s">
        <v>4067</v>
      </c>
      <c r="G285" s="195" t="s">
        <v>370</v>
      </c>
      <c r="H285" s="196">
        <v>18.988</v>
      </c>
      <c r="I285" s="197"/>
      <c r="J285" s="198">
        <f>ROUND(I285*H285,2)</f>
        <v>0</v>
      </c>
      <c r="K285" s="194" t="s">
        <v>166</v>
      </c>
      <c r="L285" s="199"/>
      <c r="M285" s="200" t="s">
        <v>21</v>
      </c>
      <c r="N285" s="201" t="s">
        <v>47</v>
      </c>
      <c r="P285" s="155">
        <f>O285*H285</f>
        <v>0</v>
      </c>
      <c r="Q285" s="155">
        <v>0.105</v>
      </c>
      <c r="R285" s="155">
        <f>Q285*H285</f>
        <v>1.9937399999999998</v>
      </c>
      <c r="S285" s="155">
        <v>0</v>
      </c>
      <c r="T285" s="156">
        <f>S285*H285</f>
        <v>0</v>
      </c>
      <c r="AR285" s="157" t="s">
        <v>247</v>
      </c>
      <c r="AT285" s="157" t="s">
        <v>799</v>
      </c>
      <c r="AU285" s="157" t="s">
        <v>85</v>
      </c>
      <c r="AY285" s="18" t="s">
        <v>160</v>
      </c>
      <c r="BE285" s="158">
        <f>IF(N285="základní",J285,0)</f>
        <v>0</v>
      </c>
      <c r="BF285" s="158">
        <f>IF(N285="snížená",J285,0)</f>
        <v>0</v>
      </c>
      <c r="BG285" s="158">
        <f>IF(N285="zákl. přenesená",J285,0)</f>
        <v>0</v>
      </c>
      <c r="BH285" s="158">
        <f>IF(N285="sníž. přenesená",J285,0)</f>
        <v>0</v>
      </c>
      <c r="BI285" s="158">
        <f>IF(N285="nulová",J285,0)</f>
        <v>0</v>
      </c>
      <c r="BJ285" s="18" t="s">
        <v>83</v>
      </c>
      <c r="BK285" s="158">
        <f>ROUND(I285*H285,2)</f>
        <v>0</v>
      </c>
      <c r="BL285" s="18" t="s">
        <v>167</v>
      </c>
      <c r="BM285" s="157" t="s">
        <v>4068</v>
      </c>
    </row>
    <row r="286" spans="2:51" s="13" customFormat="1" ht="10">
      <c r="B286" s="168"/>
      <c r="D286" s="159" t="s">
        <v>171</v>
      </c>
      <c r="F286" s="170" t="s">
        <v>4069</v>
      </c>
      <c r="H286" s="171">
        <v>18.988</v>
      </c>
      <c r="I286" s="172"/>
      <c r="L286" s="168"/>
      <c r="M286" s="173"/>
      <c r="T286" s="174"/>
      <c r="AT286" s="169" t="s">
        <v>171</v>
      </c>
      <c r="AU286" s="169" t="s">
        <v>85</v>
      </c>
      <c r="AV286" s="13" t="s">
        <v>85</v>
      </c>
      <c r="AW286" s="13" t="s">
        <v>4</v>
      </c>
      <c r="AX286" s="13" t="s">
        <v>83</v>
      </c>
      <c r="AY286" s="169" t="s">
        <v>160</v>
      </c>
    </row>
    <row r="287" spans="2:65" s="1" customFormat="1" ht="16.5" customHeight="1">
      <c r="B287" s="33"/>
      <c r="C287" s="192" t="s">
        <v>798</v>
      </c>
      <c r="D287" s="192" t="s">
        <v>799</v>
      </c>
      <c r="E287" s="193" t="s">
        <v>4070</v>
      </c>
      <c r="F287" s="194" t="s">
        <v>4071</v>
      </c>
      <c r="G287" s="195" t="s">
        <v>370</v>
      </c>
      <c r="H287" s="196">
        <v>2.905</v>
      </c>
      <c r="I287" s="197"/>
      <c r="J287" s="198">
        <f>ROUND(I287*H287,2)</f>
        <v>0</v>
      </c>
      <c r="K287" s="194" t="s">
        <v>166</v>
      </c>
      <c r="L287" s="199"/>
      <c r="M287" s="200" t="s">
        <v>21</v>
      </c>
      <c r="N287" s="201" t="s">
        <v>47</v>
      </c>
      <c r="P287" s="155">
        <f>O287*H287</f>
        <v>0</v>
      </c>
      <c r="Q287" s="155">
        <v>0.105</v>
      </c>
      <c r="R287" s="155">
        <f>Q287*H287</f>
        <v>0.305025</v>
      </c>
      <c r="S287" s="155">
        <v>0</v>
      </c>
      <c r="T287" s="156">
        <f>S287*H287</f>
        <v>0</v>
      </c>
      <c r="AR287" s="157" t="s">
        <v>247</v>
      </c>
      <c r="AT287" s="157" t="s">
        <v>799</v>
      </c>
      <c r="AU287" s="157" t="s">
        <v>85</v>
      </c>
      <c r="AY287" s="18" t="s">
        <v>160</v>
      </c>
      <c r="BE287" s="158">
        <f>IF(N287="základní",J287,0)</f>
        <v>0</v>
      </c>
      <c r="BF287" s="158">
        <f>IF(N287="snížená",J287,0)</f>
        <v>0</v>
      </c>
      <c r="BG287" s="158">
        <f>IF(N287="zákl. přenesená",J287,0)</f>
        <v>0</v>
      </c>
      <c r="BH287" s="158">
        <f>IF(N287="sníž. přenesená",J287,0)</f>
        <v>0</v>
      </c>
      <c r="BI287" s="158">
        <f>IF(N287="nulová",J287,0)</f>
        <v>0</v>
      </c>
      <c r="BJ287" s="18" t="s">
        <v>83</v>
      </c>
      <c r="BK287" s="158">
        <f>ROUND(I287*H287,2)</f>
        <v>0</v>
      </c>
      <c r="BL287" s="18" t="s">
        <v>167</v>
      </c>
      <c r="BM287" s="157" t="s">
        <v>4072</v>
      </c>
    </row>
    <row r="288" spans="2:51" s="13" customFormat="1" ht="10">
      <c r="B288" s="168"/>
      <c r="D288" s="159" t="s">
        <v>171</v>
      </c>
      <c r="F288" s="170" t="s">
        <v>4073</v>
      </c>
      <c r="H288" s="171">
        <v>2.905</v>
      </c>
      <c r="I288" s="172"/>
      <c r="L288" s="168"/>
      <c r="M288" s="173"/>
      <c r="T288" s="174"/>
      <c r="AT288" s="169" t="s">
        <v>171</v>
      </c>
      <c r="AU288" s="169" t="s">
        <v>85</v>
      </c>
      <c r="AV288" s="13" t="s">
        <v>85</v>
      </c>
      <c r="AW288" s="13" t="s">
        <v>4</v>
      </c>
      <c r="AX288" s="13" t="s">
        <v>83</v>
      </c>
      <c r="AY288" s="169" t="s">
        <v>160</v>
      </c>
    </row>
    <row r="289" spans="2:65" s="1" customFormat="1" ht="16.5" customHeight="1">
      <c r="B289" s="33"/>
      <c r="C289" s="146" t="s">
        <v>804</v>
      </c>
      <c r="D289" s="146" t="s">
        <v>162</v>
      </c>
      <c r="E289" s="147" t="s">
        <v>4074</v>
      </c>
      <c r="F289" s="148" t="s">
        <v>4075</v>
      </c>
      <c r="G289" s="149" t="s">
        <v>256</v>
      </c>
      <c r="H289" s="150">
        <v>0.131</v>
      </c>
      <c r="I289" s="151"/>
      <c r="J289" s="152">
        <f>ROUND(I289*H289,2)</f>
        <v>0</v>
      </c>
      <c r="K289" s="148" t="s">
        <v>166</v>
      </c>
      <c r="L289" s="33"/>
      <c r="M289" s="153" t="s">
        <v>21</v>
      </c>
      <c r="N289" s="154" t="s">
        <v>47</v>
      </c>
      <c r="P289" s="155">
        <f>O289*H289</f>
        <v>0</v>
      </c>
      <c r="Q289" s="155">
        <v>1.01508</v>
      </c>
      <c r="R289" s="155">
        <f>Q289*H289</f>
        <v>0.13297548</v>
      </c>
      <c r="S289" s="155">
        <v>0</v>
      </c>
      <c r="T289" s="156">
        <f>S289*H289</f>
        <v>0</v>
      </c>
      <c r="AR289" s="157" t="s">
        <v>167</v>
      </c>
      <c r="AT289" s="157" t="s">
        <v>162</v>
      </c>
      <c r="AU289" s="157" t="s">
        <v>85</v>
      </c>
      <c r="AY289" s="18" t="s">
        <v>160</v>
      </c>
      <c r="BE289" s="158">
        <f>IF(N289="základní",J289,0)</f>
        <v>0</v>
      </c>
      <c r="BF289" s="158">
        <f>IF(N289="snížená",J289,0)</f>
        <v>0</v>
      </c>
      <c r="BG289" s="158">
        <f>IF(N289="zákl. přenesená",J289,0)</f>
        <v>0</v>
      </c>
      <c r="BH289" s="158">
        <f>IF(N289="sníž. přenesená",J289,0)</f>
        <v>0</v>
      </c>
      <c r="BI289" s="158">
        <f>IF(N289="nulová",J289,0)</f>
        <v>0</v>
      </c>
      <c r="BJ289" s="18" t="s">
        <v>83</v>
      </c>
      <c r="BK289" s="158">
        <f>ROUND(I289*H289,2)</f>
        <v>0</v>
      </c>
      <c r="BL289" s="18" t="s">
        <v>167</v>
      </c>
      <c r="BM289" s="157" t="s">
        <v>4076</v>
      </c>
    </row>
    <row r="290" spans="2:51" s="13" customFormat="1" ht="10">
      <c r="B290" s="168"/>
      <c r="D290" s="159" t="s">
        <v>171</v>
      </c>
      <c r="E290" s="169" t="s">
        <v>21</v>
      </c>
      <c r="F290" s="170" t="s">
        <v>3948</v>
      </c>
      <c r="H290" s="171">
        <v>36</v>
      </c>
      <c r="I290" s="172"/>
      <c r="L290" s="168"/>
      <c r="M290" s="173"/>
      <c r="T290" s="174"/>
      <c r="AT290" s="169" t="s">
        <v>171</v>
      </c>
      <c r="AU290" s="169" t="s">
        <v>85</v>
      </c>
      <c r="AV290" s="13" t="s">
        <v>85</v>
      </c>
      <c r="AW290" s="13" t="s">
        <v>37</v>
      </c>
      <c r="AX290" s="13" t="s">
        <v>76</v>
      </c>
      <c r="AY290" s="169" t="s">
        <v>160</v>
      </c>
    </row>
    <row r="291" spans="2:51" s="15" customFormat="1" ht="10">
      <c r="B291" s="182"/>
      <c r="D291" s="159" t="s">
        <v>171</v>
      </c>
      <c r="E291" s="183" t="s">
        <v>21</v>
      </c>
      <c r="F291" s="184" t="s">
        <v>185</v>
      </c>
      <c r="H291" s="185">
        <v>36</v>
      </c>
      <c r="I291" s="186"/>
      <c r="L291" s="182"/>
      <c r="M291" s="187"/>
      <c r="T291" s="188"/>
      <c r="AT291" s="183" t="s">
        <v>171</v>
      </c>
      <c r="AU291" s="183" t="s">
        <v>85</v>
      </c>
      <c r="AV291" s="15" t="s">
        <v>167</v>
      </c>
      <c r="AW291" s="15" t="s">
        <v>37</v>
      </c>
      <c r="AX291" s="15" t="s">
        <v>76</v>
      </c>
      <c r="AY291" s="183" t="s">
        <v>160</v>
      </c>
    </row>
    <row r="292" spans="2:51" s="13" customFormat="1" ht="10">
      <c r="B292" s="168"/>
      <c r="D292" s="159" t="s">
        <v>171</v>
      </c>
      <c r="E292" s="169" t="s">
        <v>21</v>
      </c>
      <c r="F292" s="170" t="s">
        <v>4077</v>
      </c>
      <c r="H292" s="171">
        <v>0.131</v>
      </c>
      <c r="I292" s="172"/>
      <c r="L292" s="168"/>
      <c r="M292" s="173"/>
      <c r="T292" s="174"/>
      <c r="AT292" s="169" t="s">
        <v>171</v>
      </c>
      <c r="AU292" s="169" t="s">
        <v>85</v>
      </c>
      <c r="AV292" s="13" t="s">
        <v>85</v>
      </c>
      <c r="AW292" s="13" t="s">
        <v>37</v>
      </c>
      <c r="AX292" s="13" t="s">
        <v>83</v>
      </c>
      <c r="AY292" s="169" t="s">
        <v>160</v>
      </c>
    </row>
    <row r="293" spans="2:65" s="1" customFormat="1" ht="16.5" customHeight="1">
      <c r="B293" s="33"/>
      <c r="C293" s="146" t="s">
        <v>810</v>
      </c>
      <c r="D293" s="146" t="s">
        <v>162</v>
      </c>
      <c r="E293" s="147" t="s">
        <v>4078</v>
      </c>
      <c r="F293" s="148" t="s">
        <v>4079</v>
      </c>
      <c r="G293" s="149" t="s">
        <v>204</v>
      </c>
      <c r="H293" s="150">
        <v>244.84</v>
      </c>
      <c r="I293" s="151"/>
      <c r="J293" s="152">
        <f>ROUND(I293*H293,2)</f>
        <v>0</v>
      </c>
      <c r="K293" s="148" t="s">
        <v>166</v>
      </c>
      <c r="L293" s="33"/>
      <c r="M293" s="153" t="s">
        <v>21</v>
      </c>
      <c r="N293" s="154" t="s">
        <v>47</v>
      </c>
      <c r="P293" s="155">
        <f>O293*H293</f>
        <v>0</v>
      </c>
      <c r="Q293" s="155">
        <v>0.00047</v>
      </c>
      <c r="R293" s="155">
        <f>Q293*H293</f>
        <v>0.1150748</v>
      </c>
      <c r="S293" s="155">
        <v>0</v>
      </c>
      <c r="T293" s="156">
        <f>S293*H293</f>
        <v>0</v>
      </c>
      <c r="AR293" s="157" t="s">
        <v>167</v>
      </c>
      <c r="AT293" s="157" t="s">
        <v>162</v>
      </c>
      <c r="AU293" s="157" t="s">
        <v>85</v>
      </c>
      <c r="AY293" s="18" t="s">
        <v>160</v>
      </c>
      <c r="BE293" s="158">
        <f>IF(N293="základní",J293,0)</f>
        <v>0</v>
      </c>
      <c r="BF293" s="158">
        <f>IF(N293="snížená",J293,0)</f>
        <v>0</v>
      </c>
      <c r="BG293" s="158">
        <f>IF(N293="zákl. přenesená",J293,0)</f>
        <v>0</v>
      </c>
      <c r="BH293" s="158">
        <f>IF(N293="sníž. přenesená",J293,0)</f>
        <v>0</v>
      </c>
      <c r="BI293" s="158">
        <f>IF(N293="nulová",J293,0)</f>
        <v>0</v>
      </c>
      <c r="BJ293" s="18" t="s">
        <v>83</v>
      </c>
      <c r="BK293" s="158">
        <f>ROUND(I293*H293,2)</f>
        <v>0</v>
      </c>
      <c r="BL293" s="18" t="s">
        <v>167</v>
      </c>
      <c r="BM293" s="157" t="s">
        <v>4080</v>
      </c>
    </row>
    <row r="294" spans="2:47" s="1" customFormat="1" ht="27">
      <c r="B294" s="33"/>
      <c r="D294" s="159" t="s">
        <v>169</v>
      </c>
      <c r="F294" s="160" t="s">
        <v>4081</v>
      </c>
      <c r="I294" s="94"/>
      <c r="L294" s="33"/>
      <c r="M294" s="161"/>
      <c r="T294" s="54"/>
      <c r="AT294" s="18" t="s">
        <v>169</v>
      </c>
      <c r="AU294" s="18" t="s">
        <v>85</v>
      </c>
    </row>
    <row r="295" spans="2:51" s="13" customFormat="1" ht="10">
      <c r="B295" s="168"/>
      <c r="D295" s="159" t="s">
        <v>171</v>
      </c>
      <c r="E295" s="169" t="s">
        <v>21</v>
      </c>
      <c r="F295" s="170" t="s">
        <v>3947</v>
      </c>
      <c r="H295" s="171">
        <v>244.84</v>
      </c>
      <c r="I295" s="172"/>
      <c r="L295" s="168"/>
      <c r="M295" s="173"/>
      <c r="T295" s="174"/>
      <c r="AT295" s="169" t="s">
        <v>171</v>
      </c>
      <c r="AU295" s="169" t="s">
        <v>85</v>
      </c>
      <c r="AV295" s="13" t="s">
        <v>85</v>
      </c>
      <c r="AW295" s="13" t="s">
        <v>37</v>
      </c>
      <c r="AX295" s="13" t="s">
        <v>76</v>
      </c>
      <c r="AY295" s="169" t="s">
        <v>160</v>
      </c>
    </row>
    <row r="296" spans="2:51" s="15" customFormat="1" ht="10">
      <c r="B296" s="182"/>
      <c r="D296" s="159" t="s">
        <v>171</v>
      </c>
      <c r="E296" s="183" t="s">
        <v>21</v>
      </c>
      <c r="F296" s="184" t="s">
        <v>185</v>
      </c>
      <c r="H296" s="185">
        <v>244.84</v>
      </c>
      <c r="I296" s="186"/>
      <c r="L296" s="182"/>
      <c r="M296" s="187"/>
      <c r="T296" s="188"/>
      <c r="AT296" s="183" t="s">
        <v>171</v>
      </c>
      <c r="AU296" s="183" t="s">
        <v>85</v>
      </c>
      <c r="AV296" s="15" t="s">
        <v>167</v>
      </c>
      <c r="AW296" s="15" t="s">
        <v>37</v>
      </c>
      <c r="AX296" s="15" t="s">
        <v>83</v>
      </c>
      <c r="AY296" s="183" t="s">
        <v>160</v>
      </c>
    </row>
    <row r="297" spans="2:63" s="11" customFormat="1" ht="22.75" customHeight="1">
      <c r="B297" s="134"/>
      <c r="D297" s="135" t="s">
        <v>75</v>
      </c>
      <c r="E297" s="144" t="s">
        <v>1288</v>
      </c>
      <c r="F297" s="144" t="s">
        <v>1289</v>
      </c>
      <c r="I297" s="137"/>
      <c r="J297" s="145">
        <f>BK297</f>
        <v>0</v>
      </c>
      <c r="L297" s="134"/>
      <c r="M297" s="139"/>
      <c r="P297" s="140">
        <f>SUM(P298:P299)</f>
        <v>0</v>
      </c>
      <c r="R297" s="140">
        <f>SUM(R298:R299)</f>
        <v>0</v>
      </c>
      <c r="T297" s="141">
        <f>SUM(T298:T299)</f>
        <v>0</v>
      </c>
      <c r="AR297" s="135" t="s">
        <v>83</v>
      </c>
      <c r="AT297" s="142" t="s">
        <v>75</v>
      </c>
      <c r="AU297" s="142" t="s">
        <v>83</v>
      </c>
      <c r="AY297" s="135" t="s">
        <v>160</v>
      </c>
      <c r="BK297" s="143">
        <f>SUM(BK298:BK299)</f>
        <v>0</v>
      </c>
    </row>
    <row r="298" spans="2:65" s="1" customFormat="1" ht="24" customHeight="1">
      <c r="B298" s="33"/>
      <c r="C298" s="146" t="s">
        <v>818</v>
      </c>
      <c r="D298" s="146" t="s">
        <v>162</v>
      </c>
      <c r="E298" s="147" t="s">
        <v>4082</v>
      </c>
      <c r="F298" s="148" t="s">
        <v>4083</v>
      </c>
      <c r="G298" s="149" t="s">
        <v>256</v>
      </c>
      <c r="H298" s="150">
        <v>641.714</v>
      </c>
      <c r="I298" s="151"/>
      <c r="J298" s="152">
        <f>ROUND(I298*H298,2)</f>
        <v>0</v>
      </c>
      <c r="K298" s="148" t="s">
        <v>166</v>
      </c>
      <c r="L298" s="33"/>
      <c r="M298" s="153" t="s">
        <v>21</v>
      </c>
      <c r="N298" s="154" t="s">
        <v>47</v>
      </c>
      <c r="P298" s="155">
        <f>O298*H298</f>
        <v>0</v>
      </c>
      <c r="Q298" s="155">
        <v>0</v>
      </c>
      <c r="R298" s="155">
        <f>Q298*H298</f>
        <v>0</v>
      </c>
      <c r="S298" s="155">
        <v>0</v>
      </c>
      <c r="T298" s="156">
        <f>S298*H298</f>
        <v>0</v>
      </c>
      <c r="AR298" s="157" t="s">
        <v>167</v>
      </c>
      <c r="AT298" s="157" t="s">
        <v>162</v>
      </c>
      <c r="AU298" s="157" t="s">
        <v>85</v>
      </c>
      <c r="AY298" s="18" t="s">
        <v>160</v>
      </c>
      <c r="BE298" s="158">
        <f>IF(N298="základní",J298,0)</f>
        <v>0</v>
      </c>
      <c r="BF298" s="158">
        <f>IF(N298="snížená",J298,0)</f>
        <v>0</v>
      </c>
      <c r="BG298" s="158">
        <f>IF(N298="zákl. přenesená",J298,0)</f>
        <v>0</v>
      </c>
      <c r="BH298" s="158">
        <f>IF(N298="sníž. přenesená",J298,0)</f>
        <v>0</v>
      </c>
      <c r="BI298" s="158">
        <f>IF(N298="nulová",J298,0)</f>
        <v>0</v>
      </c>
      <c r="BJ298" s="18" t="s">
        <v>83</v>
      </c>
      <c r="BK298" s="158">
        <f>ROUND(I298*H298,2)</f>
        <v>0</v>
      </c>
      <c r="BL298" s="18" t="s">
        <v>167</v>
      </c>
      <c r="BM298" s="157" t="s">
        <v>4084</v>
      </c>
    </row>
    <row r="299" spans="2:47" s="1" customFormat="1" ht="27">
      <c r="B299" s="33"/>
      <c r="D299" s="159" t="s">
        <v>169</v>
      </c>
      <c r="F299" s="160" t="s">
        <v>4085</v>
      </c>
      <c r="I299" s="94"/>
      <c r="L299" s="33"/>
      <c r="M299" s="207"/>
      <c r="N299" s="204"/>
      <c r="O299" s="204"/>
      <c r="P299" s="204"/>
      <c r="Q299" s="204"/>
      <c r="R299" s="204"/>
      <c r="S299" s="204"/>
      <c r="T299" s="208"/>
      <c r="AT299" s="18" t="s">
        <v>169</v>
      </c>
      <c r="AU299" s="18" t="s">
        <v>85</v>
      </c>
    </row>
    <row r="300" spans="2:12" s="1" customFormat="1" ht="7" customHeight="1">
      <c r="B300" s="42"/>
      <c r="C300" s="43"/>
      <c r="D300" s="43"/>
      <c r="E300" s="43"/>
      <c r="F300" s="43"/>
      <c r="G300" s="43"/>
      <c r="H300" s="43"/>
      <c r="I300" s="109"/>
      <c r="J300" s="43"/>
      <c r="K300" s="43"/>
      <c r="L300" s="33"/>
    </row>
  </sheetData>
  <sheetProtection formatColumns="0" formatRows="0" autoFilter="0"/>
  <autoFilter ref="C94:K299"/>
  <mergeCells count="12">
    <mergeCell ref="E87:H87"/>
    <mergeCell ref="L2:V2"/>
    <mergeCell ref="E50:H50"/>
    <mergeCell ref="E52:H52"/>
    <mergeCell ref="E54:H54"/>
    <mergeCell ref="E83:H83"/>
    <mergeCell ref="E85:H8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202"/>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297"/>
      <c r="M2" s="297"/>
      <c r="N2" s="297"/>
      <c r="O2" s="297"/>
      <c r="P2" s="297"/>
      <c r="Q2" s="297"/>
      <c r="R2" s="297"/>
      <c r="S2" s="297"/>
      <c r="T2" s="297"/>
      <c r="U2" s="297"/>
      <c r="V2" s="297"/>
      <c r="AT2" s="18" t="s">
        <v>126</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27" t="str">
        <f>'Rekapitulace stavby'!K6</f>
        <v>Projektová příprava výstavby nového střediska chovu koní Slatiňany</v>
      </c>
      <c r="F7" s="328"/>
      <c r="G7" s="328"/>
      <c r="H7" s="328"/>
      <c r="L7" s="21"/>
    </row>
    <row r="8" spans="2:12" ht="12" customHeight="1">
      <c r="B8" s="21"/>
      <c r="D8" s="28" t="s">
        <v>133</v>
      </c>
      <c r="L8" s="21"/>
    </row>
    <row r="9" spans="2:12" s="1" customFormat="1" ht="16.5" customHeight="1">
      <c r="B9" s="33"/>
      <c r="E9" s="327" t="s">
        <v>3905</v>
      </c>
      <c r="F9" s="329"/>
      <c r="G9" s="329"/>
      <c r="H9" s="329"/>
      <c r="I9" s="94"/>
      <c r="L9" s="33"/>
    </row>
    <row r="10" spans="2:12" s="1" customFormat="1" ht="12" customHeight="1">
      <c r="B10" s="33"/>
      <c r="D10" s="28" t="s">
        <v>135</v>
      </c>
      <c r="I10" s="94"/>
      <c r="L10" s="33"/>
    </row>
    <row r="11" spans="2:12" s="1" customFormat="1" ht="16.5" customHeight="1">
      <c r="B11" s="33"/>
      <c r="E11" s="304" t="s">
        <v>4086</v>
      </c>
      <c r="F11" s="329"/>
      <c r="G11" s="329"/>
      <c r="H11" s="329"/>
      <c r="I11" s="94"/>
      <c r="L11" s="33"/>
    </row>
    <row r="12" spans="2:12" s="1" customFormat="1" ht="10">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30" t="str">
        <f>'Rekapitulace stavby'!E14</f>
        <v>Vyplň údaj</v>
      </c>
      <c r="F20" s="307"/>
      <c r="G20" s="307"/>
      <c r="H20" s="307"/>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11" t="s">
        <v>41</v>
      </c>
      <c r="F29" s="311"/>
      <c r="G29" s="311"/>
      <c r="H29" s="311"/>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ROUND(J92,2)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ROUND((SUM(BE92:BE201)),2)</f>
        <v>0</v>
      </c>
      <c r="I35" s="101">
        <v>0.21</v>
      </c>
      <c r="J35" s="84">
        <f>ROUND(((SUM(BE92:BE201))*I35),2)</f>
        <v>0</v>
      </c>
      <c r="L35" s="33"/>
    </row>
    <row r="36" spans="2:12" s="1" customFormat="1" ht="14.4" customHeight="1">
      <c r="B36" s="33"/>
      <c r="E36" s="28" t="s">
        <v>48</v>
      </c>
      <c r="F36" s="84">
        <f>ROUND((SUM(BF92:BF201)),2)</f>
        <v>0</v>
      </c>
      <c r="I36" s="101">
        <v>0.15</v>
      </c>
      <c r="J36" s="84">
        <f>ROUND(((SUM(BF92:BF201))*I36),2)</f>
        <v>0</v>
      </c>
      <c r="L36" s="33"/>
    </row>
    <row r="37" spans="2:12" s="1" customFormat="1" ht="14.4" customHeight="1" hidden="1">
      <c r="B37" s="33"/>
      <c r="E37" s="28" t="s">
        <v>49</v>
      </c>
      <c r="F37" s="84">
        <f>ROUND((SUM(BG92:BG201)),2)</f>
        <v>0</v>
      </c>
      <c r="I37" s="101">
        <v>0.21</v>
      </c>
      <c r="J37" s="84">
        <f>0</f>
        <v>0</v>
      </c>
      <c r="L37" s="33"/>
    </row>
    <row r="38" spans="2:12" s="1" customFormat="1" ht="14.4" customHeight="1" hidden="1">
      <c r="B38" s="33"/>
      <c r="E38" s="28" t="s">
        <v>50</v>
      </c>
      <c r="F38" s="84">
        <f>ROUND((SUM(BH92:BH201)),2)</f>
        <v>0</v>
      </c>
      <c r="I38" s="101">
        <v>0.15</v>
      </c>
      <c r="J38" s="84">
        <f>0</f>
        <v>0</v>
      </c>
      <c r="L38" s="33"/>
    </row>
    <row r="39" spans="2:12" s="1" customFormat="1" ht="14.4" customHeight="1" hidden="1">
      <c r="B39" s="33"/>
      <c r="E39" s="28" t="s">
        <v>51</v>
      </c>
      <c r="F39" s="84">
        <f>ROUND((SUM(BI92:BI201)),2)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27" t="str">
        <f>E7</f>
        <v>Projektová příprava výstavby nového střediska chovu koní Slatiňany</v>
      </c>
      <c r="F50" s="328"/>
      <c r="G50" s="328"/>
      <c r="H50" s="328"/>
      <c r="I50" s="94"/>
      <c r="L50" s="33"/>
    </row>
    <row r="51" spans="2:12" ht="12" customHeight="1">
      <c r="B51" s="21"/>
      <c r="C51" s="28" t="s">
        <v>133</v>
      </c>
      <c r="L51" s="21"/>
    </row>
    <row r="52" spans="2:12" s="1" customFormat="1" ht="16.5" customHeight="1">
      <c r="B52" s="33"/>
      <c r="E52" s="327" t="s">
        <v>3905</v>
      </c>
      <c r="F52" s="329"/>
      <c r="G52" s="329"/>
      <c r="H52" s="329"/>
      <c r="I52" s="94"/>
      <c r="L52" s="33"/>
    </row>
    <row r="53" spans="2:12" s="1" customFormat="1" ht="12" customHeight="1">
      <c r="B53" s="33"/>
      <c r="C53" s="28" t="s">
        <v>135</v>
      </c>
      <c r="I53" s="94"/>
      <c r="L53" s="33"/>
    </row>
    <row r="54" spans="2:12" s="1" customFormat="1" ht="16.5" customHeight="1">
      <c r="B54" s="33"/>
      <c r="E54" s="304" t="str">
        <f>E11</f>
        <v>SO 03.2 - Oplocení</v>
      </c>
      <c r="F54" s="329"/>
      <c r="G54" s="329"/>
      <c r="H54" s="329"/>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J92</f>
        <v>0</v>
      </c>
      <c r="L63" s="33"/>
      <c r="AU63" s="18" t="s">
        <v>140</v>
      </c>
    </row>
    <row r="64" spans="2:12" s="8" customFormat="1" ht="25" customHeight="1">
      <c r="B64" s="115"/>
      <c r="D64" s="116" t="s">
        <v>141</v>
      </c>
      <c r="E64" s="117"/>
      <c r="F64" s="117"/>
      <c r="G64" s="117"/>
      <c r="H64" s="117"/>
      <c r="I64" s="118"/>
      <c r="J64" s="119">
        <f>J93</f>
        <v>0</v>
      </c>
      <c r="L64" s="115"/>
    </row>
    <row r="65" spans="2:12" s="9" customFormat="1" ht="19.9" customHeight="1">
      <c r="B65" s="120"/>
      <c r="D65" s="121" t="s">
        <v>142</v>
      </c>
      <c r="E65" s="122"/>
      <c r="F65" s="122"/>
      <c r="G65" s="122"/>
      <c r="H65" s="122"/>
      <c r="I65" s="123"/>
      <c r="J65" s="124">
        <f>J94</f>
        <v>0</v>
      </c>
      <c r="L65" s="120"/>
    </row>
    <row r="66" spans="2:12" s="9" customFormat="1" ht="19.9" customHeight="1">
      <c r="B66" s="120"/>
      <c r="D66" s="121" t="s">
        <v>480</v>
      </c>
      <c r="E66" s="122"/>
      <c r="F66" s="122"/>
      <c r="G66" s="122"/>
      <c r="H66" s="122"/>
      <c r="I66" s="123"/>
      <c r="J66" s="124">
        <f>J122</f>
        <v>0</v>
      </c>
      <c r="L66" s="120"/>
    </row>
    <row r="67" spans="2:12" s="9" customFormat="1" ht="19.9" customHeight="1">
      <c r="B67" s="120"/>
      <c r="D67" s="121" t="s">
        <v>481</v>
      </c>
      <c r="E67" s="122"/>
      <c r="F67" s="122"/>
      <c r="G67" s="122"/>
      <c r="H67" s="122"/>
      <c r="I67" s="123"/>
      <c r="J67" s="124">
        <f>J132</f>
        <v>0</v>
      </c>
      <c r="L67" s="120"/>
    </row>
    <row r="68" spans="2:12" s="9" customFormat="1" ht="19.9" customHeight="1">
      <c r="B68" s="120"/>
      <c r="D68" s="121" t="s">
        <v>484</v>
      </c>
      <c r="E68" s="122"/>
      <c r="F68" s="122"/>
      <c r="G68" s="122"/>
      <c r="H68" s="122"/>
      <c r="I68" s="123"/>
      <c r="J68" s="124">
        <f>J182</f>
        <v>0</v>
      </c>
      <c r="L68" s="120"/>
    </row>
    <row r="69" spans="2:12" s="8" customFormat="1" ht="25" customHeight="1">
      <c r="B69" s="115"/>
      <c r="D69" s="116" t="s">
        <v>282</v>
      </c>
      <c r="E69" s="117"/>
      <c r="F69" s="117"/>
      <c r="G69" s="117"/>
      <c r="H69" s="117"/>
      <c r="I69" s="118"/>
      <c r="J69" s="119">
        <f>J185</f>
        <v>0</v>
      </c>
      <c r="L69" s="115"/>
    </row>
    <row r="70" spans="2:12" s="9" customFormat="1" ht="19.9" customHeight="1">
      <c r="B70" s="120"/>
      <c r="D70" s="121" t="s">
        <v>493</v>
      </c>
      <c r="E70" s="122"/>
      <c r="F70" s="122"/>
      <c r="G70" s="122"/>
      <c r="H70" s="122"/>
      <c r="I70" s="123"/>
      <c r="J70" s="124">
        <f>J186</f>
        <v>0</v>
      </c>
      <c r="L70" s="120"/>
    </row>
    <row r="71" spans="2:12" s="1" customFormat="1" ht="21.75" customHeight="1">
      <c r="B71" s="33"/>
      <c r="I71" s="94"/>
      <c r="L71" s="33"/>
    </row>
    <row r="72" spans="2:12" s="1" customFormat="1" ht="7" customHeight="1">
      <c r="B72" s="42"/>
      <c r="C72" s="43"/>
      <c r="D72" s="43"/>
      <c r="E72" s="43"/>
      <c r="F72" s="43"/>
      <c r="G72" s="43"/>
      <c r="H72" s="43"/>
      <c r="I72" s="109"/>
      <c r="J72" s="43"/>
      <c r="K72" s="43"/>
      <c r="L72" s="33"/>
    </row>
    <row r="76" spans="2:12" s="1" customFormat="1" ht="7" customHeight="1">
      <c r="B76" s="44"/>
      <c r="C76" s="45"/>
      <c r="D76" s="45"/>
      <c r="E76" s="45"/>
      <c r="F76" s="45"/>
      <c r="G76" s="45"/>
      <c r="H76" s="45"/>
      <c r="I76" s="110"/>
      <c r="J76" s="45"/>
      <c r="K76" s="45"/>
      <c r="L76" s="33"/>
    </row>
    <row r="77" spans="2:12" s="1" customFormat="1" ht="25" customHeight="1">
      <c r="B77" s="33"/>
      <c r="C77" s="22" t="s">
        <v>145</v>
      </c>
      <c r="I77" s="94"/>
      <c r="L77" s="33"/>
    </row>
    <row r="78" spans="2:12" s="1" customFormat="1" ht="7" customHeight="1">
      <c r="B78" s="33"/>
      <c r="I78" s="94"/>
      <c r="L78" s="33"/>
    </row>
    <row r="79" spans="2:12" s="1" customFormat="1" ht="12" customHeight="1">
      <c r="B79" s="33"/>
      <c r="C79" s="28" t="s">
        <v>16</v>
      </c>
      <c r="I79" s="94"/>
      <c r="L79" s="33"/>
    </row>
    <row r="80" spans="2:12" s="1" customFormat="1" ht="16.5" customHeight="1">
      <c r="B80" s="33"/>
      <c r="E80" s="327" t="str">
        <f>E7</f>
        <v>Projektová příprava výstavby nového střediska chovu koní Slatiňany</v>
      </c>
      <c r="F80" s="328"/>
      <c r="G80" s="328"/>
      <c r="H80" s="328"/>
      <c r="I80" s="94"/>
      <c r="L80" s="33"/>
    </row>
    <row r="81" spans="2:12" ht="12" customHeight="1">
      <c r="B81" s="21"/>
      <c r="C81" s="28" t="s">
        <v>133</v>
      </c>
      <c r="L81" s="21"/>
    </row>
    <row r="82" spans="2:12" s="1" customFormat="1" ht="16.5" customHeight="1">
      <c r="B82" s="33"/>
      <c r="E82" s="327" t="s">
        <v>3905</v>
      </c>
      <c r="F82" s="329"/>
      <c r="G82" s="329"/>
      <c r="H82" s="329"/>
      <c r="I82" s="94"/>
      <c r="L82" s="33"/>
    </row>
    <row r="83" spans="2:12" s="1" customFormat="1" ht="12" customHeight="1">
      <c r="B83" s="33"/>
      <c r="C83" s="28" t="s">
        <v>135</v>
      </c>
      <c r="I83" s="94"/>
      <c r="L83" s="33"/>
    </row>
    <row r="84" spans="2:12" s="1" customFormat="1" ht="16.5" customHeight="1">
      <c r="B84" s="33"/>
      <c r="E84" s="304" t="str">
        <f>E11</f>
        <v>SO 03.2 - Oplocení</v>
      </c>
      <c r="F84" s="329"/>
      <c r="G84" s="329"/>
      <c r="H84" s="329"/>
      <c r="I84" s="94"/>
      <c r="L84" s="33"/>
    </row>
    <row r="85" spans="2:12" s="1" customFormat="1" ht="7" customHeight="1">
      <c r="B85" s="33"/>
      <c r="I85" s="94"/>
      <c r="L85" s="33"/>
    </row>
    <row r="86" spans="2:12" s="1" customFormat="1" ht="12" customHeight="1">
      <c r="B86" s="33"/>
      <c r="C86" s="28" t="s">
        <v>22</v>
      </c>
      <c r="F86" s="26" t="str">
        <f>F14</f>
        <v>V Kaštance, 538 21 Slatiňany</v>
      </c>
      <c r="I86" s="95" t="s">
        <v>24</v>
      </c>
      <c r="J86" s="50" t="str">
        <f>IF(J14="","",J14)</f>
        <v>25. 7. 2019</v>
      </c>
      <c r="L86" s="33"/>
    </row>
    <row r="87" spans="2:12" s="1" customFormat="1" ht="7" customHeight="1">
      <c r="B87" s="33"/>
      <c r="I87" s="94"/>
      <c r="L87" s="33"/>
    </row>
    <row r="88" spans="2:12" s="1" customFormat="1" ht="15.15" customHeight="1">
      <c r="B88" s="33"/>
      <c r="C88" s="28" t="s">
        <v>26</v>
      </c>
      <c r="F88" s="26" t="str">
        <f>E17</f>
        <v>Národní hřebčín Kladruby nad Labem, s.p.o.</v>
      </c>
      <c r="I88" s="95" t="s">
        <v>33</v>
      </c>
      <c r="J88" s="31" t="str">
        <f>E23</f>
        <v>SVIŽN s.r.o.</v>
      </c>
      <c r="L88" s="33"/>
    </row>
    <row r="89" spans="2:12" s="1" customFormat="1" ht="15.15" customHeight="1">
      <c r="B89" s="33"/>
      <c r="C89" s="28" t="s">
        <v>31</v>
      </c>
      <c r="F89" s="26" t="str">
        <f>IF(E20="","",E20)</f>
        <v>Vyplň údaj</v>
      </c>
      <c r="I89" s="95" t="s">
        <v>38</v>
      </c>
      <c r="J89" s="31" t="str">
        <f>E26</f>
        <v xml:space="preserve"> </v>
      </c>
      <c r="L89" s="33"/>
    </row>
    <row r="90" spans="2:12" s="1" customFormat="1" ht="10.25" customHeight="1">
      <c r="B90" s="33"/>
      <c r="I90" s="94"/>
      <c r="L90" s="33"/>
    </row>
    <row r="91" spans="2:20" s="10" customFormat="1" ht="29.25" customHeight="1">
      <c r="B91" s="125"/>
      <c r="C91" s="126" t="s">
        <v>146</v>
      </c>
      <c r="D91" s="127" t="s">
        <v>61</v>
      </c>
      <c r="E91" s="127" t="s">
        <v>57</v>
      </c>
      <c r="F91" s="127" t="s">
        <v>58</v>
      </c>
      <c r="G91" s="127" t="s">
        <v>147</v>
      </c>
      <c r="H91" s="127" t="s">
        <v>148</v>
      </c>
      <c r="I91" s="128" t="s">
        <v>149</v>
      </c>
      <c r="J91" s="127" t="s">
        <v>139</v>
      </c>
      <c r="K91" s="129" t="s">
        <v>150</v>
      </c>
      <c r="L91" s="125"/>
      <c r="M91" s="57" t="s">
        <v>21</v>
      </c>
      <c r="N91" s="58" t="s">
        <v>46</v>
      </c>
      <c r="O91" s="58" t="s">
        <v>151</v>
      </c>
      <c r="P91" s="58" t="s">
        <v>152</v>
      </c>
      <c r="Q91" s="58" t="s">
        <v>153</v>
      </c>
      <c r="R91" s="58" t="s">
        <v>154</v>
      </c>
      <c r="S91" s="58" t="s">
        <v>155</v>
      </c>
      <c r="T91" s="59" t="s">
        <v>156</v>
      </c>
    </row>
    <row r="92" spans="2:63" s="1" customFormat="1" ht="22.75" customHeight="1">
      <c r="B92" s="33"/>
      <c r="C92" s="62" t="s">
        <v>157</v>
      </c>
      <c r="I92" s="94"/>
      <c r="J92" s="130">
        <f>BK92</f>
        <v>0</v>
      </c>
      <c r="L92" s="33"/>
      <c r="M92" s="60"/>
      <c r="N92" s="51"/>
      <c r="O92" s="51"/>
      <c r="P92" s="131">
        <f>P93+P185</f>
        <v>0</v>
      </c>
      <c r="Q92" s="51"/>
      <c r="R92" s="131">
        <f>R93+R185</f>
        <v>61.67938874</v>
      </c>
      <c r="S92" s="51"/>
      <c r="T92" s="132">
        <f>T93+T185</f>
        <v>0</v>
      </c>
      <c r="AT92" s="18" t="s">
        <v>75</v>
      </c>
      <c r="AU92" s="18" t="s">
        <v>140</v>
      </c>
      <c r="BK92" s="133">
        <f>BK93+BK185</f>
        <v>0</v>
      </c>
    </row>
    <row r="93" spans="2:63" s="11" customFormat="1" ht="25.9" customHeight="1">
      <c r="B93" s="134"/>
      <c r="D93" s="135" t="s">
        <v>75</v>
      </c>
      <c r="E93" s="136" t="s">
        <v>158</v>
      </c>
      <c r="F93" s="136" t="s">
        <v>159</v>
      </c>
      <c r="I93" s="137"/>
      <c r="J93" s="138">
        <f>BK93</f>
        <v>0</v>
      </c>
      <c r="L93" s="134"/>
      <c r="M93" s="139"/>
      <c r="P93" s="140">
        <f>P94+P122+P132+P182</f>
        <v>0</v>
      </c>
      <c r="R93" s="140">
        <f>R94+R122+R132+R182</f>
        <v>61.63378778</v>
      </c>
      <c r="T93" s="141">
        <f>T94+T122+T132+T182</f>
        <v>0</v>
      </c>
      <c r="AR93" s="135" t="s">
        <v>83</v>
      </c>
      <c r="AT93" s="142" t="s">
        <v>75</v>
      </c>
      <c r="AU93" s="142" t="s">
        <v>76</v>
      </c>
      <c r="AY93" s="135" t="s">
        <v>160</v>
      </c>
      <c r="BK93" s="143">
        <f>BK94+BK122+BK132+BK182</f>
        <v>0</v>
      </c>
    </row>
    <row r="94" spans="2:63" s="11" customFormat="1" ht="22.75" customHeight="1">
      <c r="B94" s="134"/>
      <c r="D94" s="135" t="s">
        <v>75</v>
      </c>
      <c r="E94" s="144" t="s">
        <v>83</v>
      </c>
      <c r="F94" s="144" t="s">
        <v>161</v>
      </c>
      <c r="I94" s="137"/>
      <c r="J94" s="145">
        <f>BK94</f>
        <v>0</v>
      </c>
      <c r="L94" s="134"/>
      <c r="M94" s="139"/>
      <c r="P94" s="140">
        <f>SUM(P95:P121)</f>
        <v>0</v>
      </c>
      <c r="R94" s="140">
        <f>SUM(R95:R121)</f>
        <v>0</v>
      </c>
      <c r="T94" s="141">
        <f>SUM(T95:T121)</f>
        <v>0</v>
      </c>
      <c r="AR94" s="135" t="s">
        <v>83</v>
      </c>
      <c r="AT94" s="142" t="s">
        <v>75</v>
      </c>
      <c r="AU94" s="142" t="s">
        <v>83</v>
      </c>
      <c r="AY94" s="135" t="s">
        <v>160</v>
      </c>
      <c r="BK94" s="143">
        <f>SUM(BK95:BK121)</f>
        <v>0</v>
      </c>
    </row>
    <row r="95" spans="2:65" s="1" customFormat="1" ht="16.5" customHeight="1">
      <c r="B95" s="33"/>
      <c r="C95" s="146" t="s">
        <v>83</v>
      </c>
      <c r="D95" s="146" t="s">
        <v>162</v>
      </c>
      <c r="E95" s="147" t="s">
        <v>4087</v>
      </c>
      <c r="F95" s="148" t="s">
        <v>4088</v>
      </c>
      <c r="G95" s="149" t="s">
        <v>370</v>
      </c>
      <c r="H95" s="150">
        <v>203.2</v>
      </c>
      <c r="I95" s="151"/>
      <c r="J95" s="152">
        <f>ROUND(I95*H95,2)</f>
        <v>0</v>
      </c>
      <c r="K95" s="148" t="s">
        <v>166</v>
      </c>
      <c r="L95" s="33"/>
      <c r="M95" s="153" t="s">
        <v>21</v>
      </c>
      <c r="N95" s="154" t="s">
        <v>47</v>
      </c>
      <c r="P95" s="155">
        <f>O95*H95</f>
        <v>0</v>
      </c>
      <c r="Q95" s="155">
        <v>0</v>
      </c>
      <c r="R95" s="155">
        <f>Q95*H95</f>
        <v>0</v>
      </c>
      <c r="S95" s="155">
        <v>0</v>
      </c>
      <c r="T95" s="156">
        <f>S95*H95</f>
        <v>0</v>
      </c>
      <c r="AR95" s="157" t="s">
        <v>167</v>
      </c>
      <c r="AT95" s="157" t="s">
        <v>162</v>
      </c>
      <c r="AU95" s="157" t="s">
        <v>85</v>
      </c>
      <c r="AY95" s="18" t="s">
        <v>160</v>
      </c>
      <c r="BE95" s="158">
        <f>IF(N95="základní",J95,0)</f>
        <v>0</v>
      </c>
      <c r="BF95" s="158">
        <f>IF(N95="snížená",J95,0)</f>
        <v>0</v>
      </c>
      <c r="BG95" s="158">
        <f>IF(N95="zákl. přenesená",J95,0)</f>
        <v>0</v>
      </c>
      <c r="BH95" s="158">
        <f>IF(N95="sníž. přenesená",J95,0)</f>
        <v>0</v>
      </c>
      <c r="BI95" s="158">
        <f>IF(N95="nulová",J95,0)</f>
        <v>0</v>
      </c>
      <c r="BJ95" s="18" t="s">
        <v>83</v>
      </c>
      <c r="BK95" s="158">
        <f>ROUND(I95*H95,2)</f>
        <v>0</v>
      </c>
      <c r="BL95" s="18" t="s">
        <v>167</v>
      </c>
      <c r="BM95" s="157" t="s">
        <v>4089</v>
      </c>
    </row>
    <row r="96" spans="2:47" s="1" customFormat="1" ht="27">
      <c r="B96" s="33"/>
      <c r="D96" s="159" t="s">
        <v>169</v>
      </c>
      <c r="F96" s="160" t="s">
        <v>4090</v>
      </c>
      <c r="I96" s="94"/>
      <c r="L96" s="33"/>
      <c r="M96" s="161"/>
      <c r="T96" s="54"/>
      <c r="AT96" s="18" t="s">
        <v>169</v>
      </c>
      <c r="AU96" s="18" t="s">
        <v>85</v>
      </c>
    </row>
    <row r="97" spans="2:51" s="12" customFormat="1" ht="10">
      <c r="B97" s="162"/>
      <c r="D97" s="159" t="s">
        <v>171</v>
      </c>
      <c r="E97" s="163" t="s">
        <v>21</v>
      </c>
      <c r="F97" s="164" t="s">
        <v>1860</v>
      </c>
      <c r="H97" s="163" t="s">
        <v>21</v>
      </c>
      <c r="I97" s="165"/>
      <c r="L97" s="162"/>
      <c r="M97" s="166"/>
      <c r="T97" s="167"/>
      <c r="AT97" s="163" t="s">
        <v>171</v>
      </c>
      <c r="AU97" s="163" t="s">
        <v>85</v>
      </c>
      <c r="AV97" s="12" t="s">
        <v>83</v>
      </c>
      <c r="AW97" s="12" t="s">
        <v>37</v>
      </c>
      <c r="AX97" s="12" t="s">
        <v>76</v>
      </c>
      <c r="AY97" s="163" t="s">
        <v>160</v>
      </c>
    </row>
    <row r="98" spans="2:51" s="13" customFormat="1" ht="10">
      <c r="B98" s="168"/>
      <c r="D98" s="159" t="s">
        <v>171</v>
      </c>
      <c r="E98" s="169" t="s">
        <v>21</v>
      </c>
      <c r="F98" s="170" t="s">
        <v>4091</v>
      </c>
      <c r="H98" s="171">
        <v>203.2</v>
      </c>
      <c r="I98" s="172"/>
      <c r="L98" s="168"/>
      <c r="M98" s="173"/>
      <c r="T98" s="174"/>
      <c r="AT98" s="169" t="s">
        <v>171</v>
      </c>
      <c r="AU98" s="169" t="s">
        <v>85</v>
      </c>
      <c r="AV98" s="13" t="s">
        <v>85</v>
      </c>
      <c r="AW98" s="13" t="s">
        <v>37</v>
      </c>
      <c r="AX98" s="13" t="s">
        <v>76</v>
      </c>
      <c r="AY98" s="169" t="s">
        <v>160</v>
      </c>
    </row>
    <row r="99" spans="2:51" s="15" customFormat="1" ht="10">
      <c r="B99" s="182"/>
      <c r="D99" s="159" t="s">
        <v>171</v>
      </c>
      <c r="E99" s="183" t="s">
        <v>21</v>
      </c>
      <c r="F99" s="184" t="s">
        <v>185</v>
      </c>
      <c r="H99" s="185">
        <v>203.2</v>
      </c>
      <c r="I99" s="186"/>
      <c r="L99" s="182"/>
      <c r="M99" s="187"/>
      <c r="T99" s="188"/>
      <c r="AT99" s="183" t="s">
        <v>171</v>
      </c>
      <c r="AU99" s="183" t="s">
        <v>85</v>
      </c>
      <c r="AV99" s="15" t="s">
        <v>167</v>
      </c>
      <c r="AW99" s="15" t="s">
        <v>37</v>
      </c>
      <c r="AX99" s="15" t="s">
        <v>83</v>
      </c>
      <c r="AY99" s="183" t="s">
        <v>160</v>
      </c>
    </row>
    <row r="100" spans="2:65" s="1" customFormat="1" ht="24" customHeight="1">
      <c r="B100" s="33"/>
      <c r="C100" s="146" t="s">
        <v>85</v>
      </c>
      <c r="D100" s="146" t="s">
        <v>162</v>
      </c>
      <c r="E100" s="147" t="s">
        <v>3756</v>
      </c>
      <c r="F100" s="148" t="s">
        <v>3757</v>
      </c>
      <c r="G100" s="149" t="s">
        <v>165</v>
      </c>
      <c r="H100" s="150">
        <v>0.32</v>
      </c>
      <c r="I100" s="151"/>
      <c r="J100" s="152">
        <f>ROUND(I100*H100,2)</f>
        <v>0</v>
      </c>
      <c r="K100" s="148" t="s">
        <v>166</v>
      </c>
      <c r="L100" s="33"/>
      <c r="M100" s="153" t="s">
        <v>21</v>
      </c>
      <c r="N100" s="154" t="s">
        <v>47</v>
      </c>
      <c r="P100" s="155">
        <f>O100*H100</f>
        <v>0</v>
      </c>
      <c r="Q100" s="155">
        <v>0</v>
      </c>
      <c r="R100" s="155">
        <f>Q100*H100</f>
        <v>0</v>
      </c>
      <c r="S100" s="155">
        <v>0</v>
      </c>
      <c r="T100" s="156">
        <f>S100*H100</f>
        <v>0</v>
      </c>
      <c r="AR100" s="157" t="s">
        <v>167</v>
      </c>
      <c r="AT100" s="157" t="s">
        <v>162</v>
      </c>
      <c r="AU100" s="157" t="s">
        <v>85</v>
      </c>
      <c r="AY100" s="18" t="s">
        <v>160</v>
      </c>
      <c r="BE100" s="158">
        <f>IF(N100="základní",J100,0)</f>
        <v>0</v>
      </c>
      <c r="BF100" s="158">
        <f>IF(N100="snížená",J100,0)</f>
        <v>0</v>
      </c>
      <c r="BG100" s="158">
        <f>IF(N100="zákl. přenesená",J100,0)</f>
        <v>0</v>
      </c>
      <c r="BH100" s="158">
        <f>IF(N100="sníž. přenesená",J100,0)</f>
        <v>0</v>
      </c>
      <c r="BI100" s="158">
        <f>IF(N100="nulová",J100,0)</f>
        <v>0</v>
      </c>
      <c r="BJ100" s="18" t="s">
        <v>83</v>
      </c>
      <c r="BK100" s="158">
        <f>ROUND(I100*H100,2)</f>
        <v>0</v>
      </c>
      <c r="BL100" s="18" t="s">
        <v>167</v>
      </c>
      <c r="BM100" s="157" t="s">
        <v>4092</v>
      </c>
    </row>
    <row r="101" spans="2:47" s="1" customFormat="1" ht="45">
      <c r="B101" s="33"/>
      <c r="D101" s="159" t="s">
        <v>169</v>
      </c>
      <c r="F101" s="160" t="s">
        <v>3759</v>
      </c>
      <c r="I101" s="94"/>
      <c r="L101" s="33"/>
      <c r="M101" s="161"/>
      <c r="T101" s="54"/>
      <c r="AT101" s="18" t="s">
        <v>169</v>
      </c>
      <c r="AU101" s="18" t="s">
        <v>85</v>
      </c>
    </row>
    <row r="102" spans="2:51" s="12" customFormat="1" ht="10">
      <c r="B102" s="162"/>
      <c r="D102" s="159" t="s">
        <v>171</v>
      </c>
      <c r="E102" s="163" t="s">
        <v>21</v>
      </c>
      <c r="F102" s="164" t="s">
        <v>4093</v>
      </c>
      <c r="H102" s="163" t="s">
        <v>21</v>
      </c>
      <c r="I102" s="165"/>
      <c r="L102" s="162"/>
      <c r="M102" s="166"/>
      <c r="T102" s="167"/>
      <c r="AT102" s="163" t="s">
        <v>171</v>
      </c>
      <c r="AU102" s="163" t="s">
        <v>85</v>
      </c>
      <c r="AV102" s="12" t="s">
        <v>83</v>
      </c>
      <c r="AW102" s="12" t="s">
        <v>37</v>
      </c>
      <c r="AX102" s="12" t="s">
        <v>76</v>
      </c>
      <c r="AY102" s="163" t="s">
        <v>160</v>
      </c>
    </row>
    <row r="103" spans="2:51" s="12" customFormat="1" ht="10">
      <c r="B103" s="162"/>
      <c r="D103" s="159" t="s">
        <v>171</v>
      </c>
      <c r="E103" s="163" t="s">
        <v>21</v>
      </c>
      <c r="F103" s="164" t="s">
        <v>4094</v>
      </c>
      <c r="H103" s="163" t="s">
        <v>21</v>
      </c>
      <c r="I103" s="165"/>
      <c r="L103" s="162"/>
      <c r="M103" s="166"/>
      <c r="T103" s="167"/>
      <c r="AT103" s="163" t="s">
        <v>171</v>
      </c>
      <c r="AU103" s="163" t="s">
        <v>85</v>
      </c>
      <c r="AV103" s="12" t="s">
        <v>83</v>
      </c>
      <c r="AW103" s="12" t="s">
        <v>37</v>
      </c>
      <c r="AX103" s="12" t="s">
        <v>76</v>
      </c>
      <c r="AY103" s="163" t="s">
        <v>160</v>
      </c>
    </row>
    <row r="104" spans="2:51" s="13" customFormat="1" ht="10">
      <c r="B104" s="168"/>
      <c r="D104" s="159" t="s">
        <v>171</v>
      </c>
      <c r="E104" s="169" t="s">
        <v>21</v>
      </c>
      <c r="F104" s="170" t="s">
        <v>4095</v>
      </c>
      <c r="H104" s="171">
        <v>0.32</v>
      </c>
      <c r="I104" s="172"/>
      <c r="L104" s="168"/>
      <c r="M104" s="173"/>
      <c r="T104" s="174"/>
      <c r="AT104" s="169" t="s">
        <v>171</v>
      </c>
      <c r="AU104" s="169" t="s">
        <v>85</v>
      </c>
      <c r="AV104" s="13" t="s">
        <v>85</v>
      </c>
      <c r="AW104" s="13" t="s">
        <v>37</v>
      </c>
      <c r="AX104" s="13" t="s">
        <v>76</v>
      </c>
      <c r="AY104" s="169" t="s">
        <v>160</v>
      </c>
    </row>
    <row r="105" spans="2:51" s="15" customFormat="1" ht="10">
      <c r="B105" s="182"/>
      <c r="D105" s="159" t="s">
        <v>171</v>
      </c>
      <c r="E105" s="183" t="s">
        <v>21</v>
      </c>
      <c r="F105" s="184" t="s">
        <v>185</v>
      </c>
      <c r="H105" s="185">
        <v>0.32</v>
      </c>
      <c r="I105" s="186"/>
      <c r="L105" s="182"/>
      <c r="M105" s="187"/>
      <c r="T105" s="188"/>
      <c r="AT105" s="183" t="s">
        <v>171</v>
      </c>
      <c r="AU105" s="183" t="s">
        <v>85</v>
      </c>
      <c r="AV105" s="15" t="s">
        <v>167</v>
      </c>
      <c r="AW105" s="15" t="s">
        <v>37</v>
      </c>
      <c r="AX105" s="15" t="s">
        <v>83</v>
      </c>
      <c r="AY105" s="183" t="s">
        <v>160</v>
      </c>
    </row>
    <row r="106" spans="2:65" s="1" customFormat="1" ht="24" customHeight="1">
      <c r="B106" s="33"/>
      <c r="C106" s="146" t="s">
        <v>181</v>
      </c>
      <c r="D106" s="146" t="s">
        <v>162</v>
      </c>
      <c r="E106" s="147" t="s">
        <v>551</v>
      </c>
      <c r="F106" s="148" t="s">
        <v>552</v>
      </c>
      <c r="G106" s="149" t="s">
        <v>165</v>
      </c>
      <c r="H106" s="150">
        <v>10.295</v>
      </c>
      <c r="I106" s="151"/>
      <c r="J106" s="152">
        <f>ROUND(I106*H106,2)</f>
        <v>0</v>
      </c>
      <c r="K106" s="148" t="s">
        <v>166</v>
      </c>
      <c r="L106" s="33"/>
      <c r="M106" s="153" t="s">
        <v>21</v>
      </c>
      <c r="N106" s="154" t="s">
        <v>47</v>
      </c>
      <c r="P106" s="155">
        <f>O106*H106</f>
        <v>0</v>
      </c>
      <c r="Q106" s="155">
        <v>0</v>
      </c>
      <c r="R106" s="155">
        <f>Q106*H106</f>
        <v>0</v>
      </c>
      <c r="S106" s="155">
        <v>0</v>
      </c>
      <c r="T106" s="156">
        <f>S106*H106</f>
        <v>0</v>
      </c>
      <c r="AR106" s="157" t="s">
        <v>167</v>
      </c>
      <c r="AT106" s="157" t="s">
        <v>162</v>
      </c>
      <c r="AU106" s="157" t="s">
        <v>85</v>
      </c>
      <c r="AY106" s="18" t="s">
        <v>160</v>
      </c>
      <c r="BE106" s="158">
        <f>IF(N106="základní",J106,0)</f>
        <v>0</v>
      </c>
      <c r="BF106" s="158">
        <f>IF(N106="snížená",J106,0)</f>
        <v>0</v>
      </c>
      <c r="BG106" s="158">
        <f>IF(N106="zákl. přenesená",J106,0)</f>
        <v>0</v>
      </c>
      <c r="BH106" s="158">
        <f>IF(N106="sníž. přenesená",J106,0)</f>
        <v>0</v>
      </c>
      <c r="BI106" s="158">
        <f>IF(N106="nulová",J106,0)</f>
        <v>0</v>
      </c>
      <c r="BJ106" s="18" t="s">
        <v>83</v>
      </c>
      <c r="BK106" s="158">
        <f>ROUND(I106*H106,2)</f>
        <v>0</v>
      </c>
      <c r="BL106" s="18" t="s">
        <v>167</v>
      </c>
      <c r="BM106" s="157" t="s">
        <v>4096</v>
      </c>
    </row>
    <row r="107" spans="2:47" s="1" customFormat="1" ht="126">
      <c r="B107" s="33"/>
      <c r="D107" s="159" t="s">
        <v>169</v>
      </c>
      <c r="F107" s="160" t="s">
        <v>189</v>
      </c>
      <c r="I107" s="94"/>
      <c r="L107" s="33"/>
      <c r="M107" s="161"/>
      <c r="T107" s="54"/>
      <c r="AT107" s="18" t="s">
        <v>169</v>
      </c>
      <c r="AU107" s="18" t="s">
        <v>85</v>
      </c>
    </row>
    <row r="108" spans="2:51" s="13" customFormat="1" ht="10">
      <c r="B108" s="168"/>
      <c r="D108" s="159" t="s">
        <v>171</v>
      </c>
      <c r="E108" s="169" t="s">
        <v>21</v>
      </c>
      <c r="F108" s="170" t="s">
        <v>4097</v>
      </c>
      <c r="H108" s="171">
        <v>9.975</v>
      </c>
      <c r="I108" s="172"/>
      <c r="L108" s="168"/>
      <c r="M108" s="173"/>
      <c r="T108" s="174"/>
      <c r="AT108" s="169" t="s">
        <v>171</v>
      </c>
      <c r="AU108" s="169" t="s">
        <v>85</v>
      </c>
      <c r="AV108" s="13" t="s">
        <v>85</v>
      </c>
      <c r="AW108" s="13" t="s">
        <v>37</v>
      </c>
      <c r="AX108" s="13" t="s">
        <v>76</v>
      </c>
      <c r="AY108" s="169" t="s">
        <v>160</v>
      </c>
    </row>
    <row r="109" spans="2:51" s="13" customFormat="1" ht="10">
      <c r="B109" s="168"/>
      <c r="D109" s="159" t="s">
        <v>171</v>
      </c>
      <c r="E109" s="169" t="s">
        <v>21</v>
      </c>
      <c r="F109" s="170" t="s">
        <v>4098</v>
      </c>
      <c r="H109" s="171">
        <v>0.32</v>
      </c>
      <c r="I109" s="172"/>
      <c r="L109" s="168"/>
      <c r="M109" s="173"/>
      <c r="T109" s="174"/>
      <c r="AT109" s="169" t="s">
        <v>171</v>
      </c>
      <c r="AU109" s="169" t="s">
        <v>85</v>
      </c>
      <c r="AV109" s="13" t="s">
        <v>85</v>
      </c>
      <c r="AW109" s="13" t="s">
        <v>37</v>
      </c>
      <c r="AX109" s="13" t="s">
        <v>76</v>
      </c>
      <c r="AY109" s="169" t="s">
        <v>160</v>
      </c>
    </row>
    <row r="110" spans="2:51" s="15" customFormat="1" ht="10">
      <c r="B110" s="182"/>
      <c r="D110" s="159" t="s">
        <v>171</v>
      </c>
      <c r="E110" s="183" t="s">
        <v>21</v>
      </c>
      <c r="F110" s="184" t="s">
        <v>185</v>
      </c>
      <c r="H110" s="185">
        <v>10.295</v>
      </c>
      <c r="I110" s="186"/>
      <c r="L110" s="182"/>
      <c r="M110" s="187"/>
      <c r="T110" s="188"/>
      <c r="AT110" s="183" t="s">
        <v>171</v>
      </c>
      <c r="AU110" s="183" t="s">
        <v>85</v>
      </c>
      <c r="AV110" s="15" t="s">
        <v>167</v>
      </c>
      <c r="AW110" s="15" t="s">
        <v>37</v>
      </c>
      <c r="AX110" s="15" t="s">
        <v>83</v>
      </c>
      <c r="AY110" s="183" t="s">
        <v>160</v>
      </c>
    </row>
    <row r="111" spans="2:65" s="1" customFormat="1" ht="24" customHeight="1">
      <c r="B111" s="33"/>
      <c r="C111" s="146" t="s">
        <v>167</v>
      </c>
      <c r="D111" s="146" t="s">
        <v>162</v>
      </c>
      <c r="E111" s="147" t="s">
        <v>4099</v>
      </c>
      <c r="F111" s="148" t="s">
        <v>4100</v>
      </c>
      <c r="G111" s="149" t="s">
        <v>165</v>
      </c>
      <c r="H111" s="150">
        <v>10.295</v>
      </c>
      <c r="I111" s="151"/>
      <c r="J111" s="152">
        <f>ROUND(I111*H111,2)</f>
        <v>0</v>
      </c>
      <c r="K111" s="148" t="s">
        <v>166</v>
      </c>
      <c r="L111" s="33"/>
      <c r="M111" s="153" t="s">
        <v>21</v>
      </c>
      <c r="N111" s="154" t="s">
        <v>47</v>
      </c>
      <c r="P111" s="155">
        <f>O111*H111</f>
        <v>0</v>
      </c>
      <c r="Q111" s="155">
        <v>0</v>
      </c>
      <c r="R111" s="155">
        <f>Q111*H111</f>
        <v>0</v>
      </c>
      <c r="S111" s="155">
        <v>0</v>
      </c>
      <c r="T111" s="156">
        <f>S111*H111</f>
        <v>0</v>
      </c>
      <c r="AR111" s="157" t="s">
        <v>167</v>
      </c>
      <c r="AT111" s="157" t="s">
        <v>162</v>
      </c>
      <c r="AU111" s="157" t="s">
        <v>85</v>
      </c>
      <c r="AY111" s="18" t="s">
        <v>160</v>
      </c>
      <c r="BE111" s="158">
        <f>IF(N111="základní",J111,0)</f>
        <v>0</v>
      </c>
      <c r="BF111" s="158">
        <f>IF(N111="snížená",J111,0)</f>
        <v>0</v>
      </c>
      <c r="BG111" s="158">
        <f>IF(N111="zákl. přenesená",J111,0)</f>
        <v>0</v>
      </c>
      <c r="BH111" s="158">
        <f>IF(N111="sníž. přenesená",J111,0)</f>
        <v>0</v>
      </c>
      <c r="BI111" s="158">
        <f>IF(N111="nulová",J111,0)</f>
        <v>0</v>
      </c>
      <c r="BJ111" s="18" t="s">
        <v>83</v>
      </c>
      <c r="BK111" s="158">
        <f>ROUND(I111*H111,2)</f>
        <v>0</v>
      </c>
      <c r="BL111" s="18" t="s">
        <v>167</v>
      </c>
      <c r="BM111" s="157" t="s">
        <v>4101</v>
      </c>
    </row>
    <row r="112" spans="2:47" s="1" customFormat="1" ht="99">
      <c r="B112" s="33"/>
      <c r="D112" s="159" t="s">
        <v>169</v>
      </c>
      <c r="F112" s="160" t="s">
        <v>194</v>
      </c>
      <c r="I112" s="94"/>
      <c r="L112" s="33"/>
      <c r="M112" s="161"/>
      <c r="T112" s="54"/>
      <c r="AT112" s="18" t="s">
        <v>169</v>
      </c>
      <c r="AU112" s="18" t="s">
        <v>85</v>
      </c>
    </row>
    <row r="113" spans="2:51" s="13" customFormat="1" ht="10">
      <c r="B113" s="168"/>
      <c r="D113" s="159" t="s">
        <v>171</v>
      </c>
      <c r="E113" s="169" t="s">
        <v>21</v>
      </c>
      <c r="F113" s="170" t="s">
        <v>4102</v>
      </c>
      <c r="H113" s="171">
        <v>10.295</v>
      </c>
      <c r="I113" s="172"/>
      <c r="L113" s="168"/>
      <c r="M113" s="173"/>
      <c r="T113" s="174"/>
      <c r="AT113" s="169" t="s">
        <v>171</v>
      </c>
      <c r="AU113" s="169" t="s">
        <v>85</v>
      </c>
      <c r="AV113" s="13" t="s">
        <v>85</v>
      </c>
      <c r="AW113" s="13" t="s">
        <v>37</v>
      </c>
      <c r="AX113" s="13" t="s">
        <v>76</v>
      </c>
      <c r="AY113" s="169" t="s">
        <v>160</v>
      </c>
    </row>
    <row r="114" spans="2:51" s="15" customFormat="1" ht="10">
      <c r="B114" s="182"/>
      <c r="D114" s="159" t="s">
        <v>171</v>
      </c>
      <c r="E114" s="183" t="s">
        <v>21</v>
      </c>
      <c r="F114" s="184" t="s">
        <v>185</v>
      </c>
      <c r="H114" s="185">
        <v>10.295</v>
      </c>
      <c r="I114" s="186"/>
      <c r="L114" s="182"/>
      <c r="M114" s="187"/>
      <c r="T114" s="188"/>
      <c r="AT114" s="183" t="s">
        <v>171</v>
      </c>
      <c r="AU114" s="183" t="s">
        <v>85</v>
      </c>
      <c r="AV114" s="15" t="s">
        <v>167</v>
      </c>
      <c r="AW114" s="15" t="s">
        <v>37</v>
      </c>
      <c r="AX114" s="15" t="s">
        <v>83</v>
      </c>
      <c r="AY114" s="183" t="s">
        <v>160</v>
      </c>
    </row>
    <row r="115" spans="2:65" s="1" customFormat="1" ht="16.5" customHeight="1">
      <c r="B115" s="33"/>
      <c r="C115" s="146" t="s">
        <v>201</v>
      </c>
      <c r="D115" s="146" t="s">
        <v>162</v>
      </c>
      <c r="E115" s="147" t="s">
        <v>562</v>
      </c>
      <c r="F115" s="148" t="s">
        <v>563</v>
      </c>
      <c r="G115" s="149" t="s">
        <v>165</v>
      </c>
      <c r="H115" s="150">
        <v>10.295</v>
      </c>
      <c r="I115" s="151"/>
      <c r="J115" s="152">
        <f>ROUND(I115*H115,2)</f>
        <v>0</v>
      </c>
      <c r="K115" s="148" t="s">
        <v>166</v>
      </c>
      <c r="L115" s="33"/>
      <c r="M115" s="153" t="s">
        <v>21</v>
      </c>
      <c r="N115" s="154" t="s">
        <v>47</v>
      </c>
      <c r="P115" s="155">
        <f>O115*H115</f>
        <v>0</v>
      </c>
      <c r="Q115" s="155">
        <v>0</v>
      </c>
      <c r="R115" s="155">
        <f>Q115*H115</f>
        <v>0</v>
      </c>
      <c r="S115" s="155">
        <v>0</v>
      </c>
      <c r="T115" s="156">
        <f>S115*H115</f>
        <v>0</v>
      </c>
      <c r="AR115" s="157" t="s">
        <v>167</v>
      </c>
      <c r="AT115" s="157" t="s">
        <v>162</v>
      </c>
      <c r="AU115" s="157" t="s">
        <v>85</v>
      </c>
      <c r="AY115" s="18" t="s">
        <v>160</v>
      </c>
      <c r="BE115" s="158">
        <f>IF(N115="základní",J115,0)</f>
        <v>0</v>
      </c>
      <c r="BF115" s="158">
        <f>IF(N115="snížená",J115,0)</f>
        <v>0</v>
      </c>
      <c r="BG115" s="158">
        <f>IF(N115="zákl. přenesená",J115,0)</f>
        <v>0</v>
      </c>
      <c r="BH115" s="158">
        <f>IF(N115="sníž. přenesená",J115,0)</f>
        <v>0</v>
      </c>
      <c r="BI115" s="158">
        <f>IF(N115="nulová",J115,0)</f>
        <v>0</v>
      </c>
      <c r="BJ115" s="18" t="s">
        <v>83</v>
      </c>
      <c r="BK115" s="158">
        <f>ROUND(I115*H115,2)</f>
        <v>0</v>
      </c>
      <c r="BL115" s="18" t="s">
        <v>167</v>
      </c>
      <c r="BM115" s="157" t="s">
        <v>4103</v>
      </c>
    </row>
    <row r="116" spans="2:47" s="1" customFormat="1" ht="198">
      <c r="B116" s="33"/>
      <c r="D116" s="159" t="s">
        <v>169</v>
      </c>
      <c r="F116" s="160" t="s">
        <v>565</v>
      </c>
      <c r="I116" s="94"/>
      <c r="L116" s="33"/>
      <c r="M116" s="161"/>
      <c r="T116" s="54"/>
      <c r="AT116" s="18" t="s">
        <v>169</v>
      </c>
      <c r="AU116" s="18" t="s">
        <v>85</v>
      </c>
    </row>
    <row r="117" spans="2:51" s="13" customFormat="1" ht="10">
      <c r="B117" s="168"/>
      <c r="D117" s="159" t="s">
        <v>171</v>
      </c>
      <c r="E117" s="169" t="s">
        <v>21</v>
      </c>
      <c r="F117" s="170" t="s">
        <v>4102</v>
      </c>
      <c r="H117" s="171">
        <v>10.295</v>
      </c>
      <c r="I117" s="172"/>
      <c r="L117" s="168"/>
      <c r="M117" s="173"/>
      <c r="T117" s="174"/>
      <c r="AT117" s="169" t="s">
        <v>171</v>
      </c>
      <c r="AU117" s="169" t="s">
        <v>85</v>
      </c>
      <c r="AV117" s="13" t="s">
        <v>85</v>
      </c>
      <c r="AW117" s="13" t="s">
        <v>37</v>
      </c>
      <c r="AX117" s="13" t="s">
        <v>76</v>
      </c>
      <c r="AY117" s="169" t="s">
        <v>160</v>
      </c>
    </row>
    <row r="118" spans="2:51" s="15" customFormat="1" ht="10">
      <c r="B118" s="182"/>
      <c r="D118" s="159" t="s">
        <v>171</v>
      </c>
      <c r="E118" s="183" t="s">
        <v>21</v>
      </c>
      <c r="F118" s="184" t="s">
        <v>185</v>
      </c>
      <c r="H118" s="185">
        <v>10.295</v>
      </c>
      <c r="I118" s="186"/>
      <c r="L118" s="182"/>
      <c r="M118" s="187"/>
      <c r="T118" s="188"/>
      <c r="AT118" s="183" t="s">
        <v>171</v>
      </c>
      <c r="AU118" s="183" t="s">
        <v>85</v>
      </c>
      <c r="AV118" s="15" t="s">
        <v>167</v>
      </c>
      <c r="AW118" s="15" t="s">
        <v>37</v>
      </c>
      <c r="AX118" s="15" t="s">
        <v>83</v>
      </c>
      <c r="AY118" s="183" t="s">
        <v>160</v>
      </c>
    </row>
    <row r="119" spans="2:65" s="1" customFormat="1" ht="24" customHeight="1">
      <c r="B119" s="33"/>
      <c r="C119" s="146" t="s">
        <v>211</v>
      </c>
      <c r="D119" s="146" t="s">
        <v>162</v>
      </c>
      <c r="E119" s="147" t="s">
        <v>567</v>
      </c>
      <c r="F119" s="148" t="s">
        <v>439</v>
      </c>
      <c r="G119" s="149" t="s">
        <v>256</v>
      </c>
      <c r="H119" s="150">
        <v>18.531</v>
      </c>
      <c r="I119" s="151"/>
      <c r="J119" s="152">
        <f>ROUND(I119*H119,2)</f>
        <v>0</v>
      </c>
      <c r="K119" s="148" t="s">
        <v>166</v>
      </c>
      <c r="L119" s="33"/>
      <c r="M119" s="153" t="s">
        <v>21</v>
      </c>
      <c r="N119" s="154" t="s">
        <v>47</v>
      </c>
      <c r="P119" s="155">
        <f>O119*H119</f>
        <v>0</v>
      </c>
      <c r="Q119" s="155">
        <v>0</v>
      </c>
      <c r="R119" s="155">
        <f>Q119*H119</f>
        <v>0</v>
      </c>
      <c r="S119" s="155">
        <v>0</v>
      </c>
      <c r="T119" s="156">
        <f>S119*H119</f>
        <v>0</v>
      </c>
      <c r="AR119" s="157" t="s">
        <v>167</v>
      </c>
      <c r="AT119" s="157" t="s">
        <v>162</v>
      </c>
      <c r="AU119" s="157" t="s">
        <v>85</v>
      </c>
      <c r="AY119" s="18" t="s">
        <v>160</v>
      </c>
      <c r="BE119" s="158">
        <f>IF(N119="základní",J119,0)</f>
        <v>0</v>
      </c>
      <c r="BF119" s="158">
        <f>IF(N119="snížená",J119,0)</f>
        <v>0</v>
      </c>
      <c r="BG119" s="158">
        <f>IF(N119="zákl. přenesená",J119,0)</f>
        <v>0</v>
      </c>
      <c r="BH119" s="158">
        <f>IF(N119="sníž. přenesená",J119,0)</f>
        <v>0</v>
      </c>
      <c r="BI119" s="158">
        <f>IF(N119="nulová",J119,0)</f>
        <v>0</v>
      </c>
      <c r="BJ119" s="18" t="s">
        <v>83</v>
      </c>
      <c r="BK119" s="158">
        <f>ROUND(I119*H119,2)</f>
        <v>0</v>
      </c>
      <c r="BL119" s="18" t="s">
        <v>167</v>
      </c>
      <c r="BM119" s="157" t="s">
        <v>4104</v>
      </c>
    </row>
    <row r="120" spans="2:47" s="1" customFormat="1" ht="27">
      <c r="B120" s="33"/>
      <c r="D120" s="159" t="s">
        <v>169</v>
      </c>
      <c r="F120" s="160" t="s">
        <v>569</v>
      </c>
      <c r="I120" s="94"/>
      <c r="L120" s="33"/>
      <c r="M120" s="161"/>
      <c r="T120" s="54"/>
      <c r="AT120" s="18" t="s">
        <v>169</v>
      </c>
      <c r="AU120" s="18" t="s">
        <v>85</v>
      </c>
    </row>
    <row r="121" spans="2:51" s="13" customFormat="1" ht="10">
      <c r="B121" s="168"/>
      <c r="D121" s="159" t="s">
        <v>171</v>
      </c>
      <c r="F121" s="170" t="s">
        <v>4105</v>
      </c>
      <c r="H121" s="171">
        <v>18.531</v>
      </c>
      <c r="I121" s="172"/>
      <c r="L121" s="168"/>
      <c r="M121" s="173"/>
      <c r="T121" s="174"/>
      <c r="AT121" s="169" t="s">
        <v>171</v>
      </c>
      <c r="AU121" s="169" t="s">
        <v>85</v>
      </c>
      <c r="AV121" s="13" t="s">
        <v>85</v>
      </c>
      <c r="AW121" s="13" t="s">
        <v>4</v>
      </c>
      <c r="AX121" s="13" t="s">
        <v>83</v>
      </c>
      <c r="AY121" s="169" t="s">
        <v>160</v>
      </c>
    </row>
    <row r="122" spans="2:63" s="11" customFormat="1" ht="22.75" customHeight="1">
      <c r="B122" s="134"/>
      <c r="D122" s="135" t="s">
        <v>75</v>
      </c>
      <c r="E122" s="144" t="s">
        <v>85</v>
      </c>
      <c r="F122" s="144" t="s">
        <v>585</v>
      </c>
      <c r="I122" s="137"/>
      <c r="J122" s="145">
        <f>BK122</f>
        <v>0</v>
      </c>
      <c r="L122" s="134"/>
      <c r="M122" s="139"/>
      <c r="P122" s="140">
        <f>SUM(P123:P131)</f>
        <v>0</v>
      </c>
      <c r="R122" s="140">
        <f>SUM(R123:R131)</f>
        <v>0.6918277799999999</v>
      </c>
      <c r="T122" s="141">
        <f>SUM(T123:T131)</f>
        <v>0</v>
      </c>
      <c r="AR122" s="135" t="s">
        <v>83</v>
      </c>
      <c r="AT122" s="142" t="s">
        <v>75</v>
      </c>
      <c r="AU122" s="142" t="s">
        <v>83</v>
      </c>
      <c r="AY122" s="135" t="s">
        <v>160</v>
      </c>
      <c r="BK122" s="143">
        <f>SUM(BK123:BK131)</f>
        <v>0</v>
      </c>
    </row>
    <row r="123" spans="2:65" s="1" customFormat="1" ht="16.5" customHeight="1">
      <c r="B123" s="33"/>
      <c r="C123" s="146" t="s">
        <v>239</v>
      </c>
      <c r="D123" s="146" t="s">
        <v>162</v>
      </c>
      <c r="E123" s="147" t="s">
        <v>4106</v>
      </c>
      <c r="F123" s="148" t="s">
        <v>4107</v>
      </c>
      <c r="G123" s="149" t="s">
        <v>165</v>
      </c>
      <c r="H123" s="150">
        <v>0.282</v>
      </c>
      <c r="I123" s="151"/>
      <c r="J123" s="152">
        <f>ROUND(I123*H123,2)</f>
        <v>0</v>
      </c>
      <c r="K123" s="148" t="s">
        <v>166</v>
      </c>
      <c r="L123" s="33"/>
      <c r="M123" s="153" t="s">
        <v>21</v>
      </c>
      <c r="N123" s="154" t="s">
        <v>47</v>
      </c>
      <c r="P123" s="155">
        <f>O123*H123</f>
        <v>0</v>
      </c>
      <c r="Q123" s="155">
        <v>2.45329</v>
      </c>
      <c r="R123" s="155">
        <f>Q123*H123</f>
        <v>0.6918277799999999</v>
      </c>
      <c r="S123" s="155">
        <v>0</v>
      </c>
      <c r="T123" s="156">
        <f>S123*H123</f>
        <v>0</v>
      </c>
      <c r="AR123" s="157" t="s">
        <v>167</v>
      </c>
      <c r="AT123" s="157" t="s">
        <v>162</v>
      </c>
      <c r="AU123" s="157" t="s">
        <v>85</v>
      </c>
      <c r="AY123" s="18" t="s">
        <v>160</v>
      </c>
      <c r="BE123" s="158">
        <f>IF(N123="základní",J123,0)</f>
        <v>0</v>
      </c>
      <c r="BF123" s="158">
        <f>IF(N123="snížená",J123,0)</f>
        <v>0</v>
      </c>
      <c r="BG123" s="158">
        <f>IF(N123="zákl. přenesená",J123,0)</f>
        <v>0</v>
      </c>
      <c r="BH123" s="158">
        <f>IF(N123="sníž. přenesená",J123,0)</f>
        <v>0</v>
      </c>
      <c r="BI123" s="158">
        <f>IF(N123="nulová",J123,0)</f>
        <v>0</v>
      </c>
      <c r="BJ123" s="18" t="s">
        <v>83</v>
      </c>
      <c r="BK123" s="158">
        <f>ROUND(I123*H123,2)</f>
        <v>0</v>
      </c>
      <c r="BL123" s="18" t="s">
        <v>167</v>
      </c>
      <c r="BM123" s="157" t="s">
        <v>4108</v>
      </c>
    </row>
    <row r="124" spans="2:47" s="1" customFormat="1" ht="81">
      <c r="B124" s="33"/>
      <c r="D124" s="159" t="s">
        <v>169</v>
      </c>
      <c r="F124" s="160" t="s">
        <v>599</v>
      </c>
      <c r="I124" s="94"/>
      <c r="L124" s="33"/>
      <c r="M124" s="161"/>
      <c r="T124" s="54"/>
      <c r="AT124" s="18" t="s">
        <v>169</v>
      </c>
      <c r="AU124" s="18" t="s">
        <v>85</v>
      </c>
    </row>
    <row r="125" spans="2:51" s="12" customFormat="1" ht="10">
      <c r="B125" s="162"/>
      <c r="D125" s="159" t="s">
        <v>171</v>
      </c>
      <c r="E125" s="163" t="s">
        <v>21</v>
      </c>
      <c r="F125" s="164" t="s">
        <v>4093</v>
      </c>
      <c r="H125" s="163" t="s">
        <v>21</v>
      </c>
      <c r="I125" s="165"/>
      <c r="L125" s="162"/>
      <c r="M125" s="166"/>
      <c r="T125" s="167"/>
      <c r="AT125" s="163" t="s">
        <v>171</v>
      </c>
      <c r="AU125" s="163" t="s">
        <v>85</v>
      </c>
      <c r="AV125" s="12" t="s">
        <v>83</v>
      </c>
      <c r="AW125" s="12" t="s">
        <v>37</v>
      </c>
      <c r="AX125" s="12" t="s">
        <v>76</v>
      </c>
      <c r="AY125" s="163" t="s">
        <v>160</v>
      </c>
    </row>
    <row r="126" spans="2:51" s="12" customFormat="1" ht="10">
      <c r="B126" s="162"/>
      <c r="D126" s="159" t="s">
        <v>171</v>
      </c>
      <c r="E126" s="163" t="s">
        <v>21</v>
      </c>
      <c r="F126" s="164" t="s">
        <v>4094</v>
      </c>
      <c r="H126" s="163" t="s">
        <v>21</v>
      </c>
      <c r="I126" s="165"/>
      <c r="L126" s="162"/>
      <c r="M126" s="166"/>
      <c r="T126" s="167"/>
      <c r="AT126" s="163" t="s">
        <v>171</v>
      </c>
      <c r="AU126" s="163" t="s">
        <v>85</v>
      </c>
      <c r="AV126" s="12" t="s">
        <v>83</v>
      </c>
      <c r="AW126" s="12" t="s">
        <v>37</v>
      </c>
      <c r="AX126" s="12" t="s">
        <v>76</v>
      </c>
      <c r="AY126" s="163" t="s">
        <v>160</v>
      </c>
    </row>
    <row r="127" spans="2:51" s="13" customFormat="1" ht="10">
      <c r="B127" s="168"/>
      <c r="D127" s="159" t="s">
        <v>171</v>
      </c>
      <c r="E127" s="169" t="s">
        <v>21</v>
      </c>
      <c r="F127" s="170" t="s">
        <v>4109</v>
      </c>
      <c r="H127" s="171">
        <v>0.272</v>
      </c>
      <c r="I127" s="172"/>
      <c r="L127" s="168"/>
      <c r="M127" s="173"/>
      <c r="T127" s="174"/>
      <c r="AT127" s="169" t="s">
        <v>171</v>
      </c>
      <c r="AU127" s="169" t="s">
        <v>85</v>
      </c>
      <c r="AV127" s="13" t="s">
        <v>85</v>
      </c>
      <c r="AW127" s="13" t="s">
        <v>37</v>
      </c>
      <c r="AX127" s="13" t="s">
        <v>76</v>
      </c>
      <c r="AY127" s="169" t="s">
        <v>160</v>
      </c>
    </row>
    <row r="128" spans="2:51" s="14" customFormat="1" ht="10">
      <c r="B128" s="175"/>
      <c r="D128" s="159" t="s">
        <v>171</v>
      </c>
      <c r="E128" s="176" t="s">
        <v>21</v>
      </c>
      <c r="F128" s="177" t="s">
        <v>180</v>
      </c>
      <c r="H128" s="178">
        <v>0.272</v>
      </c>
      <c r="I128" s="179"/>
      <c r="L128" s="175"/>
      <c r="M128" s="180"/>
      <c r="T128" s="181"/>
      <c r="AT128" s="176" t="s">
        <v>171</v>
      </c>
      <c r="AU128" s="176" t="s">
        <v>85</v>
      </c>
      <c r="AV128" s="14" t="s">
        <v>181</v>
      </c>
      <c r="AW128" s="14" t="s">
        <v>37</v>
      </c>
      <c r="AX128" s="14" t="s">
        <v>76</v>
      </c>
      <c r="AY128" s="176" t="s">
        <v>160</v>
      </c>
    </row>
    <row r="129" spans="2:51" s="13" customFormat="1" ht="10">
      <c r="B129" s="168"/>
      <c r="D129" s="159" t="s">
        <v>171</v>
      </c>
      <c r="E129" s="169" t="s">
        <v>21</v>
      </c>
      <c r="F129" s="170" t="s">
        <v>4110</v>
      </c>
      <c r="H129" s="171">
        <v>0.01</v>
      </c>
      <c r="I129" s="172"/>
      <c r="L129" s="168"/>
      <c r="M129" s="173"/>
      <c r="T129" s="174"/>
      <c r="AT129" s="169" t="s">
        <v>171</v>
      </c>
      <c r="AU129" s="169" t="s">
        <v>85</v>
      </c>
      <c r="AV129" s="13" t="s">
        <v>85</v>
      </c>
      <c r="AW129" s="13" t="s">
        <v>37</v>
      </c>
      <c r="AX129" s="13" t="s">
        <v>76</v>
      </c>
      <c r="AY129" s="169" t="s">
        <v>160</v>
      </c>
    </row>
    <row r="130" spans="2:51" s="14" customFormat="1" ht="10">
      <c r="B130" s="175"/>
      <c r="D130" s="159" t="s">
        <v>171</v>
      </c>
      <c r="E130" s="176" t="s">
        <v>21</v>
      </c>
      <c r="F130" s="177" t="s">
        <v>180</v>
      </c>
      <c r="H130" s="178">
        <v>0.01</v>
      </c>
      <c r="I130" s="179"/>
      <c r="L130" s="175"/>
      <c r="M130" s="180"/>
      <c r="T130" s="181"/>
      <c r="AT130" s="176" t="s">
        <v>171</v>
      </c>
      <c r="AU130" s="176" t="s">
        <v>85</v>
      </c>
      <c r="AV130" s="14" t="s">
        <v>181</v>
      </c>
      <c r="AW130" s="14" t="s">
        <v>37</v>
      </c>
      <c r="AX130" s="14" t="s">
        <v>76</v>
      </c>
      <c r="AY130" s="176" t="s">
        <v>160</v>
      </c>
    </row>
    <row r="131" spans="2:51" s="15" customFormat="1" ht="10">
      <c r="B131" s="182"/>
      <c r="D131" s="159" t="s">
        <v>171</v>
      </c>
      <c r="E131" s="183" t="s">
        <v>21</v>
      </c>
      <c r="F131" s="184" t="s">
        <v>185</v>
      </c>
      <c r="H131" s="185">
        <v>0.28200000000000003</v>
      </c>
      <c r="I131" s="186"/>
      <c r="L131" s="182"/>
      <c r="M131" s="187"/>
      <c r="T131" s="188"/>
      <c r="AT131" s="183" t="s">
        <v>171</v>
      </c>
      <c r="AU131" s="183" t="s">
        <v>85</v>
      </c>
      <c r="AV131" s="15" t="s">
        <v>167</v>
      </c>
      <c r="AW131" s="15" t="s">
        <v>37</v>
      </c>
      <c r="AX131" s="15" t="s">
        <v>83</v>
      </c>
      <c r="AY131" s="183" t="s">
        <v>160</v>
      </c>
    </row>
    <row r="132" spans="2:63" s="11" customFormat="1" ht="22.75" customHeight="1">
      <c r="B132" s="134"/>
      <c r="D132" s="135" t="s">
        <v>75</v>
      </c>
      <c r="E132" s="144" t="s">
        <v>181</v>
      </c>
      <c r="F132" s="144" t="s">
        <v>676</v>
      </c>
      <c r="I132" s="137"/>
      <c r="J132" s="145">
        <f>BK132</f>
        <v>0</v>
      </c>
      <c r="L132" s="134"/>
      <c r="M132" s="139"/>
      <c r="P132" s="140">
        <f>SUM(P133:P181)</f>
        <v>0</v>
      </c>
      <c r="R132" s="140">
        <f>SUM(R133:R181)</f>
        <v>60.94196</v>
      </c>
      <c r="T132" s="141">
        <f>SUM(T133:T181)</f>
        <v>0</v>
      </c>
      <c r="AR132" s="135" t="s">
        <v>83</v>
      </c>
      <c r="AT132" s="142" t="s">
        <v>75</v>
      </c>
      <c r="AU132" s="142" t="s">
        <v>83</v>
      </c>
      <c r="AY132" s="135" t="s">
        <v>160</v>
      </c>
      <c r="BK132" s="143">
        <f>SUM(BK133:BK181)</f>
        <v>0</v>
      </c>
    </row>
    <row r="133" spans="2:65" s="1" customFormat="1" ht="24" customHeight="1">
      <c r="B133" s="33"/>
      <c r="C133" s="146" t="s">
        <v>247</v>
      </c>
      <c r="D133" s="146" t="s">
        <v>162</v>
      </c>
      <c r="E133" s="147" t="s">
        <v>4111</v>
      </c>
      <c r="F133" s="148" t="s">
        <v>4112</v>
      </c>
      <c r="G133" s="149" t="s">
        <v>332</v>
      </c>
      <c r="H133" s="150">
        <v>254</v>
      </c>
      <c r="I133" s="151"/>
      <c r="J133" s="152">
        <f>ROUND(I133*H133,2)</f>
        <v>0</v>
      </c>
      <c r="K133" s="148" t="s">
        <v>166</v>
      </c>
      <c r="L133" s="33"/>
      <c r="M133" s="153" t="s">
        <v>21</v>
      </c>
      <c r="N133" s="154" t="s">
        <v>47</v>
      </c>
      <c r="P133" s="155">
        <f>O133*H133</f>
        <v>0</v>
      </c>
      <c r="Q133" s="155">
        <v>0.17489</v>
      </c>
      <c r="R133" s="155">
        <f>Q133*H133</f>
        <v>44.422059999999995</v>
      </c>
      <c r="S133" s="155">
        <v>0</v>
      </c>
      <c r="T133" s="156">
        <f>S133*H133</f>
        <v>0</v>
      </c>
      <c r="AR133" s="157" t="s">
        <v>167</v>
      </c>
      <c r="AT133" s="157" t="s">
        <v>162</v>
      </c>
      <c r="AU133" s="157" t="s">
        <v>85</v>
      </c>
      <c r="AY133" s="18" t="s">
        <v>160</v>
      </c>
      <c r="BE133" s="158">
        <f>IF(N133="základní",J133,0)</f>
        <v>0</v>
      </c>
      <c r="BF133" s="158">
        <f>IF(N133="snížená",J133,0)</f>
        <v>0</v>
      </c>
      <c r="BG133" s="158">
        <f>IF(N133="zákl. přenesená",J133,0)</f>
        <v>0</v>
      </c>
      <c r="BH133" s="158">
        <f>IF(N133="sníž. přenesená",J133,0)</f>
        <v>0</v>
      </c>
      <c r="BI133" s="158">
        <f>IF(N133="nulová",J133,0)</f>
        <v>0</v>
      </c>
      <c r="BJ133" s="18" t="s">
        <v>83</v>
      </c>
      <c r="BK133" s="158">
        <f>ROUND(I133*H133,2)</f>
        <v>0</v>
      </c>
      <c r="BL133" s="18" t="s">
        <v>167</v>
      </c>
      <c r="BM133" s="157" t="s">
        <v>4113</v>
      </c>
    </row>
    <row r="134" spans="2:47" s="1" customFormat="1" ht="90">
      <c r="B134" s="33"/>
      <c r="D134" s="159" t="s">
        <v>169</v>
      </c>
      <c r="F134" s="160" t="s">
        <v>4114</v>
      </c>
      <c r="I134" s="94"/>
      <c r="L134" s="33"/>
      <c r="M134" s="161"/>
      <c r="T134" s="54"/>
      <c r="AT134" s="18" t="s">
        <v>169</v>
      </c>
      <c r="AU134" s="18" t="s">
        <v>85</v>
      </c>
    </row>
    <row r="135" spans="2:51" s="12" customFormat="1" ht="10">
      <c r="B135" s="162"/>
      <c r="D135" s="159" t="s">
        <v>171</v>
      </c>
      <c r="E135" s="163" t="s">
        <v>21</v>
      </c>
      <c r="F135" s="164" t="s">
        <v>1860</v>
      </c>
      <c r="H135" s="163" t="s">
        <v>21</v>
      </c>
      <c r="I135" s="165"/>
      <c r="L135" s="162"/>
      <c r="M135" s="166"/>
      <c r="T135" s="167"/>
      <c r="AT135" s="163" t="s">
        <v>171</v>
      </c>
      <c r="AU135" s="163" t="s">
        <v>85</v>
      </c>
      <c r="AV135" s="12" t="s">
        <v>83</v>
      </c>
      <c r="AW135" s="12" t="s">
        <v>37</v>
      </c>
      <c r="AX135" s="12" t="s">
        <v>76</v>
      </c>
      <c r="AY135" s="163" t="s">
        <v>160</v>
      </c>
    </row>
    <row r="136" spans="2:51" s="13" customFormat="1" ht="10">
      <c r="B136" s="168"/>
      <c r="D136" s="159" t="s">
        <v>171</v>
      </c>
      <c r="E136" s="169" t="s">
        <v>21</v>
      </c>
      <c r="F136" s="170" t="s">
        <v>2323</v>
      </c>
      <c r="H136" s="171">
        <v>254</v>
      </c>
      <c r="I136" s="172"/>
      <c r="L136" s="168"/>
      <c r="M136" s="173"/>
      <c r="T136" s="174"/>
      <c r="AT136" s="169" t="s">
        <v>171</v>
      </c>
      <c r="AU136" s="169" t="s">
        <v>85</v>
      </c>
      <c r="AV136" s="13" t="s">
        <v>85</v>
      </c>
      <c r="AW136" s="13" t="s">
        <v>37</v>
      </c>
      <c r="AX136" s="13" t="s">
        <v>76</v>
      </c>
      <c r="AY136" s="169" t="s">
        <v>160</v>
      </c>
    </row>
    <row r="137" spans="2:51" s="15" customFormat="1" ht="10">
      <c r="B137" s="182"/>
      <c r="D137" s="159" t="s">
        <v>171</v>
      </c>
      <c r="E137" s="183" t="s">
        <v>21</v>
      </c>
      <c r="F137" s="184" t="s">
        <v>185</v>
      </c>
      <c r="H137" s="185">
        <v>254</v>
      </c>
      <c r="I137" s="186"/>
      <c r="L137" s="182"/>
      <c r="M137" s="187"/>
      <c r="T137" s="188"/>
      <c r="AT137" s="183" t="s">
        <v>171</v>
      </c>
      <c r="AU137" s="183" t="s">
        <v>85</v>
      </c>
      <c r="AV137" s="15" t="s">
        <v>167</v>
      </c>
      <c r="AW137" s="15" t="s">
        <v>37</v>
      </c>
      <c r="AX137" s="15" t="s">
        <v>83</v>
      </c>
      <c r="AY137" s="183" t="s">
        <v>160</v>
      </c>
    </row>
    <row r="138" spans="2:65" s="1" customFormat="1" ht="24" customHeight="1">
      <c r="B138" s="33"/>
      <c r="C138" s="192" t="s">
        <v>209</v>
      </c>
      <c r="D138" s="192" t="s">
        <v>799</v>
      </c>
      <c r="E138" s="193" t="s">
        <v>4115</v>
      </c>
      <c r="F138" s="194" t="s">
        <v>4116</v>
      </c>
      <c r="G138" s="195" t="s">
        <v>332</v>
      </c>
      <c r="H138" s="196">
        <v>254</v>
      </c>
      <c r="I138" s="197"/>
      <c r="J138" s="198">
        <f>ROUND(I138*H138,2)</f>
        <v>0</v>
      </c>
      <c r="K138" s="194" t="s">
        <v>21</v>
      </c>
      <c r="L138" s="199"/>
      <c r="M138" s="200" t="s">
        <v>21</v>
      </c>
      <c r="N138" s="201" t="s">
        <v>47</v>
      </c>
      <c r="P138" s="155">
        <f>O138*H138</f>
        <v>0</v>
      </c>
      <c r="Q138" s="155">
        <v>0.0071</v>
      </c>
      <c r="R138" s="155">
        <f>Q138*H138</f>
        <v>1.8034000000000001</v>
      </c>
      <c r="S138" s="155">
        <v>0</v>
      </c>
      <c r="T138" s="156">
        <f>S138*H138</f>
        <v>0</v>
      </c>
      <c r="AR138" s="157" t="s">
        <v>247</v>
      </c>
      <c r="AT138" s="157" t="s">
        <v>799</v>
      </c>
      <c r="AU138" s="157" t="s">
        <v>85</v>
      </c>
      <c r="AY138" s="18" t="s">
        <v>160</v>
      </c>
      <c r="BE138" s="158">
        <f>IF(N138="základní",J138,0)</f>
        <v>0</v>
      </c>
      <c r="BF138" s="158">
        <f>IF(N138="snížená",J138,0)</f>
        <v>0</v>
      </c>
      <c r="BG138" s="158">
        <f>IF(N138="zákl. přenesená",J138,0)</f>
        <v>0</v>
      </c>
      <c r="BH138" s="158">
        <f>IF(N138="sníž. přenesená",J138,0)</f>
        <v>0</v>
      </c>
      <c r="BI138" s="158">
        <f>IF(N138="nulová",J138,0)</f>
        <v>0</v>
      </c>
      <c r="BJ138" s="18" t="s">
        <v>83</v>
      </c>
      <c r="BK138" s="158">
        <f>ROUND(I138*H138,2)</f>
        <v>0</v>
      </c>
      <c r="BL138" s="18" t="s">
        <v>167</v>
      </c>
      <c r="BM138" s="157" t="s">
        <v>4117</v>
      </c>
    </row>
    <row r="139" spans="2:65" s="1" customFormat="1" ht="24" customHeight="1">
      <c r="B139" s="33"/>
      <c r="C139" s="146" t="s">
        <v>259</v>
      </c>
      <c r="D139" s="146" t="s">
        <v>162</v>
      </c>
      <c r="E139" s="147" t="s">
        <v>4118</v>
      </c>
      <c r="F139" s="148" t="s">
        <v>4119</v>
      </c>
      <c r="G139" s="149" t="s">
        <v>332</v>
      </c>
      <c r="H139" s="150">
        <v>4</v>
      </c>
      <c r="I139" s="151"/>
      <c r="J139" s="152">
        <f>ROUND(I139*H139,2)</f>
        <v>0</v>
      </c>
      <c r="K139" s="148" t="s">
        <v>21</v>
      </c>
      <c r="L139" s="33"/>
      <c r="M139" s="153" t="s">
        <v>21</v>
      </c>
      <c r="N139" s="154" t="s">
        <v>47</v>
      </c>
      <c r="P139" s="155">
        <f>O139*H139</f>
        <v>0</v>
      </c>
      <c r="Q139" s="155">
        <v>0</v>
      </c>
      <c r="R139" s="155">
        <f>Q139*H139</f>
        <v>0</v>
      </c>
      <c r="S139" s="155">
        <v>0</v>
      </c>
      <c r="T139" s="156">
        <f>S139*H139</f>
        <v>0</v>
      </c>
      <c r="AR139" s="157" t="s">
        <v>167</v>
      </c>
      <c r="AT139" s="157" t="s">
        <v>162</v>
      </c>
      <c r="AU139" s="157" t="s">
        <v>85</v>
      </c>
      <c r="AY139" s="18" t="s">
        <v>160</v>
      </c>
      <c r="BE139" s="158">
        <f>IF(N139="základní",J139,0)</f>
        <v>0</v>
      </c>
      <c r="BF139" s="158">
        <f>IF(N139="snížená",J139,0)</f>
        <v>0</v>
      </c>
      <c r="BG139" s="158">
        <f>IF(N139="zákl. přenesená",J139,0)</f>
        <v>0</v>
      </c>
      <c r="BH139" s="158">
        <f>IF(N139="sníž. přenesená",J139,0)</f>
        <v>0</v>
      </c>
      <c r="BI139" s="158">
        <f>IF(N139="nulová",J139,0)</f>
        <v>0</v>
      </c>
      <c r="BJ139" s="18" t="s">
        <v>83</v>
      </c>
      <c r="BK139" s="158">
        <f>ROUND(I139*H139,2)</f>
        <v>0</v>
      </c>
      <c r="BL139" s="18" t="s">
        <v>167</v>
      </c>
      <c r="BM139" s="157" t="s">
        <v>4120</v>
      </c>
    </row>
    <row r="140" spans="2:47" s="1" customFormat="1" ht="54">
      <c r="B140" s="33"/>
      <c r="D140" s="159" t="s">
        <v>169</v>
      </c>
      <c r="F140" s="160" t="s">
        <v>4121</v>
      </c>
      <c r="I140" s="94"/>
      <c r="L140" s="33"/>
      <c r="M140" s="161"/>
      <c r="T140" s="54"/>
      <c r="AT140" s="18" t="s">
        <v>169</v>
      </c>
      <c r="AU140" s="18" t="s">
        <v>85</v>
      </c>
    </row>
    <row r="141" spans="2:51" s="12" customFormat="1" ht="10">
      <c r="B141" s="162"/>
      <c r="D141" s="159" t="s">
        <v>171</v>
      </c>
      <c r="E141" s="163" t="s">
        <v>21</v>
      </c>
      <c r="F141" s="164" t="s">
        <v>4122</v>
      </c>
      <c r="H141" s="163" t="s">
        <v>21</v>
      </c>
      <c r="I141" s="165"/>
      <c r="L141" s="162"/>
      <c r="M141" s="166"/>
      <c r="T141" s="167"/>
      <c r="AT141" s="163" t="s">
        <v>171</v>
      </c>
      <c r="AU141" s="163" t="s">
        <v>85</v>
      </c>
      <c r="AV141" s="12" t="s">
        <v>83</v>
      </c>
      <c r="AW141" s="12" t="s">
        <v>37</v>
      </c>
      <c r="AX141" s="12" t="s">
        <v>76</v>
      </c>
      <c r="AY141" s="163" t="s">
        <v>160</v>
      </c>
    </row>
    <row r="142" spans="2:51" s="13" customFormat="1" ht="10">
      <c r="B142" s="168"/>
      <c r="D142" s="159" t="s">
        <v>171</v>
      </c>
      <c r="E142" s="169" t="s">
        <v>21</v>
      </c>
      <c r="F142" s="170" t="s">
        <v>1876</v>
      </c>
      <c r="H142" s="171">
        <v>4</v>
      </c>
      <c r="I142" s="172"/>
      <c r="L142" s="168"/>
      <c r="M142" s="173"/>
      <c r="T142" s="174"/>
      <c r="AT142" s="169" t="s">
        <v>171</v>
      </c>
      <c r="AU142" s="169" t="s">
        <v>85</v>
      </c>
      <c r="AV142" s="13" t="s">
        <v>85</v>
      </c>
      <c r="AW142" s="13" t="s">
        <v>37</v>
      </c>
      <c r="AX142" s="13" t="s">
        <v>76</v>
      </c>
      <c r="AY142" s="169" t="s">
        <v>160</v>
      </c>
    </row>
    <row r="143" spans="2:51" s="15" customFormat="1" ht="10">
      <c r="B143" s="182"/>
      <c r="D143" s="159" t="s">
        <v>171</v>
      </c>
      <c r="E143" s="183" t="s">
        <v>21</v>
      </c>
      <c r="F143" s="184" t="s">
        <v>185</v>
      </c>
      <c r="H143" s="185">
        <v>4</v>
      </c>
      <c r="I143" s="186"/>
      <c r="L143" s="182"/>
      <c r="M143" s="187"/>
      <c r="T143" s="188"/>
      <c r="AT143" s="183" t="s">
        <v>171</v>
      </c>
      <c r="AU143" s="183" t="s">
        <v>85</v>
      </c>
      <c r="AV143" s="15" t="s">
        <v>167</v>
      </c>
      <c r="AW143" s="15" t="s">
        <v>37</v>
      </c>
      <c r="AX143" s="15" t="s">
        <v>83</v>
      </c>
      <c r="AY143" s="183" t="s">
        <v>160</v>
      </c>
    </row>
    <row r="144" spans="2:65" s="1" customFormat="1" ht="16.5" customHeight="1">
      <c r="B144" s="33"/>
      <c r="C144" s="192" t="s">
        <v>264</v>
      </c>
      <c r="D144" s="192" t="s">
        <v>799</v>
      </c>
      <c r="E144" s="193" t="s">
        <v>4123</v>
      </c>
      <c r="F144" s="194" t="s">
        <v>4124</v>
      </c>
      <c r="G144" s="195" t="s">
        <v>332</v>
      </c>
      <c r="H144" s="196">
        <v>4</v>
      </c>
      <c r="I144" s="197"/>
      <c r="J144" s="198">
        <f>ROUND(I144*H144,2)</f>
        <v>0</v>
      </c>
      <c r="K144" s="194" t="s">
        <v>21</v>
      </c>
      <c r="L144" s="199"/>
      <c r="M144" s="200" t="s">
        <v>21</v>
      </c>
      <c r="N144" s="201" t="s">
        <v>47</v>
      </c>
      <c r="P144" s="155">
        <f>O144*H144</f>
        <v>0</v>
      </c>
      <c r="Q144" s="155">
        <v>0.004</v>
      </c>
      <c r="R144" s="155">
        <f>Q144*H144</f>
        <v>0.016</v>
      </c>
      <c r="S144" s="155">
        <v>0</v>
      </c>
      <c r="T144" s="156">
        <f>S144*H144</f>
        <v>0</v>
      </c>
      <c r="AR144" s="157" t="s">
        <v>247</v>
      </c>
      <c r="AT144" s="157" t="s">
        <v>799</v>
      </c>
      <c r="AU144" s="157" t="s">
        <v>85</v>
      </c>
      <c r="AY144" s="18" t="s">
        <v>160</v>
      </c>
      <c r="BE144" s="158">
        <f>IF(N144="základní",J144,0)</f>
        <v>0</v>
      </c>
      <c r="BF144" s="158">
        <f>IF(N144="snížená",J144,0)</f>
        <v>0</v>
      </c>
      <c r="BG144" s="158">
        <f>IF(N144="zákl. přenesená",J144,0)</f>
        <v>0</v>
      </c>
      <c r="BH144" s="158">
        <f>IF(N144="sníž. přenesená",J144,0)</f>
        <v>0</v>
      </c>
      <c r="BI144" s="158">
        <f>IF(N144="nulová",J144,0)</f>
        <v>0</v>
      </c>
      <c r="BJ144" s="18" t="s">
        <v>83</v>
      </c>
      <c r="BK144" s="158">
        <f>ROUND(I144*H144,2)</f>
        <v>0</v>
      </c>
      <c r="BL144" s="18" t="s">
        <v>167</v>
      </c>
      <c r="BM144" s="157" t="s">
        <v>4125</v>
      </c>
    </row>
    <row r="145" spans="2:65" s="1" customFormat="1" ht="16.5" customHeight="1">
      <c r="B145" s="33"/>
      <c r="C145" s="192" t="s">
        <v>269</v>
      </c>
      <c r="D145" s="192" t="s">
        <v>799</v>
      </c>
      <c r="E145" s="193" t="s">
        <v>4126</v>
      </c>
      <c r="F145" s="194" t="s">
        <v>4127</v>
      </c>
      <c r="G145" s="195" t="s">
        <v>332</v>
      </c>
      <c r="H145" s="196">
        <v>4</v>
      </c>
      <c r="I145" s="197"/>
      <c r="J145" s="198">
        <f>ROUND(I145*H145,2)</f>
        <v>0</v>
      </c>
      <c r="K145" s="194" t="s">
        <v>21</v>
      </c>
      <c r="L145" s="199"/>
      <c r="M145" s="200" t="s">
        <v>21</v>
      </c>
      <c r="N145" s="201" t="s">
        <v>47</v>
      </c>
      <c r="P145" s="155">
        <f>O145*H145</f>
        <v>0</v>
      </c>
      <c r="Q145" s="155">
        <v>0.002</v>
      </c>
      <c r="R145" s="155">
        <f>Q145*H145</f>
        <v>0.008</v>
      </c>
      <c r="S145" s="155">
        <v>0</v>
      </c>
      <c r="T145" s="156">
        <f>S145*H145</f>
        <v>0</v>
      </c>
      <c r="AR145" s="157" t="s">
        <v>247</v>
      </c>
      <c r="AT145" s="157" t="s">
        <v>799</v>
      </c>
      <c r="AU145" s="157" t="s">
        <v>85</v>
      </c>
      <c r="AY145" s="18" t="s">
        <v>160</v>
      </c>
      <c r="BE145" s="158">
        <f>IF(N145="základní",J145,0)</f>
        <v>0</v>
      </c>
      <c r="BF145" s="158">
        <f>IF(N145="snížená",J145,0)</f>
        <v>0</v>
      </c>
      <c r="BG145" s="158">
        <f>IF(N145="zákl. přenesená",J145,0)</f>
        <v>0</v>
      </c>
      <c r="BH145" s="158">
        <f>IF(N145="sníž. přenesená",J145,0)</f>
        <v>0</v>
      </c>
      <c r="BI145" s="158">
        <f>IF(N145="nulová",J145,0)</f>
        <v>0</v>
      </c>
      <c r="BJ145" s="18" t="s">
        <v>83</v>
      </c>
      <c r="BK145" s="158">
        <f>ROUND(I145*H145,2)</f>
        <v>0</v>
      </c>
      <c r="BL145" s="18" t="s">
        <v>167</v>
      </c>
      <c r="BM145" s="157" t="s">
        <v>4128</v>
      </c>
    </row>
    <row r="146" spans="2:65" s="1" customFormat="1" ht="16.5" customHeight="1">
      <c r="B146" s="33"/>
      <c r="C146" s="146" t="s">
        <v>275</v>
      </c>
      <c r="D146" s="146" t="s">
        <v>162</v>
      </c>
      <c r="E146" s="147" t="s">
        <v>4129</v>
      </c>
      <c r="F146" s="148" t="s">
        <v>4130</v>
      </c>
      <c r="G146" s="149" t="s">
        <v>332</v>
      </c>
      <c r="H146" s="150">
        <v>4</v>
      </c>
      <c r="I146" s="151"/>
      <c r="J146" s="152">
        <f>ROUND(I146*H146,2)</f>
        <v>0</v>
      </c>
      <c r="K146" s="148" t="s">
        <v>166</v>
      </c>
      <c r="L146" s="33"/>
      <c r="M146" s="153" t="s">
        <v>21</v>
      </c>
      <c r="N146" s="154" t="s">
        <v>47</v>
      </c>
      <c r="P146" s="155">
        <f>O146*H146</f>
        <v>0</v>
      </c>
      <c r="Q146" s="155">
        <v>0</v>
      </c>
      <c r="R146" s="155">
        <f>Q146*H146</f>
        <v>0</v>
      </c>
      <c r="S146" s="155">
        <v>0</v>
      </c>
      <c r="T146" s="156">
        <f>S146*H146</f>
        <v>0</v>
      </c>
      <c r="AR146" s="157" t="s">
        <v>167</v>
      </c>
      <c r="AT146" s="157" t="s">
        <v>162</v>
      </c>
      <c r="AU146" s="157" t="s">
        <v>85</v>
      </c>
      <c r="AY146" s="18" t="s">
        <v>160</v>
      </c>
      <c r="BE146" s="158">
        <f>IF(N146="základní",J146,0)</f>
        <v>0</v>
      </c>
      <c r="BF146" s="158">
        <f>IF(N146="snížená",J146,0)</f>
        <v>0</v>
      </c>
      <c r="BG146" s="158">
        <f>IF(N146="zákl. přenesená",J146,0)</f>
        <v>0</v>
      </c>
      <c r="BH146" s="158">
        <f>IF(N146="sníž. přenesená",J146,0)</f>
        <v>0</v>
      </c>
      <c r="BI146" s="158">
        <f>IF(N146="nulová",J146,0)</f>
        <v>0</v>
      </c>
      <c r="BJ146" s="18" t="s">
        <v>83</v>
      </c>
      <c r="BK146" s="158">
        <f>ROUND(I146*H146,2)</f>
        <v>0</v>
      </c>
      <c r="BL146" s="18" t="s">
        <v>167</v>
      </c>
      <c r="BM146" s="157" t="s">
        <v>4131</v>
      </c>
    </row>
    <row r="147" spans="2:47" s="1" customFormat="1" ht="45">
      <c r="B147" s="33"/>
      <c r="D147" s="159" t="s">
        <v>169</v>
      </c>
      <c r="F147" s="160" t="s">
        <v>4132</v>
      </c>
      <c r="I147" s="94"/>
      <c r="L147" s="33"/>
      <c r="M147" s="161"/>
      <c r="T147" s="54"/>
      <c r="AT147" s="18" t="s">
        <v>169</v>
      </c>
      <c r="AU147" s="18" t="s">
        <v>85</v>
      </c>
    </row>
    <row r="148" spans="2:51" s="13" customFormat="1" ht="10">
      <c r="B148" s="168"/>
      <c r="D148" s="159" t="s">
        <v>171</v>
      </c>
      <c r="E148" s="169" t="s">
        <v>21</v>
      </c>
      <c r="F148" s="170" t="s">
        <v>4133</v>
      </c>
      <c r="H148" s="171">
        <v>4</v>
      </c>
      <c r="I148" s="172"/>
      <c r="L148" s="168"/>
      <c r="M148" s="173"/>
      <c r="T148" s="174"/>
      <c r="AT148" s="169" t="s">
        <v>171</v>
      </c>
      <c r="AU148" s="169" t="s">
        <v>85</v>
      </c>
      <c r="AV148" s="13" t="s">
        <v>85</v>
      </c>
      <c r="AW148" s="13" t="s">
        <v>37</v>
      </c>
      <c r="AX148" s="13" t="s">
        <v>76</v>
      </c>
      <c r="AY148" s="169" t="s">
        <v>160</v>
      </c>
    </row>
    <row r="149" spans="2:51" s="15" customFormat="1" ht="10">
      <c r="B149" s="182"/>
      <c r="D149" s="159" t="s">
        <v>171</v>
      </c>
      <c r="E149" s="183" t="s">
        <v>21</v>
      </c>
      <c r="F149" s="184" t="s">
        <v>185</v>
      </c>
      <c r="H149" s="185">
        <v>4</v>
      </c>
      <c r="I149" s="186"/>
      <c r="L149" s="182"/>
      <c r="M149" s="187"/>
      <c r="T149" s="188"/>
      <c r="AT149" s="183" t="s">
        <v>171</v>
      </c>
      <c r="AU149" s="183" t="s">
        <v>85</v>
      </c>
      <c r="AV149" s="15" t="s">
        <v>167</v>
      </c>
      <c r="AW149" s="15" t="s">
        <v>37</v>
      </c>
      <c r="AX149" s="15" t="s">
        <v>83</v>
      </c>
      <c r="AY149" s="183" t="s">
        <v>160</v>
      </c>
    </row>
    <row r="150" spans="2:65" s="1" customFormat="1" ht="24" customHeight="1">
      <c r="B150" s="33"/>
      <c r="C150" s="192" t="s">
        <v>343</v>
      </c>
      <c r="D150" s="192" t="s">
        <v>799</v>
      </c>
      <c r="E150" s="193" t="s">
        <v>4134</v>
      </c>
      <c r="F150" s="194" t="s">
        <v>4135</v>
      </c>
      <c r="G150" s="195" t="s">
        <v>332</v>
      </c>
      <c r="H150" s="196">
        <v>1</v>
      </c>
      <c r="I150" s="197"/>
      <c r="J150" s="198">
        <f>ROUND(I150*H150,2)</f>
        <v>0</v>
      </c>
      <c r="K150" s="194" t="s">
        <v>21</v>
      </c>
      <c r="L150" s="199"/>
      <c r="M150" s="200" t="s">
        <v>21</v>
      </c>
      <c r="N150" s="201" t="s">
        <v>47</v>
      </c>
      <c r="P150" s="155">
        <f>O150*H150</f>
        <v>0</v>
      </c>
      <c r="Q150" s="155">
        <v>0</v>
      </c>
      <c r="R150" s="155">
        <f>Q150*H150</f>
        <v>0</v>
      </c>
      <c r="S150" s="155">
        <v>0</v>
      </c>
      <c r="T150" s="156">
        <f>S150*H150</f>
        <v>0</v>
      </c>
      <c r="AR150" s="157" t="s">
        <v>247</v>
      </c>
      <c r="AT150" s="157" t="s">
        <v>799</v>
      </c>
      <c r="AU150" s="157" t="s">
        <v>85</v>
      </c>
      <c r="AY150" s="18" t="s">
        <v>160</v>
      </c>
      <c r="BE150" s="158">
        <f>IF(N150="základní",J150,0)</f>
        <v>0</v>
      </c>
      <c r="BF150" s="158">
        <f>IF(N150="snížená",J150,0)</f>
        <v>0</v>
      </c>
      <c r="BG150" s="158">
        <f>IF(N150="zákl. přenesená",J150,0)</f>
        <v>0</v>
      </c>
      <c r="BH150" s="158">
        <f>IF(N150="sníž. přenesená",J150,0)</f>
        <v>0</v>
      </c>
      <c r="BI150" s="158">
        <f>IF(N150="nulová",J150,0)</f>
        <v>0</v>
      </c>
      <c r="BJ150" s="18" t="s">
        <v>83</v>
      </c>
      <c r="BK150" s="158">
        <f>ROUND(I150*H150,2)</f>
        <v>0</v>
      </c>
      <c r="BL150" s="18" t="s">
        <v>167</v>
      </c>
      <c r="BM150" s="157" t="s">
        <v>4136</v>
      </c>
    </row>
    <row r="151" spans="2:65" s="1" customFormat="1" ht="24" customHeight="1">
      <c r="B151" s="33"/>
      <c r="C151" s="192" t="s">
        <v>8</v>
      </c>
      <c r="D151" s="192" t="s">
        <v>799</v>
      </c>
      <c r="E151" s="193" t="s">
        <v>4137</v>
      </c>
      <c r="F151" s="194" t="s">
        <v>4138</v>
      </c>
      <c r="G151" s="195" t="s">
        <v>332</v>
      </c>
      <c r="H151" s="196">
        <v>1</v>
      </c>
      <c r="I151" s="197"/>
      <c r="J151" s="198">
        <f>ROUND(I151*H151,2)</f>
        <v>0</v>
      </c>
      <c r="K151" s="194" t="s">
        <v>21</v>
      </c>
      <c r="L151" s="199"/>
      <c r="M151" s="200" t="s">
        <v>21</v>
      </c>
      <c r="N151" s="201" t="s">
        <v>47</v>
      </c>
      <c r="P151" s="155">
        <f>O151*H151</f>
        <v>0</v>
      </c>
      <c r="Q151" s="155">
        <v>0</v>
      </c>
      <c r="R151" s="155">
        <f>Q151*H151</f>
        <v>0</v>
      </c>
      <c r="S151" s="155">
        <v>0</v>
      </c>
      <c r="T151" s="156">
        <f>S151*H151</f>
        <v>0</v>
      </c>
      <c r="AR151" s="157" t="s">
        <v>247</v>
      </c>
      <c r="AT151" s="157" t="s">
        <v>799</v>
      </c>
      <c r="AU151" s="157" t="s">
        <v>85</v>
      </c>
      <c r="AY151" s="18" t="s">
        <v>160</v>
      </c>
      <c r="BE151" s="158">
        <f>IF(N151="základní",J151,0)</f>
        <v>0</v>
      </c>
      <c r="BF151" s="158">
        <f>IF(N151="snížená",J151,0)</f>
        <v>0</v>
      </c>
      <c r="BG151" s="158">
        <f>IF(N151="zákl. přenesená",J151,0)</f>
        <v>0</v>
      </c>
      <c r="BH151" s="158">
        <f>IF(N151="sníž. přenesená",J151,0)</f>
        <v>0</v>
      </c>
      <c r="BI151" s="158">
        <f>IF(N151="nulová",J151,0)</f>
        <v>0</v>
      </c>
      <c r="BJ151" s="18" t="s">
        <v>83</v>
      </c>
      <c r="BK151" s="158">
        <f>ROUND(I151*H151,2)</f>
        <v>0</v>
      </c>
      <c r="BL151" s="18" t="s">
        <v>167</v>
      </c>
      <c r="BM151" s="157" t="s">
        <v>4139</v>
      </c>
    </row>
    <row r="152" spans="2:65" s="1" customFormat="1" ht="24" customHeight="1">
      <c r="B152" s="33"/>
      <c r="C152" s="192" t="s">
        <v>352</v>
      </c>
      <c r="D152" s="192" t="s">
        <v>799</v>
      </c>
      <c r="E152" s="193" t="s">
        <v>4140</v>
      </c>
      <c r="F152" s="194" t="s">
        <v>4141</v>
      </c>
      <c r="G152" s="195" t="s">
        <v>332</v>
      </c>
      <c r="H152" s="196">
        <v>1</v>
      </c>
      <c r="I152" s="197"/>
      <c r="J152" s="198">
        <f>ROUND(I152*H152,2)</f>
        <v>0</v>
      </c>
      <c r="K152" s="194" t="s">
        <v>21</v>
      </c>
      <c r="L152" s="199"/>
      <c r="M152" s="200" t="s">
        <v>21</v>
      </c>
      <c r="N152" s="201" t="s">
        <v>47</v>
      </c>
      <c r="P152" s="155">
        <f>O152*H152</f>
        <v>0</v>
      </c>
      <c r="Q152" s="155">
        <v>0</v>
      </c>
      <c r="R152" s="155">
        <f>Q152*H152</f>
        <v>0</v>
      </c>
      <c r="S152" s="155">
        <v>0</v>
      </c>
      <c r="T152" s="156">
        <f>S152*H152</f>
        <v>0</v>
      </c>
      <c r="AR152" s="157" t="s">
        <v>247</v>
      </c>
      <c r="AT152" s="157" t="s">
        <v>799</v>
      </c>
      <c r="AU152" s="157" t="s">
        <v>85</v>
      </c>
      <c r="AY152" s="18" t="s">
        <v>160</v>
      </c>
      <c r="BE152" s="158">
        <f>IF(N152="základní",J152,0)</f>
        <v>0</v>
      </c>
      <c r="BF152" s="158">
        <f>IF(N152="snížená",J152,0)</f>
        <v>0</v>
      </c>
      <c r="BG152" s="158">
        <f>IF(N152="zákl. přenesená",J152,0)</f>
        <v>0</v>
      </c>
      <c r="BH152" s="158">
        <f>IF(N152="sníž. přenesená",J152,0)</f>
        <v>0</v>
      </c>
      <c r="BI152" s="158">
        <f>IF(N152="nulová",J152,0)</f>
        <v>0</v>
      </c>
      <c r="BJ152" s="18" t="s">
        <v>83</v>
      </c>
      <c r="BK152" s="158">
        <f>ROUND(I152*H152,2)</f>
        <v>0</v>
      </c>
      <c r="BL152" s="18" t="s">
        <v>167</v>
      </c>
      <c r="BM152" s="157" t="s">
        <v>4142</v>
      </c>
    </row>
    <row r="153" spans="2:65" s="1" customFormat="1" ht="24" customHeight="1">
      <c r="B153" s="33"/>
      <c r="C153" s="192" t="s">
        <v>359</v>
      </c>
      <c r="D153" s="192" t="s">
        <v>799</v>
      </c>
      <c r="E153" s="193" t="s">
        <v>4143</v>
      </c>
      <c r="F153" s="194" t="s">
        <v>4144</v>
      </c>
      <c r="G153" s="195" t="s">
        <v>332</v>
      </c>
      <c r="H153" s="196">
        <v>1</v>
      </c>
      <c r="I153" s="197"/>
      <c r="J153" s="198">
        <f>ROUND(I153*H153,2)</f>
        <v>0</v>
      </c>
      <c r="K153" s="194" t="s">
        <v>21</v>
      </c>
      <c r="L153" s="199"/>
      <c r="M153" s="200" t="s">
        <v>21</v>
      </c>
      <c r="N153" s="201" t="s">
        <v>47</v>
      </c>
      <c r="P153" s="155">
        <f>O153*H153</f>
        <v>0</v>
      </c>
      <c r="Q153" s="155">
        <v>0</v>
      </c>
      <c r="R153" s="155">
        <f>Q153*H153</f>
        <v>0</v>
      </c>
      <c r="S153" s="155">
        <v>0</v>
      </c>
      <c r="T153" s="156">
        <f>S153*H153</f>
        <v>0</v>
      </c>
      <c r="AR153" s="157" t="s">
        <v>247</v>
      </c>
      <c r="AT153" s="157" t="s">
        <v>799</v>
      </c>
      <c r="AU153" s="157" t="s">
        <v>85</v>
      </c>
      <c r="AY153" s="18" t="s">
        <v>160</v>
      </c>
      <c r="BE153" s="158">
        <f>IF(N153="základní",J153,0)</f>
        <v>0</v>
      </c>
      <c r="BF153" s="158">
        <f>IF(N153="snížená",J153,0)</f>
        <v>0</v>
      </c>
      <c r="BG153" s="158">
        <f>IF(N153="zákl. přenesená",J153,0)</f>
        <v>0</v>
      </c>
      <c r="BH153" s="158">
        <f>IF(N153="sníž. přenesená",J153,0)</f>
        <v>0</v>
      </c>
      <c r="BI153" s="158">
        <f>IF(N153="nulová",J153,0)</f>
        <v>0</v>
      </c>
      <c r="BJ153" s="18" t="s">
        <v>83</v>
      </c>
      <c r="BK153" s="158">
        <f>ROUND(I153*H153,2)</f>
        <v>0</v>
      </c>
      <c r="BL153" s="18" t="s">
        <v>167</v>
      </c>
      <c r="BM153" s="157" t="s">
        <v>4145</v>
      </c>
    </row>
    <row r="154" spans="2:65" s="1" customFormat="1" ht="16.5" customHeight="1">
      <c r="B154" s="33"/>
      <c r="C154" s="146" t="s">
        <v>367</v>
      </c>
      <c r="D154" s="146" t="s">
        <v>162</v>
      </c>
      <c r="E154" s="147" t="s">
        <v>4146</v>
      </c>
      <c r="F154" s="148" t="s">
        <v>4147</v>
      </c>
      <c r="G154" s="149" t="s">
        <v>332</v>
      </c>
      <c r="H154" s="150">
        <v>127</v>
      </c>
      <c r="I154" s="151"/>
      <c r="J154" s="152">
        <f>ROUND(I154*H154,2)</f>
        <v>0</v>
      </c>
      <c r="K154" s="148" t="s">
        <v>166</v>
      </c>
      <c r="L154" s="33"/>
      <c r="M154" s="153" t="s">
        <v>21</v>
      </c>
      <c r="N154" s="154" t="s">
        <v>47</v>
      </c>
      <c r="P154" s="155">
        <f>O154*H154</f>
        <v>0</v>
      </c>
      <c r="Q154" s="155">
        <v>0.0004</v>
      </c>
      <c r="R154" s="155">
        <f>Q154*H154</f>
        <v>0.050800000000000005</v>
      </c>
      <c r="S154" s="155">
        <v>0</v>
      </c>
      <c r="T154" s="156">
        <f>S154*H154</f>
        <v>0</v>
      </c>
      <c r="AR154" s="157" t="s">
        <v>167</v>
      </c>
      <c r="AT154" s="157" t="s">
        <v>162</v>
      </c>
      <c r="AU154" s="157" t="s">
        <v>85</v>
      </c>
      <c r="AY154" s="18" t="s">
        <v>160</v>
      </c>
      <c r="BE154" s="158">
        <f>IF(N154="základní",J154,0)</f>
        <v>0</v>
      </c>
      <c r="BF154" s="158">
        <f>IF(N154="snížená",J154,0)</f>
        <v>0</v>
      </c>
      <c r="BG154" s="158">
        <f>IF(N154="zákl. přenesená",J154,0)</f>
        <v>0</v>
      </c>
      <c r="BH154" s="158">
        <f>IF(N154="sníž. přenesená",J154,0)</f>
        <v>0</v>
      </c>
      <c r="BI154" s="158">
        <f>IF(N154="nulová",J154,0)</f>
        <v>0</v>
      </c>
      <c r="BJ154" s="18" t="s">
        <v>83</v>
      </c>
      <c r="BK154" s="158">
        <f>ROUND(I154*H154,2)</f>
        <v>0</v>
      </c>
      <c r="BL154" s="18" t="s">
        <v>167</v>
      </c>
      <c r="BM154" s="157" t="s">
        <v>4148</v>
      </c>
    </row>
    <row r="155" spans="2:47" s="1" customFormat="1" ht="54">
      <c r="B155" s="33"/>
      <c r="D155" s="159" t="s">
        <v>169</v>
      </c>
      <c r="F155" s="160" t="s">
        <v>4149</v>
      </c>
      <c r="I155" s="94"/>
      <c r="L155" s="33"/>
      <c r="M155" s="161"/>
      <c r="T155" s="54"/>
      <c r="AT155" s="18" t="s">
        <v>169</v>
      </c>
      <c r="AU155" s="18" t="s">
        <v>85</v>
      </c>
    </row>
    <row r="156" spans="2:51" s="12" customFormat="1" ht="10">
      <c r="B156" s="162"/>
      <c r="D156" s="159" t="s">
        <v>171</v>
      </c>
      <c r="E156" s="163" t="s">
        <v>21</v>
      </c>
      <c r="F156" s="164" t="s">
        <v>1860</v>
      </c>
      <c r="H156" s="163" t="s">
        <v>21</v>
      </c>
      <c r="I156" s="165"/>
      <c r="L156" s="162"/>
      <c r="M156" s="166"/>
      <c r="T156" s="167"/>
      <c r="AT156" s="163" t="s">
        <v>171</v>
      </c>
      <c r="AU156" s="163" t="s">
        <v>85</v>
      </c>
      <c r="AV156" s="12" t="s">
        <v>83</v>
      </c>
      <c r="AW156" s="12" t="s">
        <v>37</v>
      </c>
      <c r="AX156" s="12" t="s">
        <v>76</v>
      </c>
      <c r="AY156" s="163" t="s">
        <v>160</v>
      </c>
    </row>
    <row r="157" spans="2:51" s="13" customFormat="1" ht="10">
      <c r="B157" s="168"/>
      <c r="D157" s="159" t="s">
        <v>171</v>
      </c>
      <c r="E157" s="169" t="s">
        <v>21</v>
      </c>
      <c r="F157" s="170" t="s">
        <v>4150</v>
      </c>
      <c r="H157" s="171">
        <v>127</v>
      </c>
      <c r="I157" s="172"/>
      <c r="L157" s="168"/>
      <c r="M157" s="173"/>
      <c r="T157" s="174"/>
      <c r="AT157" s="169" t="s">
        <v>171</v>
      </c>
      <c r="AU157" s="169" t="s">
        <v>85</v>
      </c>
      <c r="AV157" s="13" t="s">
        <v>85</v>
      </c>
      <c r="AW157" s="13" t="s">
        <v>37</v>
      </c>
      <c r="AX157" s="13" t="s">
        <v>76</v>
      </c>
      <c r="AY157" s="169" t="s">
        <v>160</v>
      </c>
    </row>
    <row r="158" spans="2:51" s="15" customFormat="1" ht="10">
      <c r="B158" s="182"/>
      <c r="D158" s="159" t="s">
        <v>171</v>
      </c>
      <c r="E158" s="183" t="s">
        <v>21</v>
      </c>
      <c r="F158" s="184" t="s">
        <v>185</v>
      </c>
      <c r="H158" s="185">
        <v>127</v>
      </c>
      <c r="I158" s="186"/>
      <c r="L158" s="182"/>
      <c r="M158" s="187"/>
      <c r="T158" s="188"/>
      <c r="AT158" s="183" t="s">
        <v>171</v>
      </c>
      <c r="AU158" s="183" t="s">
        <v>85</v>
      </c>
      <c r="AV158" s="15" t="s">
        <v>167</v>
      </c>
      <c r="AW158" s="15" t="s">
        <v>37</v>
      </c>
      <c r="AX158" s="15" t="s">
        <v>83</v>
      </c>
      <c r="AY158" s="183" t="s">
        <v>160</v>
      </c>
    </row>
    <row r="159" spans="2:65" s="1" customFormat="1" ht="16.5" customHeight="1">
      <c r="B159" s="33"/>
      <c r="C159" s="192" t="s">
        <v>374</v>
      </c>
      <c r="D159" s="192" t="s">
        <v>799</v>
      </c>
      <c r="E159" s="193" t="s">
        <v>4151</v>
      </c>
      <c r="F159" s="194" t="s">
        <v>4152</v>
      </c>
      <c r="G159" s="195" t="s">
        <v>332</v>
      </c>
      <c r="H159" s="196">
        <v>127</v>
      </c>
      <c r="I159" s="197"/>
      <c r="J159" s="198">
        <f>ROUND(I159*H159,2)</f>
        <v>0</v>
      </c>
      <c r="K159" s="194" t="s">
        <v>21</v>
      </c>
      <c r="L159" s="199"/>
      <c r="M159" s="200" t="s">
        <v>21</v>
      </c>
      <c r="N159" s="201" t="s">
        <v>47</v>
      </c>
      <c r="P159" s="155">
        <f>O159*H159</f>
        <v>0</v>
      </c>
      <c r="Q159" s="155">
        <v>0.096</v>
      </c>
      <c r="R159" s="155">
        <f>Q159*H159</f>
        <v>12.192</v>
      </c>
      <c r="S159" s="155">
        <v>0</v>
      </c>
      <c r="T159" s="156">
        <f>S159*H159</f>
        <v>0</v>
      </c>
      <c r="AR159" s="157" t="s">
        <v>247</v>
      </c>
      <c r="AT159" s="157" t="s">
        <v>799</v>
      </c>
      <c r="AU159" s="157" t="s">
        <v>85</v>
      </c>
      <c r="AY159" s="18" t="s">
        <v>160</v>
      </c>
      <c r="BE159" s="158">
        <f>IF(N159="základní",J159,0)</f>
        <v>0</v>
      </c>
      <c r="BF159" s="158">
        <f>IF(N159="snížená",J159,0)</f>
        <v>0</v>
      </c>
      <c r="BG159" s="158">
        <f>IF(N159="zákl. přenesená",J159,0)</f>
        <v>0</v>
      </c>
      <c r="BH159" s="158">
        <f>IF(N159="sníž. přenesená",J159,0)</f>
        <v>0</v>
      </c>
      <c r="BI159" s="158">
        <f>IF(N159="nulová",J159,0)</f>
        <v>0</v>
      </c>
      <c r="BJ159" s="18" t="s">
        <v>83</v>
      </c>
      <c r="BK159" s="158">
        <f>ROUND(I159*H159,2)</f>
        <v>0</v>
      </c>
      <c r="BL159" s="18" t="s">
        <v>167</v>
      </c>
      <c r="BM159" s="157" t="s">
        <v>4153</v>
      </c>
    </row>
    <row r="160" spans="2:65" s="1" customFormat="1" ht="24" customHeight="1">
      <c r="B160" s="33"/>
      <c r="C160" s="146" t="s">
        <v>380</v>
      </c>
      <c r="D160" s="146" t="s">
        <v>162</v>
      </c>
      <c r="E160" s="147" t="s">
        <v>4154</v>
      </c>
      <c r="F160" s="148" t="s">
        <v>4155</v>
      </c>
      <c r="G160" s="149" t="s">
        <v>370</v>
      </c>
      <c r="H160" s="150">
        <v>316.65</v>
      </c>
      <c r="I160" s="151"/>
      <c r="J160" s="152">
        <f>ROUND(I160*H160,2)</f>
        <v>0</v>
      </c>
      <c r="K160" s="148" t="s">
        <v>166</v>
      </c>
      <c r="L160" s="33"/>
      <c r="M160" s="153" t="s">
        <v>21</v>
      </c>
      <c r="N160" s="154" t="s">
        <v>47</v>
      </c>
      <c r="P160" s="155">
        <f>O160*H160</f>
        <v>0</v>
      </c>
      <c r="Q160" s="155">
        <v>0</v>
      </c>
      <c r="R160" s="155">
        <f>Q160*H160</f>
        <v>0</v>
      </c>
      <c r="S160" s="155">
        <v>0</v>
      </c>
      <c r="T160" s="156">
        <f>S160*H160</f>
        <v>0</v>
      </c>
      <c r="AR160" s="157" t="s">
        <v>167</v>
      </c>
      <c r="AT160" s="157" t="s">
        <v>162</v>
      </c>
      <c r="AU160" s="157" t="s">
        <v>85</v>
      </c>
      <c r="AY160" s="18" t="s">
        <v>160</v>
      </c>
      <c r="BE160" s="158">
        <f>IF(N160="základní",J160,0)</f>
        <v>0</v>
      </c>
      <c r="BF160" s="158">
        <f>IF(N160="snížená",J160,0)</f>
        <v>0</v>
      </c>
      <c r="BG160" s="158">
        <f>IF(N160="zákl. přenesená",J160,0)</f>
        <v>0</v>
      </c>
      <c r="BH160" s="158">
        <f>IF(N160="sníž. přenesená",J160,0)</f>
        <v>0</v>
      </c>
      <c r="BI160" s="158">
        <f>IF(N160="nulová",J160,0)</f>
        <v>0</v>
      </c>
      <c r="BJ160" s="18" t="s">
        <v>83</v>
      </c>
      <c r="BK160" s="158">
        <f>ROUND(I160*H160,2)</f>
        <v>0</v>
      </c>
      <c r="BL160" s="18" t="s">
        <v>167</v>
      </c>
      <c r="BM160" s="157" t="s">
        <v>4156</v>
      </c>
    </row>
    <row r="161" spans="2:47" s="1" customFormat="1" ht="27">
      <c r="B161" s="33"/>
      <c r="D161" s="159" t="s">
        <v>169</v>
      </c>
      <c r="F161" s="160" t="s">
        <v>4157</v>
      </c>
      <c r="I161" s="94"/>
      <c r="L161" s="33"/>
      <c r="M161" s="161"/>
      <c r="T161" s="54"/>
      <c r="AT161" s="18" t="s">
        <v>169</v>
      </c>
      <c r="AU161" s="18" t="s">
        <v>85</v>
      </c>
    </row>
    <row r="162" spans="2:51" s="12" customFormat="1" ht="10">
      <c r="B162" s="162"/>
      <c r="D162" s="159" t="s">
        <v>171</v>
      </c>
      <c r="E162" s="163" t="s">
        <v>21</v>
      </c>
      <c r="F162" s="164" t="s">
        <v>1860</v>
      </c>
      <c r="H162" s="163" t="s">
        <v>21</v>
      </c>
      <c r="I162" s="165"/>
      <c r="L162" s="162"/>
      <c r="M162" s="166"/>
      <c r="T162" s="167"/>
      <c r="AT162" s="163" t="s">
        <v>171</v>
      </c>
      <c r="AU162" s="163" t="s">
        <v>85</v>
      </c>
      <c r="AV162" s="12" t="s">
        <v>83</v>
      </c>
      <c r="AW162" s="12" t="s">
        <v>37</v>
      </c>
      <c r="AX162" s="12" t="s">
        <v>76</v>
      </c>
      <c r="AY162" s="163" t="s">
        <v>160</v>
      </c>
    </row>
    <row r="163" spans="2:51" s="13" customFormat="1" ht="10">
      <c r="B163" s="168"/>
      <c r="D163" s="159" t="s">
        <v>171</v>
      </c>
      <c r="E163" s="169" t="s">
        <v>21</v>
      </c>
      <c r="F163" s="170" t="s">
        <v>4158</v>
      </c>
      <c r="H163" s="171">
        <v>316.65</v>
      </c>
      <c r="I163" s="172"/>
      <c r="L163" s="168"/>
      <c r="M163" s="173"/>
      <c r="T163" s="174"/>
      <c r="AT163" s="169" t="s">
        <v>171</v>
      </c>
      <c r="AU163" s="169" t="s">
        <v>85</v>
      </c>
      <c r="AV163" s="13" t="s">
        <v>85</v>
      </c>
      <c r="AW163" s="13" t="s">
        <v>37</v>
      </c>
      <c r="AX163" s="13" t="s">
        <v>76</v>
      </c>
      <c r="AY163" s="169" t="s">
        <v>160</v>
      </c>
    </row>
    <row r="164" spans="2:51" s="15" customFormat="1" ht="10">
      <c r="B164" s="182"/>
      <c r="D164" s="159" t="s">
        <v>171</v>
      </c>
      <c r="E164" s="183" t="s">
        <v>21</v>
      </c>
      <c r="F164" s="184" t="s">
        <v>185</v>
      </c>
      <c r="H164" s="185">
        <v>316.65</v>
      </c>
      <c r="I164" s="186"/>
      <c r="L164" s="182"/>
      <c r="M164" s="187"/>
      <c r="T164" s="188"/>
      <c r="AT164" s="183" t="s">
        <v>171</v>
      </c>
      <c r="AU164" s="183" t="s">
        <v>85</v>
      </c>
      <c r="AV164" s="15" t="s">
        <v>167</v>
      </c>
      <c r="AW164" s="15" t="s">
        <v>37</v>
      </c>
      <c r="AX164" s="15" t="s">
        <v>83</v>
      </c>
      <c r="AY164" s="183" t="s">
        <v>160</v>
      </c>
    </row>
    <row r="165" spans="2:65" s="1" customFormat="1" ht="24" customHeight="1">
      <c r="B165" s="33"/>
      <c r="C165" s="192" t="s">
        <v>7</v>
      </c>
      <c r="D165" s="192" t="s">
        <v>799</v>
      </c>
      <c r="E165" s="193" t="s">
        <v>4159</v>
      </c>
      <c r="F165" s="194" t="s">
        <v>4160</v>
      </c>
      <c r="G165" s="195" t="s">
        <v>332</v>
      </c>
      <c r="H165" s="196">
        <v>127</v>
      </c>
      <c r="I165" s="197"/>
      <c r="J165" s="198">
        <f>ROUND(I165*H165,2)</f>
        <v>0</v>
      </c>
      <c r="K165" s="194" t="s">
        <v>166</v>
      </c>
      <c r="L165" s="199"/>
      <c r="M165" s="200" t="s">
        <v>21</v>
      </c>
      <c r="N165" s="201" t="s">
        <v>47</v>
      </c>
      <c r="P165" s="155">
        <f>O165*H165</f>
        <v>0</v>
      </c>
      <c r="Q165" s="155">
        <v>0.0191</v>
      </c>
      <c r="R165" s="155">
        <f>Q165*H165</f>
        <v>2.4257</v>
      </c>
      <c r="S165" s="155">
        <v>0</v>
      </c>
      <c r="T165" s="156">
        <f>S165*H165</f>
        <v>0</v>
      </c>
      <c r="AR165" s="157" t="s">
        <v>247</v>
      </c>
      <c r="AT165" s="157" t="s">
        <v>799</v>
      </c>
      <c r="AU165" s="157" t="s">
        <v>85</v>
      </c>
      <c r="AY165" s="18" t="s">
        <v>160</v>
      </c>
      <c r="BE165" s="158">
        <f>IF(N165="základní",J165,0)</f>
        <v>0</v>
      </c>
      <c r="BF165" s="158">
        <f>IF(N165="snížená",J165,0)</f>
        <v>0</v>
      </c>
      <c r="BG165" s="158">
        <f>IF(N165="zákl. přenesená",J165,0)</f>
        <v>0</v>
      </c>
      <c r="BH165" s="158">
        <f>IF(N165="sníž. přenesená",J165,0)</f>
        <v>0</v>
      </c>
      <c r="BI165" s="158">
        <f>IF(N165="nulová",J165,0)</f>
        <v>0</v>
      </c>
      <c r="BJ165" s="18" t="s">
        <v>83</v>
      </c>
      <c r="BK165" s="158">
        <f>ROUND(I165*H165,2)</f>
        <v>0</v>
      </c>
      <c r="BL165" s="18" t="s">
        <v>167</v>
      </c>
      <c r="BM165" s="157" t="s">
        <v>4161</v>
      </c>
    </row>
    <row r="166" spans="2:51" s="13" customFormat="1" ht="10">
      <c r="B166" s="168"/>
      <c r="D166" s="159" t="s">
        <v>171</v>
      </c>
      <c r="F166" s="170" t="s">
        <v>4162</v>
      </c>
      <c r="H166" s="171">
        <v>127</v>
      </c>
      <c r="I166" s="172"/>
      <c r="L166" s="168"/>
      <c r="M166" s="173"/>
      <c r="T166" s="174"/>
      <c r="AT166" s="169" t="s">
        <v>171</v>
      </c>
      <c r="AU166" s="169" t="s">
        <v>85</v>
      </c>
      <c r="AV166" s="13" t="s">
        <v>85</v>
      </c>
      <c r="AW166" s="13" t="s">
        <v>4</v>
      </c>
      <c r="AX166" s="13" t="s">
        <v>83</v>
      </c>
      <c r="AY166" s="169" t="s">
        <v>160</v>
      </c>
    </row>
    <row r="167" spans="2:65" s="1" customFormat="1" ht="16.5" customHeight="1">
      <c r="B167" s="33"/>
      <c r="C167" s="146" t="s">
        <v>389</v>
      </c>
      <c r="D167" s="146" t="s">
        <v>162</v>
      </c>
      <c r="E167" s="147" t="s">
        <v>4163</v>
      </c>
      <c r="F167" s="148" t="s">
        <v>4164</v>
      </c>
      <c r="G167" s="149" t="s">
        <v>370</v>
      </c>
      <c r="H167" s="150">
        <v>11.5</v>
      </c>
      <c r="I167" s="151"/>
      <c r="J167" s="152">
        <f>ROUND(I167*H167,2)</f>
        <v>0</v>
      </c>
      <c r="K167" s="148" t="s">
        <v>166</v>
      </c>
      <c r="L167" s="33"/>
      <c r="M167" s="153" t="s">
        <v>21</v>
      </c>
      <c r="N167" s="154" t="s">
        <v>47</v>
      </c>
      <c r="P167" s="155">
        <f>O167*H167</f>
        <v>0</v>
      </c>
      <c r="Q167" s="155">
        <v>0</v>
      </c>
      <c r="R167" s="155">
        <f>Q167*H167</f>
        <v>0</v>
      </c>
      <c r="S167" s="155">
        <v>0</v>
      </c>
      <c r="T167" s="156">
        <f>S167*H167</f>
        <v>0</v>
      </c>
      <c r="AR167" s="157" t="s">
        <v>167</v>
      </c>
      <c r="AT167" s="157" t="s">
        <v>162</v>
      </c>
      <c r="AU167" s="157" t="s">
        <v>85</v>
      </c>
      <c r="AY167" s="18" t="s">
        <v>160</v>
      </c>
      <c r="BE167" s="158">
        <f>IF(N167="základní",J167,0)</f>
        <v>0</v>
      </c>
      <c r="BF167" s="158">
        <f>IF(N167="snížená",J167,0)</f>
        <v>0</v>
      </c>
      <c r="BG167" s="158">
        <f>IF(N167="zákl. přenesená",J167,0)</f>
        <v>0</v>
      </c>
      <c r="BH167" s="158">
        <f>IF(N167="sníž. přenesená",J167,0)</f>
        <v>0</v>
      </c>
      <c r="BI167" s="158">
        <f>IF(N167="nulová",J167,0)</f>
        <v>0</v>
      </c>
      <c r="BJ167" s="18" t="s">
        <v>83</v>
      </c>
      <c r="BK167" s="158">
        <f>ROUND(I167*H167,2)</f>
        <v>0</v>
      </c>
      <c r="BL167" s="18" t="s">
        <v>167</v>
      </c>
      <c r="BM167" s="157" t="s">
        <v>4165</v>
      </c>
    </row>
    <row r="168" spans="2:47" s="1" customFormat="1" ht="45">
      <c r="B168" s="33"/>
      <c r="D168" s="159" t="s">
        <v>169</v>
      </c>
      <c r="F168" s="160" t="s">
        <v>4166</v>
      </c>
      <c r="I168" s="94"/>
      <c r="L168" s="33"/>
      <c r="M168" s="161"/>
      <c r="T168" s="54"/>
      <c r="AT168" s="18" t="s">
        <v>169</v>
      </c>
      <c r="AU168" s="18" t="s">
        <v>85</v>
      </c>
    </row>
    <row r="169" spans="2:51" s="12" customFormat="1" ht="10">
      <c r="B169" s="162"/>
      <c r="D169" s="159" t="s">
        <v>171</v>
      </c>
      <c r="E169" s="163" t="s">
        <v>21</v>
      </c>
      <c r="F169" s="164" t="s">
        <v>4122</v>
      </c>
      <c r="H169" s="163" t="s">
        <v>21</v>
      </c>
      <c r="I169" s="165"/>
      <c r="L169" s="162"/>
      <c r="M169" s="166"/>
      <c r="T169" s="167"/>
      <c r="AT169" s="163" t="s">
        <v>171</v>
      </c>
      <c r="AU169" s="163" t="s">
        <v>85</v>
      </c>
      <c r="AV169" s="12" t="s">
        <v>83</v>
      </c>
      <c r="AW169" s="12" t="s">
        <v>37</v>
      </c>
      <c r="AX169" s="12" t="s">
        <v>76</v>
      </c>
      <c r="AY169" s="163" t="s">
        <v>160</v>
      </c>
    </row>
    <row r="170" spans="2:51" s="13" customFormat="1" ht="10">
      <c r="B170" s="168"/>
      <c r="D170" s="159" t="s">
        <v>171</v>
      </c>
      <c r="E170" s="169" t="s">
        <v>21</v>
      </c>
      <c r="F170" s="170" t="s">
        <v>4167</v>
      </c>
      <c r="H170" s="171">
        <v>11.5</v>
      </c>
      <c r="I170" s="172"/>
      <c r="L170" s="168"/>
      <c r="M170" s="173"/>
      <c r="T170" s="174"/>
      <c r="AT170" s="169" t="s">
        <v>171</v>
      </c>
      <c r="AU170" s="169" t="s">
        <v>85</v>
      </c>
      <c r="AV170" s="13" t="s">
        <v>85</v>
      </c>
      <c r="AW170" s="13" t="s">
        <v>37</v>
      </c>
      <c r="AX170" s="13" t="s">
        <v>76</v>
      </c>
      <c r="AY170" s="169" t="s">
        <v>160</v>
      </c>
    </row>
    <row r="171" spans="2:51" s="15" customFormat="1" ht="10">
      <c r="B171" s="182"/>
      <c r="D171" s="159" t="s">
        <v>171</v>
      </c>
      <c r="E171" s="183" t="s">
        <v>21</v>
      </c>
      <c r="F171" s="184" t="s">
        <v>185</v>
      </c>
      <c r="H171" s="185">
        <v>11.5</v>
      </c>
      <c r="I171" s="186"/>
      <c r="L171" s="182"/>
      <c r="M171" s="187"/>
      <c r="T171" s="188"/>
      <c r="AT171" s="183" t="s">
        <v>171</v>
      </c>
      <c r="AU171" s="183" t="s">
        <v>85</v>
      </c>
      <c r="AV171" s="15" t="s">
        <v>167</v>
      </c>
      <c r="AW171" s="15" t="s">
        <v>37</v>
      </c>
      <c r="AX171" s="15" t="s">
        <v>83</v>
      </c>
      <c r="AY171" s="183" t="s">
        <v>160</v>
      </c>
    </row>
    <row r="172" spans="2:65" s="1" customFormat="1" ht="16.5" customHeight="1">
      <c r="B172" s="33"/>
      <c r="C172" s="192" t="s">
        <v>396</v>
      </c>
      <c r="D172" s="192" t="s">
        <v>799</v>
      </c>
      <c r="E172" s="193" t="s">
        <v>4168</v>
      </c>
      <c r="F172" s="194" t="s">
        <v>4169</v>
      </c>
      <c r="G172" s="195" t="s">
        <v>332</v>
      </c>
      <c r="H172" s="196">
        <v>6</v>
      </c>
      <c r="I172" s="197"/>
      <c r="J172" s="198">
        <f>ROUND(I172*H172,2)</f>
        <v>0</v>
      </c>
      <c r="K172" s="194" t="s">
        <v>21</v>
      </c>
      <c r="L172" s="199"/>
      <c r="M172" s="200" t="s">
        <v>21</v>
      </c>
      <c r="N172" s="201" t="s">
        <v>47</v>
      </c>
      <c r="P172" s="155">
        <f>O172*H172</f>
        <v>0</v>
      </c>
      <c r="Q172" s="155">
        <v>0.004</v>
      </c>
      <c r="R172" s="155">
        <f>Q172*H172</f>
        <v>0.024</v>
      </c>
      <c r="S172" s="155">
        <v>0</v>
      </c>
      <c r="T172" s="156">
        <f>S172*H172</f>
        <v>0</v>
      </c>
      <c r="AR172" s="157" t="s">
        <v>247</v>
      </c>
      <c r="AT172" s="157" t="s">
        <v>799</v>
      </c>
      <c r="AU172" s="157" t="s">
        <v>85</v>
      </c>
      <c r="AY172" s="18" t="s">
        <v>160</v>
      </c>
      <c r="BE172" s="158">
        <f>IF(N172="základní",J172,0)</f>
        <v>0</v>
      </c>
      <c r="BF172" s="158">
        <f>IF(N172="snížená",J172,0)</f>
        <v>0</v>
      </c>
      <c r="BG172" s="158">
        <f>IF(N172="zákl. přenesená",J172,0)</f>
        <v>0</v>
      </c>
      <c r="BH172" s="158">
        <f>IF(N172="sníž. přenesená",J172,0)</f>
        <v>0</v>
      </c>
      <c r="BI172" s="158">
        <f>IF(N172="nulová",J172,0)</f>
        <v>0</v>
      </c>
      <c r="BJ172" s="18" t="s">
        <v>83</v>
      </c>
      <c r="BK172" s="158">
        <f>ROUND(I172*H172,2)</f>
        <v>0</v>
      </c>
      <c r="BL172" s="18" t="s">
        <v>167</v>
      </c>
      <c r="BM172" s="157" t="s">
        <v>4170</v>
      </c>
    </row>
    <row r="173" spans="2:51" s="12" customFormat="1" ht="10">
      <c r="B173" s="162"/>
      <c r="D173" s="159" t="s">
        <v>171</v>
      </c>
      <c r="E173" s="163" t="s">
        <v>21</v>
      </c>
      <c r="F173" s="164" t="s">
        <v>4122</v>
      </c>
      <c r="H173" s="163" t="s">
        <v>21</v>
      </c>
      <c r="I173" s="165"/>
      <c r="L173" s="162"/>
      <c r="M173" s="166"/>
      <c r="T173" s="167"/>
      <c r="AT173" s="163" t="s">
        <v>171</v>
      </c>
      <c r="AU173" s="163" t="s">
        <v>85</v>
      </c>
      <c r="AV173" s="12" t="s">
        <v>83</v>
      </c>
      <c r="AW173" s="12" t="s">
        <v>37</v>
      </c>
      <c r="AX173" s="12" t="s">
        <v>76</v>
      </c>
      <c r="AY173" s="163" t="s">
        <v>160</v>
      </c>
    </row>
    <row r="174" spans="2:51" s="13" customFormat="1" ht="10">
      <c r="B174" s="168"/>
      <c r="D174" s="159" t="s">
        <v>171</v>
      </c>
      <c r="E174" s="169" t="s">
        <v>21</v>
      </c>
      <c r="F174" s="170" t="s">
        <v>4171</v>
      </c>
      <c r="H174" s="171">
        <v>23</v>
      </c>
      <c r="I174" s="172"/>
      <c r="L174" s="168"/>
      <c r="M174" s="173"/>
      <c r="T174" s="174"/>
      <c r="AT174" s="169" t="s">
        <v>171</v>
      </c>
      <c r="AU174" s="169" t="s">
        <v>85</v>
      </c>
      <c r="AV174" s="13" t="s">
        <v>85</v>
      </c>
      <c r="AW174" s="13" t="s">
        <v>37</v>
      </c>
      <c r="AX174" s="13" t="s">
        <v>76</v>
      </c>
      <c r="AY174" s="169" t="s">
        <v>160</v>
      </c>
    </row>
    <row r="175" spans="2:51" s="15" customFormat="1" ht="10">
      <c r="B175" s="182"/>
      <c r="D175" s="159" t="s">
        <v>171</v>
      </c>
      <c r="E175" s="183" t="s">
        <v>21</v>
      </c>
      <c r="F175" s="184" t="s">
        <v>185</v>
      </c>
      <c r="H175" s="185">
        <v>23</v>
      </c>
      <c r="I175" s="186"/>
      <c r="L175" s="182"/>
      <c r="M175" s="187"/>
      <c r="T175" s="188"/>
      <c r="AT175" s="183" t="s">
        <v>171</v>
      </c>
      <c r="AU175" s="183" t="s">
        <v>85</v>
      </c>
      <c r="AV175" s="15" t="s">
        <v>167</v>
      </c>
      <c r="AW175" s="15" t="s">
        <v>37</v>
      </c>
      <c r="AX175" s="15" t="s">
        <v>76</v>
      </c>
      <c r="AY175" s="183" t="s">
        <v>160</v>
      </c>
    </row>
    <row r="176" spans="2:51" s="13" customFormat="1" ht="10">
      <c r="B176" s="168"/>
      <c r="D176" s="159" t="s">
        <v>171</v>
      </c>
      <c r="E176" s="169" t="s">
        <v>21</v>
      </c>
      <c r="F176" s="170" t="s">
        <v>4172</v>
      </c>
      <c r="H176" s="171">
        <v>6</v>
      </c>
      <c r="I176" s="172"/>
      <c r="L176" s="168"/>
      <c r="M176" s="173"/>
      <c r="T176" s="174"/>
      <c r="AT176" s="169" t="s">
        <v>171</v>
      </c>
      <c r="AU176" s="169" t="s">
        <v>85</v>
      </c>
      <c r="AV176" s="13" t="s">
        <v>85</v>
      </c>
      <c r="AW176" s="13" t="s">
        <v>37</v>
      </c>
      <c r="AX176" s="13" t="s">
        <v>83</v>
      </c>
      <c r="AY176" s="169" t="s">
        <v>160</v>
      </c>
    </row>
    <row r="177" spans="2:65" s="1" customFormat="1" ht="24" customHeight="1">
      <c r="B177" s="33"/>
      <c r="C177" s="146" t="s">
        <v>403</v>
      </c>
      <c r="D177" s="146" t="s">
        <v>162</v>
      </c>
      <c r="E177" s="147" t="s">
        <v>4173</v>
      </c>
      <c r="F177" s="148" t="s">
        <v>4174</v>
      </c>
      <c r="G177" s="149" t="s">
        <v>332</v>
      </c>
      <c r="H177" s="150">
        <v>1</v>
      </c>
      <c r="I177" s="151"/>
      <c r="J177" s="152">
        <f>ROUND(I177*H177,2)</f>
        <v>0</v>
      </c>
      <c r="K177" s="148" t="s">
        <v>21</v>
      </c>
      <c r="L177" s="33"/>
      <c r="M177" s="153" t="s">
        <v>21</v>
      </c>
      <c r="N177" s="154" t="s">
        <v>47</v>
      </c>
      <c r="P177" s="155">
        <f>O177*H177</f>
        <v>0</v>
      </c>
      <c r="Q177" s="155">
        <v>0</v>
      </c>
      <c r="R177" s="155">
        <f>Q177*H177</f>
        <v>0</v>
      </c>
      <c r="S177" s="155">
        <v>0</v>
      </c>
      <c r="T177" s="156">
        <f>S177*H177</f>
        <v>0</v>
      </c>
      <c r="AR177" s="157" t="s">
        <v>167</v>
      </c>
      <c r="AT177" s="157" t="s">
        <v>162</v>
      </c>
      <c r="AU177" s="157" t="s">
        <v>85</v>
      </c>
      <c r="AY177" s="18" t="s">
        <v>160</v>
      </c>
      <c r="BE177" s="158">
        <f>IF(N177="základní",J177,0)</f>
        <v>0</v>
      </c>
      <c r="BF177" s="158">
        <f>IF(N177="snížená",J177,0)</f>
        <v>0</v>
      </c>
      <c r="BG177" s="158">
        <f>IF(N177="zákl. přenesená",J177,0)</f>
        <v>0</v>
      </c>
      <c r="BH177" s="158">
        <f>IF(N177="sníž. přenesená",J177,0)</f>
        <v>0</v>
      </c>
      <c r="BI177" s="158">
        <f>IF(N177="nulová",J177,0)</f>
        <v>0</v>
      </c>
      <c r="BJ177" s="18" t="s">
        <v>83</v>
      </c>
      <c r="BK177" s="158">
        <f>ROUND(I177*H177,2)</f>
        <v>0</v>
      </c>
      <c r="BL177" s="18" t="s">
        <v>167</v>
      </c>
      <c r="BM177" s="157" t="s">
        <v>4175</v>
      </c>
    </row>
    <row r="178" spans="2:47" s="1" customFormat="1" ht="45">
      <c r="B178" s="33"/>
      <c r="D178" s="159" t="s">
        <v>169</v>
      </c>
      <c r="F178" s="160" t="s">
        <v>4166</v>
      </c>
      <c r="I178" s="94"/>
      <c r="L178" s="33"/>
      <c r="M178" s="161"/>
      <c r="T178" s="54"/>
      <c r="AT178" s="18" t="s">
        <v>169</v>
      </c>
      <c r="AU178" s="18" t="s">
        <v>85</v>
      </c>
    </row>
    <row r="179" spans="2:51" s="12" customFormat="1" ht="10">
      <c r="B179" s="162"/>
      <c r="D179" s="159" t="s">
        <v>171</v>
      </c>
      <c r="E179" s="163" t="s">
        <v>21</v>
      </c>
      <c r="F179" s="164" t="s">
        <v>4093</v>
      </c>
      <c r="H179" s="163" t="s">
        <v>21</v>
      </c>
      <c r="I179" s="165"/>
      <c r="L179" s="162"/>
      <c r="M179" s="166"/>
      <c r="T179" s="167"/>
      <c r="AT179" s="163" t="s">
        <v>171</v>
      </c>
      <c r="AU179" s="163" t="s">
        <v>85</v>
      </c>
      <c r="AV179" s="12" t="s">
        <v>83</v>
      </c>
      <c r="AW179" s="12" t="s">
        <v>37</v>
      </c>
      <c r="AX179" s="12" t="s">
        <v>76</v>
      </c>
      <c r="AY179" s="163" t="s">
        <v>160</v>
      </c>
    </row>
    <row r="180" spans="2:51" s="13" customFormat="1" ht="10">
      <c r="B180" s="168"/>
      <c r="D180" s="159" t="s">
        <v>171</v>
      </c>
      <c r="E180" s="169" t="s">
        <v>21</v>
      </c>
      <c r="F180" s="170" t="s">
        <v>4176</v>
      </c>
      <c r="H180" s="171">
        <v>1</v>
      </c>
      <c r="I180" s="172"/>
      <c r="L180" s="168"/>
      <c r="M180" s="173"/>
      <c r="T180" s="174"/>
      <c r="AT180" s="169" t="s">
        <v>171</v>
      </c>
      <c r="AU180" s="169" t="s">
        <v>85</v>
      </c>
      <c r="AV180" s="13" t="s">
        <v>85</v>
      </c>
      <c r="AW180" s="13" t="s">
        <v>37</v>
      </c>
      <c r="AX180" s="13" t="s">
        <v>76</v>
      </c>
      <c r="AY180" s="169" t="s">
        <v>160</v>
      </c>
    </row>
    <row r="181" spans="2:51" s="15" customFormat="1" ht="10">
      <c r="B181" s="182"/>
      <c r="D181" s="159" t="s">
        <v>171</v>
      </c>
      <c r="E181" s="183" t="s">
        <v>21</v>
      </c>
      <c r="F181" s="184" t="s">
        <v>185</v>
      </c>
      <c r="H181" s="185">
        <v>1</v>
      </c>
      <c r="I181" s="186"/>
      <c r="L181" s="182"/>
      <c r="M181" s="187"/>
      <c r="T181" s="188"/>
      <c r="AT181" s="183" t="s">
        <v>171</v>
      </c>
      <c r="AU181" s="183" t="s">
        <v>85</v>
      </c>
      <c r="AV181" s="15" t="s">
        <v>167</v>
      </c>
      <c r="AW181" s="15" t="s">
        <v>37</v>
      </c>
      <c r="AX181" s="15" t="s">
        <v>83</v>
      </c>
      <c r="AY181" s="183" t="s">
        <v>160</v>
      </c>
    </row>
    <row r="182" spans="2:63" s="11" customFormat="1" ht="22.75" customHeight="1">
      <c r="B182" s="134"/>
      <c r="D182" s="135" t="s">
        <v>75</v>
      </c>
      <c r="E182" s="144" t="s">
        <v>1288</v>
      </c>
      <c r="F182" s="144" t="s">
        <v>1289</v>
      </c>
      <c r="I182" s="137"/>
      <c r="J182" s="145">
        <f>BK182</f>
        <v>0</v>
      </c>
      <c r="L182" s="134"/>
      <c r="M182" s="139"/>
      <c r="P182" s="140">
        <f>SUM(P183:P184)</f>
        <v>0</v>
      </c>
      <c r="R182" s="140">
        <f>SUM(R183:R184)</f>
        <v>0</v>
      </c>
      <c r="T182" s="141">
        <f>SUM(T183:T184)</f>
        <v>0</v>
      </c>
      <c r="AR182" s="135" t="s">
        <v>83</v>
      </c>
      <c r="AT182" s="142" t="s">
        <v>75</v>
      </c>
      <c r="AU182" s="142" t="s">
        <v>83</v>
      </c>
      <c r="AY182" s="135" t="s">
        <v>160</v>
      </c>
      <c r="BK182" s="143">
        <f>SUM(BK183:BK184)</f>
        <v>0</v>
      </c>
    </row>
    <row r="183" spans="2:65" s="1" customFormat="1" ht="24" customHeight="1">
      <c r="B183" s="33"/>
      <c r="C183" s="146" t="s">
        <v>409</v>
      </c>
      <c r="D183" s="146" t="s">
        <v>162</v>
      </c>
      <c r="E183" s="147" t="s">
        <v>4177</v>
      </c>
      <c r="F183" s="148" t="s">
        <v>4178</v>
      </c>
      <c r="G183" s="149" t="s">
        <v>256</v>
      </c>
      <c r="H183" s="150">
        <v>61.634</v>
      </c>
      <c r="I183" s="151"/>
      <c r="J183" s="152">
        <f>ROUND(I183*H183,2)</f>
        <v>0</v>
      </c>
      <c r="K183" s="148" t="s">
        <v>166</v>
      </c>
      <c r="L183" s="33"/>
      <c r="M183" s="153" t="s">
        <v>21</v>
      </c>
      <c r="N183" s="154" t="s">
        <v>47</v>
      </c>
      <c r="P183" s="155">
        <f>O183*H183</f>
        <v>0</v>
      </c>
      <c r="Q183" s="155">
        <v>0</v>
      </c>
      <c r="R183" s="155">
        <f>Q183*H183</f>
        <v>0</v>
      </c>
      <c r="S183" s="155">
        <v>0</v>
      </c>
      <c r="T183" s="156">
        <f>S183*H183</f>
        <v>0</v>
      </c>
      <c r="AR183" s="157" t="s">
        <v>167</v>
      </c>
      <c r="AT183" s="157" t="s">
        <v>162</v>
      </c>
      <c r="AU183" s="157" t="s">
        <v>85</v>
      </c>
      <c r="AY183" s="18" t="s">
        <v>160</v>
      </c>
      <c r="BE183" s="158">
        <f>IF(N183="základní",J183,0)</f>
        <v>0</v>
      </c>
      <c r="BF183" s="158">
        <f>IF(N183="snížená",J183,0)</f>
        <v>0</v>
      </c>
      <c r="BG183" s="158">
        <f>IF(N183="zákl. přenesená",J183,0)</f>
        <v>0</v>
      </c>
      <c r="BH183" s="158">
        <f>IF(N183="sníž. přenesená",J183,0)</f>
        <v>0</v>
      </c>
      <c r="BI183" s="158">
        <f>IF(N183="nulová",J183,0)</f>
        <v>0</v>
      </c>
      <c r="BJ183" s="18" t="s">
        <v>83</v>
      </c>
      <c r="BK183" s="158">
        <f>ROUND(I183*H183,2)</f>
        <v>0</v>
      </c>
      <c r="BL183" s="18" t="s">
        <v>167</v>
      </c>
      <c r="BM183" s="157" t="s">
        <v>4179</v>
      </c>
    </row>
    <row r="184" spans="2:47" s="1" customFormat="1" ht="27">
      <c r="B184" s="33"/>
      <c r="D184" s="159" t="s">
        <v>169</v>
      </c>
      <c r="F184" s="160" t="s">
        <v>4180</v>
      </c>
      <c r="I184" s="94"/>
      <c r="L184" s="33"/>
      <c r="M184" s="161"/>
      <c r="T184" s="54"/>
      <c r="AT184" s="18" t="s">
        <v>169</v>
      </c>
      <c r="AU184" s="18" t="s">
        <v>85</v>
      </c>
    </row>
    <row r="185" spans="2:63" s="11" customFormat="1" ht="25.9" customHeight="1">
      <c r="B185" s="134"/>
      <c r="D185" s="135" t="s">
        <v>75</v>
      </c>
      <c r="E185" s="136" t="s">
        <v>441</v>
      </c>
      <c r="F185" s="136" t="s">
        <v>442</v>
      </c>
      <c r="I185" s="137"/>
      <c r="J185" s="138">
        <f>BK185</f>
        <v>0</v>
      </c>
      <c r="L185" s="134"/>
      <c r="M185" s="139"/>
      <c r="P185" s="140">
        <f>P186</f>
        <v>0</v>
      </c>
      <c r="R185" s="140">
        <f>R186</f>
        <v>0.045600959999999996</v>
      </c>
      <c r="T185" s="141">
        <f>T186</f>
        <v>0</v>
      </c>
      <c r="AR185" s="135" t="s">
        <v>85</v>
      </c>
      <c r="AT185" s="142" t="s">
        <v>75</v>
      </c>
      <c r="AU185" s="142" t="s">
        <v>76</v>
      </c>
      <c r="AY185" s="135" t="s">
        <v>160</v>
      </c>
      <c r="BK185" s="143">
        <f>BK186</f>
        <v>0</v>
      </c>
    </row>
    <row r="186" spans="2:63" s="11" customFormat="1" ht="22.75" customHeight="1">
      <c r="B186" s="134"/>
      <c r="D186" s="135" t="s">
        <v>75</v>
      </c>
      <c r="E186" s="144" t="s">
        <v>2303</v>
      </c>
      <c r="F186" s="144" t="s">
        <v>2304</v>
      </c>
      <c r="I186" s="137"/>
      <c r="J186" s="145">
        <f>BK186</f>
        <v>0</v>
      </c>
      <c r="L186" s="134"/>
      <c r="M186" s="139"/>
      <c r="P186" s="140">
        <f>SUM(P187:P201)</f>
        <v>0</v>
      </c>
      <c r="R186" s="140">
        <f>SUM(R187:R201)</f>
        <v>0.045600959999999996</v>
      </c>
      <c r="T186" s="141">
        <f>SUM(T187:T201)</f>
        <v>0</v>
      </c>
      <c r="AR186" s="135" t="s">
        <v>85</v>
      </c>
      <c r="AT186" s="142" t="s">
        <v>75</v>
      </c>
      <c r="AU186" s="142" t="s">
        <v>83</v>
      </c>
      <c r="AY186" s="135" t="s">
        <v>160</v>
      </c>
      <c r="BK186" s="143">
        <f>SUM(BK187:BK201)</f>
        <v>0</v>
      </c>
    </row>
    <row r="187" spans="2:65" s="1" customFormat="1" ht="24" customHeight="1">
      <c r="B187" s="33"/>
      <c r="C187" s="146" t="s">
        <v>414</v>
      </c>
      <c r="D187" s="146" t="s">
        <v>162</v>
      </c>
      <c r="E187" s="147" t="s">
        <v>4181</v>
      </c>
      <c r="F187" s="148" t="s">
        <v>4182</v>
      </c>
      <c r="G187" s="149" t="s">
        <v>204</v>
      </c>
      <c r="H187" s="150">
        <v>95.002</v>
      </c>
      <c r="I187" s="151"/>
      <c r="J187" s="152">
        <f>ROUND(I187*H187,2)</f>
        <v>0</v>
      </c>
      <c r="K187" s="148" t="s">
        <v>166</v>
      </c>
      <c r="L187" s="33"/>
      <c r="M187" s="153" t="s">
        <v>21</v>
      </c>
      <c r="N187" s="154" t="s">
        <v>47</v>
      </c>
      <c r="P187" s="155">
        <f>O187*H187</f>
        <v>0</v>
      </c>
      <c r="Q187" s="155">
        <v>0.00014</v>
      </c>
      <c r="R187" s="155">
        <f>Q187*H187</f>
        <v>0.013300279999999998</v>
      </c>
      <c r="S187" s="155">
        <v>0</v>
      </c>
      <c r="T187" s="156">
        <f>S187*H187</f>
        <v>0</v>
      </c>
      <c r="AR187" s="157" t="s">
        <v>352</v>
      </c>
      <c r="AT187" s="157" t="s">
        <v>162</v>
      </c>
      <c r="AU187" s="157" t="s">
        <v>85</v>
      </c>
      <c r="AY187" s="18" t="s">
        <v>160</v>
      </c>
      <c r="BE187" s="158">
        <f>IF(N187="základní",J187,0)</f>
        <v>0</v>
      </c>
      <c r="BF187" s="158">
        <f>IF(N187="snížená",J187,0)</f>
        <v>0</v>
      </c>
      <c r="BG187" s="158">
        <f>IF(N187="zákl. přenesená",J187,0)</f>
        <v>0</v>
      </c>
      <c r="BH187" s="158">
        <f>IF(N187="sníž. přenesená",J187,0)</f>
        <v>0</v>
      </c>
      <c r="BI187" s="158">
        <f>IF(N187="nulová",J187,0)</f>
        <v>0</v>
      </c>
      <c r="BJ187" s="18" t="s">
        <v>83</v>
      </c>
      <c r="BK187" s="158">
        <f>ROUND(I187*H187,2)</f>
        <v>0</v>
      </c>
      <c r="BL187" s="18" t="s">
        <v>352</v>
      </c>
      <c r="BM187" s="157" t="s">
        <v>4183</v>
      </c>
    </row>
    <row r="188" spans="2:47" s="1" customFormat="1" ht="54">
      <c r="B188" s="33"/>
      <c r="D188" s="159" t="s">
        <v>169</v>
      </c>
      <c r="F188" s="160" t="s">
        <v>4184</v>
      </c>
      <c r="I188" s="94"/>
      <c r="L188" s="33"/>
      <c r="M188" s="161"/>
      <c r="T188" s="54"/>
      <c r="AT188" s="18" t="s">
        <v>169</v>
      </c>
      <c r="AU188" s="18" t="s">
        <v>85</v>
      </c>
    </row>
    <row r="189" spans="2:51" s="12" customFormat="1" ht="10">
      <c r="B189" s="162"/>
      <c r="D189" s="159" t="s">
        <v>171</v>
      </c>
      <c r="E189" s="163" t="s">
        <v>21</v>
      </c>
      <c r="F189" s="164" t="s">
        <v>4185</v>
      </c>
      <c r="H189" s="163" t="s">
        <v>21</v>
      </c>
      <c r="I189" s="165"/>
      <c r="L189" s="162"/>
      <c r="M189" s="166"/>
      <c r="T189" s="167"/>
      <c r="AT189" s="163" t="s">
        <v>171</v>
      </c>
      <c r="AU189" s="163" t="s">
        <v>85</v>
      </c>
      <c r="AV189" s="12" t="s">
        <v>83</v>
      </c>
      <c r="AW189" s="12" t="s">
        <v>37</v>
      </c>
      <c r="AX189" s="12" t="s">
        <v>76</v>
      </c>
      <c r="AY189" s="163" t="s">
        <v>160</v>
      </c>
    </row>
    <row r="190" spans="2:51" s="12" customFormat="1" ht="10">
      <c r="B190" s="162"/>
      <c r="D190" s="159" t="s">
        <v>171</v>
      </c>
      <c r="E190" s="163" t="s">
        <v>21</v>
      </c>
      <c r="F190" s="164" t="s">
        <v>4186</v>
      </c>
      <c r="H190" s="163" t="s">
        <v>21</v>
      </c>
      <c r="I190" s="165"/>
      <c r="L190" s="162"/>
      <c r="M190" s="166"/>
      <c r="T190" s="167"/>
      <c r="AT190" s="163" t="s">
        <v>171</v>
      </c>
      <c r="AU190" s="163" t="s">
        <v>85</v>
      </c>
      <c r="AV190" s="12" t="s">
        <v>83</v>
      </c>
      <c r="AW190" s="12" t="s">
        <v>37</v>
      </c>
      <c r="AX190" s="12" t="s">
        <v>76</v>
      </c>
      <c r="AY190" s="163" t="s">
        <v>160</v>
      </c>
    </row>
    <row r="191" spans="2:51" s="13" customFormat="1" ht="10">
      <c r="B191" s="168"/>
      <c r="D191" s="159" t="s">
        <v>171</v>
      </c>
      <c r="E191" s="169" t="s">
        <v>21</v>
      </c>
      <c r="F191" s="170" t="s">
        <v>4187</v>
      </c>
      <c r="H191" s="171">
        <v>8.671</v>
      </c>
      <c r="I191" s="172"/>
      <c r="L191" s="168"/>
      <c r="M191" s="173"/>
      <c r="T191" s="174"/>
      <c r="AT191" s="169" t="s">
        <v>171</v>
      </c>
      <c r="AU191" s="169" t="s">
        <v>85</v>
      </c>
      <c r="AV191" s="13" t="s">
        <v>85</v>
      </c>
      <c r="AW191" s="13" t="s">
        <v>37</v>
      </c>
      <c r="AX191" s="13" t="s">
        <v>76</v>
      </c>
      <c r="AY191" s="169" t="s">
        <v>160</v>
      </c>
    </row>
    <row r="192" spans="2:51" s="13" customFormat="1" ht="10">
      <c r="B192" s="168"/>
      <c r="D192" s="159" t="s">
        <v>171</v>
      </c>
      <c r="E192" s="169" t="s">
        <v>21</v>
      </c>
      <c r="F192" s="170" t="s">
        <v>4188</v>
      </c>
      <c r="H192" s="171">
        <v>3.167</v>
      </c>
      <c r="I192" s="172"/>
      <c r="L192" s="168"/>
      <c r="M192" s="173"/>
      <c r="T192" s="174"/>
      <c r="AT192" s="169" t="s">
        <v>171</v>
      </c>
      <c r="AU192" s="169" t="s">
        <v>85</v>
      </c>
      <c r="AV192" s="13" t="s">
        <v>85</v>
      </c>
      <c r="AW192" s="13" t="s">
        <v>37</v>
      </c>
      <c r="AX192" s="13" t="s">
        <v>76</v>
      </c>
      <c r="AY192" s="169" t="s">
        <v>160</v>
      </c>
    </row>
    <row r="193" spans="2:51" s="14" customFormat="1" ht="10">
      <c r="B193" s="175"/>
      <c r="D193" s="159" t="s">
        <v>171</v>
      </c>
      <c r="E193" s="176" t="s">
        <v>21</v>
      </c>
      <c r="F193" s="177" t="s">
        <v>180</v>
      </c>
      <c r="H193" s="178">
        <v>11.838</v>
      </c>
      <c r="I193" s="179"/>
      <c r="L193" s="175"/>
      <c r="M193" s="180"/>
      <c r="T193" s="181"/>
      <c r="AT193" s="176" t="s">
        <v>171</v>
      </c>
      <c r="AU193" s="176" t="s">
        <v>85</v>
      </c>
      <c r="AV193" s="14" t="s">
        <v>181</v>
      </c>
      <c r="AW193" s="14" t="s">
        <v>37</v>
      </c>
      <c r="AX193" s="14" t="s">
        <v>76</v>
      </c>
      <c r="AY193" s="176" t="s">
        <v>160</v>
      </c>
    </row>
    <row r="194" spans="2:51" s="12" customFormat="1" ht="10">
      <c r="B194" s="162"/>
      <c r="D194" s="159" t="s">
        <v>171</v>
      </c>
      <c r="E194" s="163" t="s">
        <v>21</v>
      </c>
      <c r="F194" s="164" t="s">
        <v>4189</v>
      </c>
      <c r="H194" s="163" t="s">
        <v>21</v>
      </c>
      <c r="I194" s="165"/>
      <c r="L194" s="162"/>
      <c r="M194" s="166"/>
      <c r="T194" s="167"/>
      <c r="AT194" s="163" t="s">
        <v>171</v>
      </c>
      <c r="AU194" s="163" t="s">
        <v>85</v>
      </c>
      <c r="AV194" s="12" t="s">
        <v>83</v>
      </c>
      <c r="AW194" s="12" t="s">
        <v>37</v>
      </c>
      <c r="AX194" s="12" t="s">
        <v>76</v>
      </c>
      <c r="AY194" s="163" t="s">
        <v>160</v>
      </c>
    </row>
    <row r="195" spans="2:51" s="13" customFormat="1" ht="10">
      <c r="B195" s="168"/>
      <c r="D195" s="159" t="s">
        <v>171</v>
      </c>
      <c r="E195" s="169" t="s">
        <v>21</v>
      </c>
      <c r="F195" s="170" t="s">
        <v>4190</v>
      </c>
      <c r="H195" s="171">
        <v>65.747</v>
      </c>
      <c r="I195" s="172"/>
      <c r="L195" s="168"/>
      <c r="M195" s="173"/>
      <c r="T195" s="174"/>
      <c r="AT195" s="169" t="s">
        <v>171</v>
      </c>
      <c r="AU195" s="169" t="s">
        <v>85</v>
      </c>
      <c r="AV195" s="13" t="s">
        <v>85</v>
      </c>
      <c r="AW195" s="13" t="s">
        <v>37</v>
      </c>
      <c r="AX195" s="13" t="s">
        <v>76</v>
      </c>
      <c r="AY195" s="169" t="s">
        <v>160</v>
      </c>
    </row>
    <row r="196" spans="2:51" s="13" customFormat="1" ht="10">
      <c r="B196" s="168"/>
      <c r="D196" s="159" t="s">
        <v>171</v>
      </c>
      <c r="E196" s="169" t="s">
        <v>21</v>
      </c>
      <c r="F196" s="170" t="s">
        <v>4191</v>
      </c>
      <c r="H196" s="171">
        <v>17.417</v>
      </c>
      <c r="I196" s="172"/>
      <c r="L196" s="168"/>
      <c r="M196" s="173"/>
      <c r="T196" s="174"/>
      <c r="AT196" s="169" t="s">
        <v>171</v>
      </c>
      <c r="AU196" s="169" t="s">
        <v>85</v>
      </c>
      <c r="AV196" s="13" t="s">
        <v>85</v>
      </c>
      <c r="AW196" s="13" t="s">
        <v>37</v>
      </c>
      <c r="AX196" s="13" t="s">
        <v>76</v>
      </c>
      <c r="AY196" s="169" t="s">
        <v>160</v>
      </c>
    </row>
    <row r="197" spans="2:51" s="14" customFormat="1" ht="10">
      <c r="B197" s="175"/>
      <c r="D197" s="159" t="s">
        <v>171</v>
      </c>
      <c r="E197" s="176" t="s">
        <v>21</v>
      </c>
      <c r="F197" s="177" t="s">
        <v>180</v>
      </c>
      <c r="H197" s="178">
        <v>83.164</v>
      </c>
      <c r="I197" s="179"/>
      <c r="L197" s="175"/>
      <c r="M197" s="180"/>
      <c r="T197" s="181"/>
      <c r="AT197" s="176" t="s">
        <v>171</v>
      </c>
      <c r="AU197" s="176" t="s">
        <v>85</v>
      </c>
      <c r="AV197" s="14" t="s">
        <v>181</v>
      </c>
      <c r="AW197" s="14" t="s">
        <v>37</v>
      </c>
      <c r="AX197" s="14" t="s">
        <v>76</v>
      </c>
      <c r="AY197" s="176" t="s">
        <v>160</v>
      </c>
    </row>
    <row r="198" spans="2:51" s="15" customFormat="1" ht="10">
      <c r="B198" s="182"/>
      <c r="D198" s="159" t="s">
        <v>171</v>
      </c>
      <c r="E198" s="183" t="s">
        <v>21</v>
      </c>
      <c r="F198" s="184" t="s">
        <v>185</v>
      </c>
      <c r="H198" s="185">
        <v>95.002</v>
      </c>
      <c r="I198" s="186"/>
      <c r="L198" s="182"/>
      <c r="M198" s="187"/>
      <c r="T198" s="188"/>
      <c r="AT198" s="183" t="s">
        <v>171</v>
      </c>
      <c r="AU198" s="183" t="s">
        <v>85</v>
      </c>
      <c r="AV198" s="15" t="s">
        <v>167</v>
      </c>
      <c r="AW198" s="15" t="s">
        <v>37</v>
      </c>
      <c r="AX198" s="15" t="s">
        <v>83</v>
      </c>
      <c r="AY198" s="183" t="s">
        <v>160</v>
      </c>
    </row>
    <row r="199" spans="2:65" s="1" customFormat="1" ht="16.5" customHeight="1">
      <c r="B199" s="33"/>
      <c r="C199" s="146" t="s">
        <v>416</v>
      </c>
      <c r="D199" s="146" t="s">
        <v>162</v>
      </c>
      <c r="E199" s="147" t="s">
        <v>3898</v>
      </c>
      <c r="F199" s="148" t="s">
        <v>3899</v>
      </c>
      <c r="G199" s="149" t="s">
        <v>204</v>
      </c>
      <c r="H199" s="150">
        <v>95.002</v>
      </c>
      <c r="I199" s="151"/>
      <c r="J199" s="152">
        <f>ROUND(I199*H199,2)</f>
        <v>0</v>
      </c>
      <c r="K199" s="148" t="s">
        <v>166</v>
      </c>
      <c r="L199" s="33"/>
      <c r="M199" s="153" t="s">
        <v>21</v>
      </c>
      <c r="N199" s="154" t="s">
        <v>47</v>
      </c>
      <c r="P199" s="155">
        <f>O199*H199</f>
        <v>0</v>
      </c>
      <c r="Q199" s="155">
        <v>0.00034</v>
      </c>
      <c r="R199" s="155">
        <f>Q199*H199</f>
        <v>0.03230068</v>
      </c>
      <c r="S199" s="155">
        <v>0</v>
      </c>
      <c r="T199" s="156">
        <f>S199*H199</f>
        <v>0</v>
      </c>
      <c r="AR199" s="157" t="s">
        <v>352</v>
      </c>
      <c r="AT199" s="157" t="s">
        <v>162</v>
      </c>
      <c r="AU199" s="157" t="s">
        <v>85</v>
      </c>
      <c r="AY199" s="18" t="s">
        <v>160</v>
      </c>
      <c r="BE199" s="158">
        <f>IF(N199="základní",J199,0)</f>
        <v>0</v>
      </c>
      <c r="BF199" s="158">
        <f>IF(N199="snížená",J199,0)</f>
        <v>0</v>
      </c>
      <c r="BG199" s="158">
        <f>IF(N199="zákl. přenesená",J199,0)</f>
        <v>0</v>
      </c>
      <c r="BH199" s="158">
        <f>IF(N199="sníž. přenesená",J199,0)</f>
        <v>0</v>
      </c>
      <c r="BI199" s="158">
        <f>IF(N199="nulová",J199,0)</f>
        <v>0</v>
      </c>
      <c r="BJ199" s="18" t="s">
        <v>83</v>
      </c>
      <c r="BK199" s="158">
        <f>ROUND(I199*H199,2)</f>
        <v>0</v>
      </c>
      <c r="BL199" s="18" t="s">
        <v>352</v>
      </c>
      <c r="BM199" s="157" t="s">
        <v>4192</v>
      </c>
    </row>
    <row r="200" spans="2:51" s="13" customFormat="1" ht="10">
      <c r="B200" s="168"/>
      <c r="D200" s="159" t="s">
        <v>171</v>
      </c>
      <c r="E200" s="169" t="s">
        <v>21</v>
      </c>
      <c r="F200" s="170" t="s">
        <v>4193</v>
      </c>
      <c r="H200" s="171">
        <v>95.002</v>
      </c>
      <c r="I200" s="172"/>
      <c r="L200" s="168"/>
      <c r="M200" s="173"/>
      <c r="T200" s="174"/>
      <c r="AT200" s="169" t="s">
        <v>171</v>
      </c>
      <c r="AU200" s="169" t="s">
        <v>85</v>
      </c>
      <c r="AV200" s="13" t="s">
        <v>85</v>
      </c>
      <c r="AW200" s="13" t="s">
        <v>37</v>
      </c>
      <c r="AX200" s="13" t="s">
        <v>76</v>
      </c>
      <c r="AY200" s="169" t="s">
        <v>160</v>
      </c>
    </row>
    <row r="201" spans="2:51" s="15" customFormat="1" ht="10">
      <c r="B201" s="182"/>
      <c r="D201" s="159" t="s">
        <v>171</v>
      </c>
      <c r="E201" s="183" t="s">
        <v>21</v>
      </c>
      <c r="F201" s="184" t="s">
        <v>185</v>
      </c>
      <c r="H201" s="185">
        <v>95.002</v>
      </c>
      <c r="I201" s="186"/>
      <c r="L201" s="182"/>
      <c r="M201" s="189"/>
      <c r="N201" s="190"/>
      <c r="O201" s="190"/>
      <c r="P201" s="190"/>
      <c r="Q201" s="190"/>
      <c r="R201" s="190"/>
      <c r="S201" s="190"/>
      <c r="T201" s="191"/>
      <c r="AT201" s="183" t="s">
        <v>171</v>
      </c>
      <c r="AU201" s="183" t="s">
        <v>85</v>
      </c>
      <c r="AV201" s="15" t="s">
        <v>167</v>
      </c>
      <c r="AW201" s="15" t="s">
        <v>37</v>
      </c>
      <c r="AX201" s="15" t="s">
        <v>83</v>
      </c>
      <c r="AY201" s="183" t="s">
        <v>160</v>
      </c>
    </row>
    <row r="202" spans="2:12" s="1" customFormat="1" ht="7" customHeight="1">
      <c r="B202" s="42"/>
      <c r="C202" s="43"/>
      <c r="D202" s="43"/>
      <c r="E202" s="43"/>
      <c r="F202" s="43"/>
      <c r="G202" s="43"/>
      <c r="H202" s="43"/>
      <c r="I202" s="109"/>
      <c r="J202" s="43"/>
      <c r="K202" s="43"/>
      <c r="L202" s="33"/>
    </row>
  </sheetData>
  <sheetProtection algorithmName="SHA-512" hashValue="zDFTvMcRwIoWWCreMct1AohbrjVhj/I7zL/Kf/jigowZT6nO690eFlySG2cCumbkBSrkZyM0RDtDtLQFjjOkIA==" saltValue="dku45B7tMXi38DJb/+hDzLrgUigJGKKEWBKziYCkHBiWI7GAUiDG05Dv8NeVXo+OtlyUEsHbWPLtEVBgP7S5Sw==" spinCount="100000" sheet="1" objects="1" scenarios="1" formatColumns="0" formatRows="0" autoFilter="0"/>
  <autoFilter ref="C91:K201"/>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112"/>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297"/>
      <c r="M2" s="297"/>
      <c r="N2" s="297"/>
      <c r="O2" s="297"/>
      <c r="P2" s="297"/>
      <c r="Q2" s="297"/>
      <c r="R2" s="297"/>
      <c r="S2" s="297"/>
      <c r="T2" s="297"/>
      <c r="U2" s="297"/>
      <c r="V2" s="297"/>
      <c r="AT2" s="18" t="s">
        <v>131</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27" t="str">
        <f>'Rekapitulace stavby'!K6</f>
        <v>Projektová příprava výstavby nového střediska chovu koní Slatiňany</v>
      </c>
      <c r="F7" s="328"/>
      <c r="G7" s="328"/>
      <c r="H7" s="328"/>
      <c r="L7" s="21"/>
    </row>
    <row r="8" spans="2:12" ht="12" customHeight="1">
      <c r="B8" s="21"/>
      <c r="D8" s="28" t="s">
        <v>133</v>
      </c>
      <c r="L8" s="21"/>
    </row>
    <row r="9" spans="2:12" s="1" customFormat="1" ht="16.5" customHeight="1">
      <c r="B9" s="33"/>
      <c r="E9" s="327" t="s">
        <v>4194</v>
      </c>
      <c r="F9" s="329"/>
      <c r="G9" s="329"/>
      <c r="H9" s="329"/>
      <c r="I9" s="94"/>
      <c r="L9" s="33"/>
    </row>
    <row r="10" spans="2:12" s="1" customFormat="1" ht="12" customHeight="1">
      <c r="B10" s="33"/>
      <c r="D10" s="28" t="s">
        <v>135</v>
      </c>
      <c r="I10" s="94"/>
      <c r="L10" s="33"/>
    </row>
    <row r="11" spans="2:12" s="1" customFormat="1" ht="16.5" customHeight="1">
      <c r="B11" s="33"/>
      <c r="E11" s="304" t="s">
        <v>4195</v>
      </c>
      <c r="F11" s="329"/>
      <c r="G11" s="329"/>
      <c r="H11" s="329"/>
      <c r="I11" s="94"/>
      <c r="L11" s="33"/>
    </row>
    <row r="12" spans="2:12" s="1" customFormat="1" ht="10">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30" t="str">
        <f>'Rekapitulace stavby'!E14</f>
        <v>Vyplň údaj</v>
      </c>
      <c r="F20" s="307"/>
      <c r="G20" s="307"/>
      <c r="H20" s="307"/>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11" t="s">
        <v>41</v>
      </c>
      <c r="F29" s="311"/>
      <c r="G29" s="311"/>
      <c r="H29" s="311"/>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ROUND(J91,2)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ROUND((SUM(BE91:BE111)),2)</f>
        <v>0</v>
      </c>
      <c r="I35" s="101">
        <v>0.21</v>
      </c>
      <c r="J35" s="84">
        <f>ROUND(((SUM(BE91:BE111))*I35),2)</f>
        <v>0</v>
      </c>
      <c r="L35" s="33"/>
    </row>
    <row r="36" spans="2:12" s="1" customFormat="1" ht="14.4" customHeight="1">
      <c r="B36" s="33"/>
      <c r="E36" s="28" t="s">
        <v>48</v>
      </c>
      <c r="F36" s="84">
        <f>ROUND((SUM(BF91:BF111)),2)</f>
        <v>0</v>
      </c>
      <c r="I36" s="101">
        <v>0.15</v>
      </c>
      <c r="J36" s="84">
        <f>ROUND(((SUM(BF91:BF111))*I36),2)</f>
        <v>0</v>
      </c>
      <c r="L36" s="33"/>
    </row>
    <row r="37" spans="2:12" s="1" customFormat="1" ht="14.4" customHeight="1" hidden="1">
      <c r="B37" s="33"/>
      <c r="E37" s="28" t="s">
        <v>49</v>
      </c>
      <c r="F37" s="84">
        <f>ROUND((SUM(BG91:BG111)),2)</f>
        <v>0</v>
      </c>
      <c r="I37" s="101">
        <v>0.21</v>
      </c>
      <c r="J37" s="84">
        <f>0</f>
        <v>0</v>
      </c>
      <c r="L37" s="33"/>
    </row>
    <row r="38" spans="2:12" s="1" customFormat="1" ht="14.4" customHeight="1" hidden="1">
      <c r="B38" s="33"/>
      <c r="E38" s="28" t="s">
        <v>50</v>
      </c>
      <c r="F38" s="84">
        <f>ROUND((SUM(BH91:BH111)),2)</f>
        <v>0</v>
      </c>
      <c r="I38" s="101">
        <v>0.15</v>
      </c>
      <c r="J38" s="84">
        <f>0</f>
        <v>0</v>
      </c>
      <c r="L38" s="33"/>
    </row>
    <row r="39" spans="2:12" s="1" customFormat="1" ht="14.4" customHeight="1" hidden="1">
      <c r="B39" s="33"/>
      <c r="E39" s="28" t="s">
        <v>51</v>
      </c>
      <c r="F39" s="84">
        <f>ROUND((SUM(BI91:BI111)),2)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27" t="str">
        <f>E7</f>
        <v>Projektová příprava výstavby nového střediska chovu koní Slatiňany</v>
      </c>
      <c r="F50" s="328"/>
      <c r="G50" s="328"/>
      <c r="H50" s="328"/>
      <c r="I50" s="94"/>
      <c r="L50" s="33"/>
    </row>
    <row r="51" spans="2:12" ht="12" customHeight="1">
      <c r="B51" s="21"/>
      <c r="C51" s="28" t="s">
        <v>133</v>
      </c>
      <c r="L51" s="21"/>
    </row>
    <row r="52" spans="2:12" s="1" customFormat="1" ht="16.5" customHeight="1">
      <c r="B52" s="33"/>
      <c r="E52" s="327" t="s">
        <v>4194</v>
      </c>
      <c r="F52" s="329"/>
      <c r="G52" s="329"/>
      <c r="H52" s="329"/>
      <c r="I52" s="94"/>
      <c r="L52" s="33"/>
    </row>
    <row r="53" spans="2:12" s="1" customFormat="1" ht="12" customHeight="1">
      <c r="B53" s="33"/>
      <c r="C53" s="28" t="s">
        <v>135</v>
      </c>
      <c r="I53" s="94"/>
      <c r="L53" s="33"/>
    </row>
    <row r="54" spans="2:12" s="1" customFormat="1" ht="16.5" customHeight="1">
      <c r="B54" s="33"/>
      <c r="E54" s="304" t="str">
        <f>E11</f>
        <v>VON.1 - Vedlejší a ostatní rozpočtové náklady</v>
      </c>
      <c r="F54" s="329"/>
      <c r="G54" s="329"/>
      <c r="H54" s="329"/>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J91</f>
        <v>0</v>
      </c>
      <c r="L63" s="33"/>
      <c r="AU63" s="18" t="s">
        <v>140</v>
      </c>
    </row>
    <row r="64" spans="2:12" s="8" customFormat="1" ht="25" customHeight="1">
      <c r="B64" s="115"/>
      <c r="D64" s="116" t="s">
        <v>3125</v>
      </c>
      <c r="E64" s="117"/>
      <c r="F64" s="117"/>
      <c r="G64" s="117"/>
      <c r="H64" s="117"/>
      <c r="I64" s="118"/>
      <c r="J64" s="119">
        <f>J92</f>
        <v>0</v>
      </c>
      <c r="L64" s="115"/>
    </row>
    <row r="65" spans="2:12" s="9" customFormat="1" ht="19.9" customHeight="1">
      <c r="B65" s="120"/>
      <c r="D65" s="121" t="s">
        <v>3127</v>
      </c>
      <c r="E65" s="122"/>
      <c r="F65" s="122"/>
      <c r="G65" s="122"/>
      <c r="H65" s="122"/>
      <c r="I65" s="123"/>
      <c r="J65" s="124">
        <f>J93</f>
        <v>0</v>
      </c>
      <c r="L65" s="120"/>
    </row>
    <row r="66" spans="2:12" s="9" customFormat="1" ht="19.9" customHeight="1">
      <c r="B66" s="120"/>
      <c r="D66" s="121" t="s">
        <v>3128</v>
      </c>
      <c r="E66" s="122"/>
      <c r="F66" s="122"/>
      <c r="G66" s="122"/>
      <c r="H66" s="122"/>
      <c r="I66" s="123"/>
      <c r="J66" s="124">
        <f>J99</f>
        <v>0</v>
      </c>
      <c r="L66" s="120"/>
    </row>
    <row r="67" spans="2:12" s="9" customFormat="1" ht="19.9" customHeight="1">
      <c r="B67" s="120"/>
      <c r="D67" s="121" t="s">
        <v>4196</v>
      </c>
      <c r="E67" s="122"/>
      <c r="F67" s="122"/>
      <c r="G67" s="122"/>
      <c r="H67" s="122"/>
      <c r="I67" s="123"/>
      <c r="J67" s="124">
        <f>J102</f>
        <v>0</v>
      </c>
      <c r="L67" s="120"/>
    </row>
    <row r="68" spans="2:12" s="9" customFormat="1" ht="19.9" customHeight="1">
      <c r="B68" s="120"/>
      <c r="D68" s="121" t="s">
        <v>4197</v>
      </c>
      <c r="E68" s="122"/>
      <c r="F68" s="122"/>
      <c r="G68" s="122"/>
      <c r="H68" s="122"/>
      <c r="I68" s="123"/>
      <c r="J68" s="124">
        <f>J106</f>
        <v>0</v>
      </c>
      <c r="L68" s="120"/>
    </row>
    <row r="69" spans="2:12" s="9" customFormat="1" ht="19.9" customHeight="1">
      <c r="B69" s="120"/>
      <c r="D69" s="121" t="s">
        <v>4198</v>
      </c>
      <c r="E69" s="122"/>
      <c r="F69" s="122"/>
      <c r="G69" s="122"/>
      <c r="H69" s="122"/>
      <c r="I69" s="123"/>
      <c r="J69" s="124">
        <f>J108</f>
        <v>0</v>
      </c>
      <c r="L69" s="120"/>
    </row>
    <row r="70" spans="2:12" s="1" customFormat="1" ht="21.75" customHeight="1">
      <c r="B70" s="33"/>
      <c r="I70" s="94"/>
      <c r="L70" s="33"/>
    </row>
    <row r="71" spans="2:12" s="1" customFormat="1" ht="7" customHeight="1">
      <c r="B71" s="42"/>
      <c r="C71" s="43"/>
      <c r="D71" s="43"/>
      <c r="E71" s="43"/>
      <c r="F71" s="43"/>
      <c r="G71" s="43"/>
      <c r="H71" s="43"/>
      <c r="I71" s="109"/>
      <c r="J71" s="43"/>
      <c r="K71" s="43"/>
      <c r="L71" s="33"/>
    </row>
    <row r="75" spans="2:12" s="1" customFormat="1" ht="7" customHeight="1">
      <c r="B75" s="44"/>
      <c r="C75" s="45"/>
      <c r="D75" s="45"/>
      <c r="E75" s="45"/>
      <c r="F75" s="45"/>
      <c r="G75" s="45"/>
      <c r="H75" s="45"/>
      <c r="I75" s="110"/>
      <c r="J75" s="45"/>
      <c r="K75" s="45"/>
      <c r="L75" s="33"/>
    </row>
    <row r="76" spans="2:12" s="1" customFormat="1" ht="25" customHeight="1">
      <c r="B76" s="33"/>
      <c r="C76" s="22" t="s">
        <v>145</v>
      </c>
      <c r="I76" s="94"/>
      <c r="L76" s="33"/>
    </row>
    <row r="77" spans="2:12" s="1" customFormat="1" ht="7" customHeight="1">
      <c r="B77" s="33"/>
      <c r="I77" s="94"/>
      <c r="L77" s="33"/>
    </row>
    <row r="78" spans="2:12" s="1" customFormat="1" ht="12" customHeight="1">
      <c r="B78" s="33"/>
      <c r="C78" s="28" t="s">
        <v>16</v>
      </c>
      <c r="I78" s="94"/>
      <c r="L78" s="33"/>
    </row>
    <row r="79" spans="2:12" s="1" customFormat="1" ht="16.5" customHeight="1">
      <c r="B79" s="33"/>
      <c r="E79" s="327" t="str">
        <f>E7</f>
        <v>Projektová příprava výstavby nového střediska chovu koní Slatiňany</v>
      </c>
      <c r="F79" s="328"/>
      <c r="G79" s="328"/>
      <c r="H79" s="328"/>
      <c r="I79" s="94"/>
      <c r="L79" s="33"/>
    </row>
    <row r="80" spans="2:12" ht="12" customHeight="1">
      <c r="B80" s="21"/>
      <c r="C80" s="28" t="s">
        <v>133</v>
      </c>
      <c r="L80" s="21"/>
    </row>
    <row r="81" spans="2:12" s="1" customFormat="1" ht="16.5" customHeight="1">
      <c r="B81" s="33"/>
      <c r="E81" s="327" t="s">
        <v>4194</v>
      </c>
      <c r="F81" s="329"/>
      <c r="G81" s="329"/>
      <c r="H81" s="329"/>
      <c r="I81" s="94"/>
      <c r="L81" s="33"/>
    </row>
    <row r="82" spans="2:12" s="1" customFormat="1" ht="12" customHeight="1">
      <c r="B82" s="33"/>
      <c r="C82" s="28" t="s">
        <v>135</v>
      </c>
      <c r="I82" s="94"/>
      <c r="L82" s="33"/>
    </row>
    <row r="83" spans="2:12" s="1" customFormat="1" ht="16.5" customHeight="1">
      <c r="B83" s="33"/>
      <c r="E83" s="304" t="str">
        <f>E11</f>
        <v>VON.1 - Vedlejší a ostatní rozpočtové náklady</v>
      </c>
      <c r="F83" s="329"/>
      <c r="G83" s="329"/>
      <c r="H83" s="329"/>
      <c r="I83" s="94"/>
      <c r="L83" s="33"/>
    </row>
    <row r="84" spans="2:12" s="1" customFormat="1" ht="7" customHeight="1">
      <c r="B84" s="33"/>
      <c r="I84" s="94"/>
      <c r="L84" s="33"/>
    </row>
    <row r="85" spans="2:12" s="1" customFormat="1" ht="12" customHeight="1">
      <c r="B85" s="33"/>
      <c r="C85" s="28" t="s">
        <v>22</v>
      </c>
      <c r="F85" s="26" t="str">
        <f>F14</f>
        <v>V Kaštance, 538 21 Slatiňany</v>
      </c>
      <c r="I85" s="95" t="s">
        <v>24</v>
      </c>
      <c r="J85" s="50" t="str">
        <f>IF(J14="","",J14)</f>
        <v>25. 7. 2019</v>
      </c>
      <c r="L85" s="33"/>
    </row>
    <row r="86" spans="2:12" s="1" customFormat="1" ht="7" customHeight="1">
      <c r="B86" s="33"/>
      <c r="I86" s="94"/>
      <c r="L86" s="33"/>
    </row>
    <row r="87" spans="2:12" s="1" customFormat="1" ht="15.15" customHeight="1">
      <c r="B87" s="33"/>
      <c r="C87" s="28" t="s">
        <v>26</v>
      </c>
      <c r="F87" s="26" t="str">
        <f>E17</f>
        <v>Národní hřebčín Kladruby nad Labem, s.p.o.</v>
      </c>
      <c r="I87" s="95" t="s">
        <v>33</v>
      </c>
      <c r="J87" s="31" t="str">
        <f>E23</f>
        <v>SVIŽN s.r.o.</v>
      </c>
      <c r="L87" s="33"/>
    </row>
    <row r="88" spans="2:12" s="1" customFormat="1" ht="15.15" customHeight="1">
      <c r="B88" s="33"/>
      <c r="C88" s="28" t="s">
        <v>31</v>
      </c>
      <c r="F88" s="26" t="str">
        <f>IF(E20="","",E20)</f>
        <v>Vyplň údaj</v>
      </c>
      <c r="I88" s="95" t="s">
        <v>38</v>
      </c>
      <c r="J88" s="31" t="str">
        <f>E26</f>
        <v xml:space="preserve"> </v>
      </c>
      <c r="L88" s="33"/>
    </row>
    <row r="89" spans="2:12" s="1" customFormat="1" ht="10.25" customHeight="1">
      <c r="B89" s="33"/>
      <c r="I89" s="94"/>
      <c r="L89" s="33"/>
    </row>
    <row r="90" spans="2:20" s="10" customFormat="1" ht="29.25" customHeight="1">
      <c r="B90" s="125"/>
      <c r="C90" s="126" t="s">
        <v>146</v>
      </c>
      <c r="D90" s="127" t="s">
        <v>61</v>
      </c>
      <c r="E90" s="127" t="s">
        <v>57</v>
      </c>
      <c r="F90" s="127" t="s">
        <v>58</v>
      </c>
      <c r="G90" s="127" t="s">
        <v>147</v>
      </c>
      <c r="H90" s="127" t="s">
        <v>148</v>
      </c>
      <c r="I90" s="128" t="s">
        <v>149</v>
      </c>
      <c r="J90" s="127" t="s">
        <v>139</v>
      </c>
      <c r="K90" s="129" t="s">
        <v>150</v>
      </c>
      <c r="L90" s="125"/>
      <c r="M90" s="57" t="s">
        <v>21</v>
      </c>
      <c r="N90" s="58" t="s">
        <v>46</v>
      </c>
      <c r="O90" s="58" t="s">
        <v>151</v>
      </c>
      <c r="P90" s="58" t="s">
        <v>152</v>
      </c>
      <c r="Q90" s="58" t="s">
        <v>153</v>
      </c>
      <c r="R90" s="58" t="s">
        <v>154</v>
      </c>
      <c r="S90" s="58" t="s">
        <v>155</v>
      </c>
      <c r="T90" s="59" t="s">
        <v>156</v>
      </c>
    </row>
    <row r="91" spans="2:63" s="1" customFormat="1" ht="22.75" customHeight="1">
      <c r="B91" s="33"/>
      <c r="C91" s="62" t="s">
        <v>157</v>
      </c>
      <c r="I91" s="94"/>
      <c r="J91" s="130">
        <f>BK91</f>
        <v>0</v>
      </c>
      <c r="L91" s="33"/>
      <c r="M91" s="60"/>
      <c r="N91" s="51"/>
      <c r="O91" s="51"/>
      <c r="P91" s="131">
        <f>P92</f>
        <v>0</v>
      </c>
      <c r="Q91" s="51"/>
      <c r="R91" s="131">
        <f>R92</f>
        <v>0</v>
      </c>
      <c r="S91" s="51"/>
      <c r="T91" s="132">
        <f>T92</f>
        <v>0</v>
      </c>
      <c r="AT91" s="18" t="s">
        <v>75</v>
      </c>
      <c r="AU91" s="18" t="s">
        <v>140</v>
      </c>
      <c r="BK91" s="133">
        <f>BK92</f>
        <v>0</v>
      </c>
    </row>
    <row r="92" spans="2:63" s="11" customFormat="1" ht="25.9" customHeight="1">
      <c r="B92" s="134"/>
      <c r="D92" s="135" t="s">
        <v>75</v>
      </c>
      <c r="E92" s="136" t="s">
        <v>3624</v>
      </c>
      <c r="F92" s="136" t="s">
        <v>3625</v>
      </c>
      <c r="I92" s="137"/>
      <c r="J92" s="138">
        <f>BK92</f>
        <v>0</v>
      </c>
      <c r="L92" s="134"/>
      <c r="M92" s="139"/>
      <c r="P92" s="140">
        <f>P93+P99+P102+P106+P108</f>
        <v>0</v>
      </c>
      <c r="R92" s="140">
        <f>R93+R99+R102+R106+R108</f>
        <v>0</v>
      </c>
      <c r="T92" s="141">
        <f>T93+T99+T102+T106+T108</f>
        <v>0</v>
      </c>
      <c r="AR92" s="135" t="s">
        <v>201</v>
      </c>
      <c r="AT92" s="142" t="s">
        <v>75</v>
      </c>
      <c r="AU92" s="142" t="s">
        <v>76</v>
      </c>
      <c r="AY92" s="135" t="s">
        <v>160</v>
      </c>
      <c r="BK92" s="143">
        <f>BK93+BK99+BK102+BK106+BK108</f>
        <v>0</v>
      </c>
    </row>
    <row r="93" spans="2:63" s="11" customFormat="1" ht="22.75" customHeight="1">
      <c r="B93" s="134"/>
      <c r="D93" s="135" t="s">
        <v>75</v>
      </c>
      <c r="E93" s="144" t="s">
        <v>3728</v>
      </c>
      <c r="F93" s="144" t="s">
        <v>3729</v>
      </c>
      <c r="I93" s="137"/>
      <c r="J93" s="145">
        <f>BK93</f>
        <v>0</v>
      </c>
      <c r="L93" s="134"/>
      <c r="M93" s="139"/>
      <c r="P93" s="140">
        <f>SUM(P94:P98)</f>
        <v>0</v>
      </c>
      <c r="R93" s="140">
        <f>SUM(R94:R98)</f>
        <v>0</v>
      </c>
      <c r="T93" s="141">
        <f>SUM(T94:T98)</f>
        <v>0</v>
      </c>
      <c r="AR93" s="135" t="s">
        <v>201</v>
      </c>
      <c r="AT93" s="142" t="s">
        <v>75</v>
      </c>
      <c r="AU93" s="142" t="s">
        <v>83</v>
      </c>
      <c r="AY93" s="135" t="s">
        <v>160</v>
      </c>
      <c r="BK93" s="143">
        <f>SUM(BK94:BK98)</f>
        <v>0</v>
      </c>
    </row>
    <row r="94" spans="2:65" s="1" customFormat="1" ht="16.5" customHeight="1">
      <c r="B94" s="33"/>
      <c r="C94" s="146" t="s">
        <v>83</v>
      </c>
      <c r="D94" s="146" t="s">
        <v>162</v>
      </c>
      <c r="E94" s="147" t="s">
        <v>4199</v>
      </c>
      <c r="F94" s="148" t="s">
        <v>4200</v>
      </c>
      <c r="G94" s="149" t="s">
        <v>4201</v>
      </c>
      <c r="H94" s="150">
        <v>1</v>
      </c>
      <c r="I94" s="151"/>
      <c r="J94" s="152">
        <f>ROUND(I94*H94,2)</f>
        <v>0</v>
      </c>
      <c r="K94" s="148" t="s">
        <v>166</v>
      </c>
      <c r="L94" s="33"/>
      <c r="M94" s="153" t="s">
        <v>21</v>
      </c>
      <c r="N94" s="154" t="s">
        <v>47</v>
      </c>
      <c r="P94" s="155">
        <f>O94*H94</f>
        <v>0</v>
      </c>
      <c r="Q94" s="155">
        <v>0</v>
      </c>
      <c r="R94" s="155">
        <f>Q94*H94</f>
        <v>0</v>
      </c>
      <c r="S94" s="155">
        <v>0</v>
      </c>
      <c r="T94" s="156">
        <f>S94*H94</f>
        <v>0</v>
      </c>
      <c r="AR94" s="157" t="s">
        <v>4202</v>
      </c>
      <c r="AT94" s="157" t="s">
        <v>162</v>
      </c>
      <c r="AU94" s="157" t="s">
        <v>85</v>
      </c>
      <c r="AY94" s="18" t="s">
        <v>160</v>
      </c>
      <c r="BE94" s="158">
        <f>IF(N94="základní",J94,0)</f>
        <v>0</v>
      </c>
      <c r="BF94" s="158">
        <f>IF(N94="snížená",J94,0)</f>
        <v>0</v>
      </c>
      <c r="BG94" s="158">
        <f>IF(N94="zákl. přenesená",J94,0)</f>
        <v>0</v>
      </c>
      <c r="BH94" s="158">
        <f>IF(N94="sníž. přenesená",J94,0)</f>
        <v>0</v>
      </c>
      <c r="BI94" s="158">
        <f>IF(N94="nulová",J94,0)</f>
        <v>0</v>
      </c>
      <c r="BJ94" s="18" t="s">
        <v>83</v>
      </c>
      <c r="BK94" s="158">
        <f>ROUND(I94*H94,2)</f>
        <v>0</v>
      </c>
      <c r="BL94" s="18" t="s">
        <v>4202</v>
      </c>
      <c r="BM94" s="157" t="s">
        <v>4203</v>
      </c>
    </row>
    <row r="95" spans="2:65" s="1" customFormat="1" ht="16.5" customHeight="1">
      <c r="B95" s="33"/>
      <c r="C95" s="146" t="s">
        <v>85</v>
      </c>
      <c r="D95" s="146" t="s">
        <v>162</v>
      </c>
      <c r="E95" s="147" t="s">
        <v>4204</v>
      </c>
      <c r="F95" s="148" t="s">
        <v>4205</v>
      </c>
      <c r="G95" s="149" t="s">
        <v>4201</v>
      </c>
      <c r="H95" s="150">
        <v>1</v>
      </c>
      <c r="I95" s="151"/>
      <c r="J95" s="152">
        <f>ROUND(I95*H95,2)</f>
        <v>0</v>
      </c>
      <c r="K95" s="148" t="s">
        <v>21</v>
      </c>
      <c r="L95" s="33"/>
      <c r="M95" s="153" t="s">
        <v>21</v>
      </c>
      <c r="N95" s="154" t="s">
        <v>47</v>
      </c>
      <c r="P95" s="155">
        <f>O95*H95</f>
        <v>0</v>
      </c>
      <c r="Q95" s="155">
        <v>0</v>
      </c>
      <c r="R95" s="155">
        <f>Q95*H95</f>
        <v>0</v>
      </c>
      <c r="S95" s="155">
        <v>0</v>
      </c>
      <c r="T95" s="156">
        <f>S95*H95</f>
        <v>0</v>
      </c>
      <c r="AR95" s="157" t="s">
        <v>4202</v>
      </c>
      <c r="AT95" s="157" t="s">
        <v>162</v>
      </c>
      <c r="AU95" s="157" t="s">
        <v>85</v>
      </c>
      <c r="AY95" s="18" t="s">
        <v>160</v>
      </c>
      <c r="BE95" s="158">
        <f>IF(N95="základní",J95,0)</f>
        <v>0</v>
      </c>
      <c r="BF95" s="158">
        <f>IF(N95="snížená",J95,0)</f>
        <v>0</v>
      </c>
      <c r="BG95" s="158">
        <f>IF(N95="zákl. přenesená",J95,0)</f>
        <v>0</v>
      </c>
      <c r="BH95" s="158">
        <f>IF(N95="sníž. přenesená",J95,0)</f>
        <v>0</v>
      </c>
      <c r="BI95" s="158">
        <f>IF(N95="nulová",J95,0)</f>
        <v>0</v>
      </c>
      <c r="BJ95" s="18" t="s">
        <v>83</v>
      </c>
      <c r="BK95" s="158">
        <f>ROUND(I95*H95,2)</f>
        <v>0</v>
      </c>
      <c r="BL95" s="18" t="s">
        <v>4202</v>
      </c>
      <c r="BM95" s="157" t="s">
        <v>4206</v>
      </c>
    </row>
    <row r="96" spans="2:65" s="1" customFormat="1" ht="16.5" customHeight="1">
      <c r="B96" s="33"/>
      <c r="C96" s="146" t="s">
        <v>181</v>
      </c>
      <c r="D96" s="146" t="s">
        <v>162</v>
      </c>
      <c r="E96" s="147" t="s">
        <v>3730</v>
      </c>
      <c r="F96" s="148" t="s">
        <v>3731</v>
      </c>
      <c r="G96" s="149" t="s">
        <v>4201</v>
      </c>
      <c r="H96" s="150">
        <v>1</v>
      </c>
      <c r="I96" s="151"/>
      <c r="J96" s="152">
        <f>ROUND(I96*H96,2)</f>
        <v>0</v>
      </c>
      <c r="K96" s="148" t="s">
        <v>166</v>
      </c>
      <c r="L96" s="33"/>
      <c r="M96" s="153" t="s">
        <v>21</v>
      </c>
      <c r="N96" s="154" t="s">
        <v>47</v>
      </c>
      <c r="P96" s="155">
        <f>O96*H96</f>
        <v>0</v>
      </c>
      <c r="Q96" s="155">
        <v>0</v>
      </c>
      <c r="R96" s="155">
        <f>Q96*H96</f>
        <v>0</v>
      </c>
      <c r="S96" s="155">
        <v>0</v>
      </c>
      <c r="T96" s="156">
        <f>S96*H96</f>
        <v>0</v>
      </c>
      <c r="AR96" s="157" t="s">
        <v>4202</v>
      </c>
      <c r="AT96" s="157" t="s">
        <v>162</v>
      </c>
      <c r="AU96" s="157" t="s">
        <v>85</v>
      </c>
      <c r="AY96" s="18" t="s">
        <v>160</v>
      </c>
      <c r="BE96" s="158">
        <f>IF(N96="základní",J96,0)</f>
        <v>0</v>
      </c>
      <c r="BF96" s="158">
        <f>IF(N96="snížená",J96,0)</f>
        <v>0</v>
      </c>
      <c r="BG96" s="158">
        <f>IF(N96="zákl. přenesená",J96,0)</f>
        <v>0</v>
      </c>
      <c r="BH96" s="158">
        <f>IF(N96="sníž. přenesená",J96,0)</f>
        <v>0</v>
      </c>
      <c r="BI96" s="158">
        <f>IF(N96="nulová",J96,0)</f>
        <v>0</v>
      </c>
      <c r="BJ96" s="18" t="s">
        <v>83</v>
      </c>
      <c r="BK96" s="158">
        <f>ROUND(I96*H96,2)</f>
        <v>0</v>
      </c>
      <c r="BL96" s="18" t="s">
        <v>4202</v>
      </c>
      <c r="BM96" s="157" t="s">
        <v>4207</v>
      </c>
    </row>
    <row r="97" spans="2:47" s="1" customFormat="1" ht="18">
      <c r="B97" s="33"/>
      <c r="D97" s="159" t="s">
        <v>681</v>
      </c>
      <c r="F97" s="160" t="s">
        <v>4208</v>
      </c>
      <c r="I97" s="94"/>
      <c r="L97" s="33"/>
      <c r="M97" s="161"/>
      <c r="T97" s="54"/>
      <c r="AT97" s="18" t="s">
        <v>681</v>
      </c>
      <c r="AU97" s="18" t="s">
        <v>85</v>
      </c>
    </row>
    <row r="98" spans="2:65" s="1" customFormat="1" ht="16.5" customHeight="1">
      <c r="B98" s="33"/>
      <c r="C98" s="146" t="s">
        <v>167</v>
      </c>
      <c r="D98" s="146" t="s">
        <v>162</v>
      </c>
      <c r="E98" s="147" t="s">
        <v>4209</v>
      </c>
      <c r="F98" s="148" t="s">
        <v>4210</v>
      </c>
      <c r="G98" s="149" t="s">
        <v>4201</v>
      </c>
      <c r="H98" s="150">
        <v>1</v>
      </c>
      <c r="I98" s="151"/>
      <c r="J98" s="152">
        <f>ROUND(I98*H98,2)</f>
        <v>0</v>
      </c>
      <c r="K98" s="148" t="s">
        <v>21</v>
      </c>
      <c r="L98" s="33"/>
      <c r="M98" s="153" t="s">
        <v>21</v>
      </c>
      <c r="N98" s="154" t="s">
        <v>47</v>
      </c>
      <c r="P98" s="155">
        <f>O98*H98</f>
        <v>0</v>
      </c>
      <c r="Q98" s="155">
        <v>0</v>
      </c>
      <c r="R98" s="155">
        <f>Q98*H98</f>
        <v>0</v>
      </c>
      <c r="S98" s="155">
        <v>0</v>
      </c>
      <c r="T98" s="156">
        <f>S98*H98</f>
        <v>0</v>
      </c>
      <c r="AR98" s="157" t="s">
        <v>4202</v>
      </c>
      <c r="AT98" s="157" t="s">
        <v>162</v>
      </c>
      <c r="AU98" s="157" t="s">
        <v>85</v>
      </c>
      <c r="AY98" s="18" t="s">
        <v>160</v>
      </c>
      <c r="BE98" s="158">
        <f>IF(N98="základní",J98,0)</f>
        <v>0</v>
      </c>
      <c r="BF98" s="158">
        <f>IF(N98="snížená",J98,0)</f>
        <v>0</v>
      </c>
      <c r="BG98" s="158">
        <f>IF(N98="zákl. přenesená",J98,0)</f>
        <v>0</v>
      </c>
      <c r="BH98" s="158">
        <f>IF(N98="sníž. přenesená",J98,0)</f>
        <v>0</v>
      </c>
      <c r="BI98" s="158">
        <f>IF(N98="nulová",J98,0)</f>
        <v>0</v>
      </c>
      <c r="BJ98" s="18" t="s">
        <v>83</v>
      </c>
      <c r="BK98" s="158">
        <f>ROUND(I98*H98,2)</f>
        <v>0</v>
      </c>
      <c r="BL98" s="18" t="s">
        <v>4202</v>
      </c>
      <c r="BM98" s="157" t="s">
        <v>4211</v>
      </c>
    </row>
    <row r="99" spans="2:63" s="11" customFormat="1" ht="22.75" customHeight="1">
      <c r="B99" s="134"/>
      <c r="D99" s="135" t="s">
        <v>75</v>
      </c>
      <c r="E99" s="144" t="s">
        <v>3733</v>
      </c>
      <c r="F99" s="144" t="s">
        <v>3734</v>
      </c>
      <c r="I99" s="137"/>
      <c r="J99" s="145">
        <f>BK99</f>
        <v>0</v>
      </c>
      <c r="L99" s="134"/>
      <c r="M99" s="139"/>
      <c r="P99" s="140">
        <f>SUM(P100:P101)</f>
        <v>0</v>
      </c>
      <c r="R99" s="140">
        <f>SUM(R100:R101)</f>
        <v>0</v>
      </c>
      <c r="T99" s="141">
        <f>SUM(T100:T101)</f>
        <v>0</v>
      </c>
      <c r="AR99" s="135" t="s">
        <v>201</v>
      </c>
      <c r="AT99" s="142" t="s">
        <v>75</v>
      </c>
      <c r="AU99" s="142" t="s">
        <v>83</v>
      </c>
      <c r="AY99" s="135" t="s">
        <v>160</v>
      </c>
      <c r="BK99" s="143">
        <f>SUM(BK100:BK101)</f>
        <v>0</v>
      </c>
    </row>
    <row r="100" spans="2:65" s="1" customFormat="1" ht="16.5" customHeight="1">
      <c r="B100" s="33"/>
      <c r="C100" s="146" t="s">
        <v>201</v>
      </c>
      <c r="D100" s="146" t="s">
        <v>162</v>
      </c>
      <c r="E100" s="147" t="s">
        <v>4212</v>
      </c>
      <c r="F100" s="148" t="s">
        <v>3734</v>
      </c>
      <c r="G100" s="149" t="s">
        <v>4201</v>
      </c>
      <c r="H100" s="150">
        <v>1</v>
      </c>
      <c r="I100" s="151"/>
      <c r="J100" s="152">
        <f>ROUND(I100*H100,2)</f>
        <v>0</v>
      </c>
      <c r="K100" s="148" t="s">
        <v>166</v>
      </c>
      <c r="L100" s="33"/>
      <c r="M100" s="153" t="s">
        <v>21</v>
      </c>
      <c r="N100" s="154" t="s">
        <v>47</v>
      </c>
      <c r="P100" s="155">
        <f>O100*H100</f>
        <v>0</v>
      </c>
      <c r="Q100" s="155">
        <v>0</v>
      </c>
      <c r="R100" s="155">
        <f>Q100*H100</f>
        <v>0</v>
      </c>
      <c r="S100" s="155">
        <v>0</v>
      </c>
      <c r="T100" s="156">
        <f>S100*H100</f>
        <v>0</v>
      </c>
      <c r="AR100" s="157" t="s">
        <v>4202</v>
      </c>
      <c r="AT100" s="157" t="s">
        <v>162</v>
      </c>
      <c r="AU100" s="157" t="s">
        <v>85</v>
      </c>
      <c r="AY100" s="18" t="s">
        <v>160</v>
      </c>
      <c r="BE100" s="158">
        <f>IF(N100="základní",J100,0)</f>
        <v>0</v>
      </c>
      <c r="BF100" s="158">
        <f>IF(N100="snížená",J100,0)</f>
        <v>0</v>
      </c>
      <c r="BG100" s="158">
        <f>IF(N100="zákl. přenesená",J100,0)</f>
        <v>0</v>
      </c>
      <c r="BH100" s="158">
        <f>IF(N100="sníž. přenesená",J100,0)</f>
        <v>0</v>
      </c>
      <c r="BI100" s="158">
        <f>IF(N100="nulová",J100,0)</f>
        <v>0</v>
      </c>
      <c r="BJ100" s="18" t="s">
        <v>83</v>
      </c>
      <c r="BK100" s="158">
        <f>ROUND(I100*H100,2)</f>
        <v>0</v>
      </c>
      <c r="BL100" s="18" t="s">
        <v>4202</v>
      </c>
      <c r="BM100" s="157" t="s">
        <v>4213</v>
      </c>
    </row>
    <row r="101" spans="2:47" s="1" customFormat="1" ht="27">
      <c r="B101" s="33"/>
      <c r="D101" s="159" t="s">
        <v>681</v>
      </c>
      <c r="F101" s="160" t="s">
        <v>4214</v>
      </c>
      <c r="I101" s="94"/>
      <c r="L101" s="33"/>
      <c r="M101" s="161"/>
      <c r="T101" s="54"/>
      <c r="AT101" s="18" t="s">
        <v>681</v>
      </c>
      <c r="AU101" s="18" t="s">
        <v>85</v>
      </c>
    </row>
    <row r="102" spans="2:63" s="11" customFormat="1" ht="22.75" customHeight="1">
      <c r="B102" s="134"/>
      <c r="D102" s="135" t="s">
        <v>75</v>
      </c>
      <c r="E102" s="144" t="s">
        <v>4215</v>
      </c>
      <c r="F102" s="144" t="s">
        <v>4216</v>
      </c>
      <c r="I102" s="137"/>
      <c r="J102" s="145">
        <f>BK102</f>
        <v>0</v>
      </c>
      <c r="L102" s="134"/>
      <c r="M102" s="139"/>
      <c r="P102" s="140">
        <f>SUM(P103:P105)</f>
        <v>0</v>
      </c>
      <c r="R102" s="140">
        <f>SUM(R103:R105)</f>
        <v>0</v>
      </c>
      <c r="T102" s="141">
        <f>SUM(T103:T105)</f>
        <v>0</v>
      </c>
      <c r="AR102" s="135" t="s">
        <v>201</v>
      </c>
      <c r="AT102" s="142" t="s">
        <v>75</v>
      </c>
      <c r="AU102" s="142" t="s">
        <v>83</v>
      </c>
      <c r="AY102" s="135" t="s">
        <v>160</v>
      </c>
      <c r="BK102" s="143">
        <f>SUM(BK103:BK105)</f>
        <v>0</v>
      </c>
    </row>
    <row r="103" spans="2:65" s="1" customFormat="1" ht="16.5" customHeight="1">
      <c r="B103" s="33"/>
      <c r="C103" s="146" t="s">
        <v>211</v>
      </c>
      <c r="D103" s="146" t="s">
        <v>162</v>
      </c>
      <c r="E103" s="147" t="s">
        <v>4217</v>
      </c>
      <c r="F103" s="148" t="s">
        <v>4218</v>
      </c>
      <c r="G103" s="149" t="s">
        <v>4201</v>
      </c>
      <c r="H103" s="150">
        <v>1</v>
      </c>
      <c r="I103" s="151"/>
      <c r="J103" s="152">
        <f>ROUND(I103*H103,2)</f>
        <v>0</v>
      </c>
      <c r="K103" s="148" t="s">
        <v>166</v>
      </c>
      <c r="L103" s="33"/>
      <c r="M103" s="153" t="s">
        <v>21</v>
      </c>
      <c r="N103" s="154" t="s">
        <v>47</v>
      </c>
      <c r="P103" s="155">
        <f>O103*H103</f>
        <v>0</v>
      </c>
      <c r="Q103" s="155">
        <v>0</v>
      </c>
      <c r="R103" s="155">
        <f>Q103*H103</f>
        <v>0</v>
      </c>
      <c r="S103" s="155">
        <v>0</v>
      </c>
      <c r="T103" s="156">
        <f>S103*H103</f>
        <v>0</v>
      </c>
      <c r="AR103" s="157" t="s">
        <v>4202</v>
      </c>
      <c r="AT103" s="157" t="s">
        <v>162</v>
      </c>
      <c r="AU103" s="157" t="s">
        <v>85</v>
      </c>
      <c r="AY103" s="18" t="s">
        <v>160</v>
      </c>
      <c r="BE103" s="158">
        <f>IF(N103="základní",J103,0)</f>
        <v>0</v>
      </c>
      <c r="BF103" s="158">
        <f>IF(N103="snížená",J103,0)</f>
        <v>0</v>
      </c>
      <c r="BG103" s="158">
        <f>IF(N103="zákl. přenesená",J103,0)</f>
        <v>0</v>
      </c>
      <c r="BH103" s="158">
        <f>IF(N103="sníž. přenesená",J103,0)</f>
        <v>0</v>
      </c>
      <c r="BI103" s="158">
        <f>IF(N103="nulová",J103,0)</f>
        <v>0</v>
      </c>
      <c r="BJ103" s="18" t="s">
        <v>83</v>
      </c>
      <c r="BK103" s="158">
        <f>ROUND(I103*H103,2)</f>
        <v>0</v>
      </c>
      <c r="BL103" s="18" t="s">
        <v>4202</v>
      </c>
      <c r="BM103" s="157" t="s">
        <v>4219</v>
      </c>
    </row>
    <row r="104" spans="2:65" s="1" customFormat="1" ht="16.5" customHeight="1">
      <c r="B104" s="33"/>
      <c r="C104" s="146" t="s">
        <v>239</v>
      </c>
      <c r="D104" s="146" t="s">
        <v>162</v>
      </c>
      <c r="E104" s="147" t="s">
        <v>4220</v>
      </c>
      <c r="F104" s="148" t="s">
        <v>4221</v>
      </c>
      <c r="G104" s="149" t="s">
        <v>4201</v>
      </c>
      <c r="H104" s="150">
        <v>1</v>
      </c>
      <c r="I104" s="151"/>
      <c r="J104" s="152">
        <f>ROUND(I104*H104,2)</f>
        <v>0</v>
      </c>
      <c r="K104" s="148" t="s">
        <v>166</v>
      </c>
      <c r="L104" s="33"/>
      <c r="M104" s="153" t="s">
        <v>21</v>
      </c>
      <c r="N104" s="154" t="s">
        <v>47</v>
      </c>
      <c r="P104" s="155">
        <f>O104*H104</f>
        <v>0</v>
      </c>
      <c r="Q104" s="155">
        <v>0</v>
      </c>
      <c r="R104" s="155">
        <f>Q104*H104</f>
        <v>0</v>
      </c>
      <c r="S104" s="155">
        <v>0</v>
      </c>
      <c r="T104" s="156">
        <f>S104*H104</f>
        <v>0</v>
      </c>
      <c r="AR104" s="157" t="s">
        <v>4202</v>
      </c>
      <c r="AT104" s="157" t="s">
        <v>162</v>
      </c>
      <c r="AU104" s="157" t="s">
        <v>85</v>
      </c>
      <c r="AY104" s="18" t="s">
        <v>160</v>
      </c>
      <c r="BE104" s="158">
        <f>IF(N104="základní",J104,0)</f>
        <v>0</v>
      </c>
      <c r="BF104" s="158">
        <f>IF(N104="snížená",J104,0)</f>
        <v>0</v>
      </c>
      <c r="BG104" s="158">
        <f>IF(N104="zákl. přenesená",J104,0)</f>
        <v>0</v>
      </c>
      <c r="BH104" s="158">
        <f>IF(N104="sníž. přenesená",J104,0)</f>
        <v>0</v>
      </c>
      <c r="BI104" s="158">
        <f>IF(N104="nulová",J104,0)</f>
        <v>0</v>
      </c>
      <c r="BJ104" s="18" t="s">
        <v>83</v>
      </c>
      <c r="BK104" s="158">
        <f>ROUND(I104*H104,2)</f>
        <v>0</v>
      </c>
      <c r="BL104" s="18" t="s">
        <v>4202</v>
      </c>
      <c r="BM104" s="157" t="s">
        <v>4222</v>
      </c>
    </row>
    <row r="105" spans="2:47" s="1" customFormat="1" ht="18">
      <c r="B105" s="33"/>
      <c r="D105" s="159" t="s">
        <v>681</v>
      </c>
      <c r="F105" s="160" t="s">
        <v>4223</v>
      </c>
      <c r="I105" s="94"/>
      <c r="L105" s="33"/>
      <c r="M105" s="161"/>
      <c r="T105" s="54"/>
      <c r="AT105" s="18" t="s">
        <v>681</v>
      </c>
      <c r="AU105" s="18" t="s">
        <v>85</v>
      </c>
    </row>
    <row r="106" spans="2:63" s="11" customFormat="1" ht="22.75" customHeight="1">
      <c r="B106" s="134"/>
      <c r="D106" s="135" t="s">
        <v>75</v>
      </c>
      <c r="E106" s="144" t="s">
        <v>4224</v>
      </c>
      <c r="F106" s="144" t="s">
        <v>4225</v>
      </c>
      <c r="I106" s="137"/>
      <c r="J106" s="145">
        <f>BK106</f>
        <v>0</v>
      </c>
      <c r="L106" s="134"/>
      <c r="M106" s="139"/>
      <c r="P106" s="140">
        <f>P107</f>
        <v>0</v>
      </c>
      <c r="R106" s="140">
        <f>R107</f>
        <v>0</v>
      </c>
      <c r="T106" s="141">
        <f>T107</f>
        <v>0</v>
      </c>
      <c r="AR106" s="135" t="s">
        <v>201</v>
      </c>
      <c r="AT106" s="142" t="s">
        <v>75</v>
      </c>
      <c r="AU106" s="142" t="s">
        <v>83</v>
      </c>
      <c r="AY106" s="135" t="s">
        <v>160</v>
      </c>
      <c r="BK106" s="143">
        <f>BK107</f>
        <v>0</v>
      </c>
    </row>
    <row r="107" spans="2:65" s="1" customFormat="1" ht="16.5" customHeight="1">
      <c r="B107" s="33"/>
      <c r="C107" s="146" t="s">
        <v>247</v>
      </c>
      <c r="D107" s="146" t="s">
        <v>162</v>
      </c>
      <c r="E107" s="147" t="s">
        <v>4226</v>
      </c>
      <c r="F107" s="148" t="s">
        <v>4227</v>
      </c>
      <c r="G107" s="149" t="s">
        <v>4201</v>
      </c>
      <c r="H107" s="150">
        <v>1</v>
      </c>
      <c r="I107" s="151"/>
      <c r="J107" s="152">
        <f>ROUND(I107*H107,2)</f>
        <v>0</v>
      </c>
      <c r="K107" s="148" t="s">
        <v>21</v>
      </c>
      <c r="L107" s="33"/>
      <c r="M107" s="153" t="s">
        <v>21</v>
      </c>
      <c r="N107" s="154" t="s">
        <v>47</v>
      </c>
      <c r="P107" s="155">
        <f>O107*H107</f>
        <v>0</v>
      </c>
      <c r="Q107" s="155">
        <v>0</v>
      </c>
      <c r="R107" s="155">
        <f>Q107*H107</f>
        <v>0</v>
      </c>
      <c r="S107" s="155">
        <v>0</v>
      </c>
      <c r="T107" s="156">
        <f>S107*H107</f>
        <v>0</v>
      </c>
      <c r="AR107" s="157" t="s">
        <v>4202</v>
      </c>
      <c r="AT107" s="157" t="s">
        <v>162</v>
      </c>
      <c r="AU107" s="157" t="s">
        <v>85</v>
      </c>
      <c r="AY107" s="18" t="s">
        <v>160</v>
      </c>
      <c r="BE107" s="158">
        <f>IF(N107="základní",J107,0)</f>
        <v>0</v>
      </c>
      <c r="BF107" s="158">
        <f>IF(N107="snížená",J107,0)</f>
        <v>0</v>
      </c>
      <c r="BG107" s="158">
        <f>IF(N107="zákl. přenesená",J107,0)</f>
        <v>0</v>
      </c>
      <c r="BH107" s="158">
        <f>IF(N107="sníž. přenesená",J107,0)</f>
        <v>0</v>
      </c>
      <c r="BI107" s="158">
        <f>IF(N107="nulová",J107,0)</f>
        <v>0</v>
      </c>
      <c r="BJ107" s="18" t="s">
        <v>83</v>
      </c>
      <c r="BK107" s="158">
        <f>ROUND(I107*H107,2)</f>
        <v>0</v>
      </c>
      <c r="BL107" s="18" t="s">
        <v>4202</v>
      </c>
      <c r="BM107" s="157" t="s">
        <v>4228</v>
      </c>
    </row>
    <row r="108" spans="2:63" s="11" customFormat="1" ht="22.75" customHeight="1">
      <c r="B108" s="134"/>
      <c r="D108" s="135" t="s">
        <v>75</v>
      </c>
      <c r="E108" s="144" t="s">
        <v>4229</v>
      </c>
      <c r="F108" s="144" t="s">
        <v>4230</v>
      </c>
      <c r="I108" s="137"/>
      <c r="J108" s="145">
        <f>BK108</f>
        <v>0</v>
      </c>
      <c r="L108" s="134"/>
      <c r="M108" s="139"/>
      <c r="P108" s="140">
        <f>SUM(P109:P111)</f>
        <v>0</v>
      </c>
      <c r="R108" s="140">
        <f>SUM(R109:R111)</f>
        <v>0</v>
      </c>
      <c r="T108" s="141">
        <f>SUM(T109:T111)</f>
        <v>0</v>
      </c>
      <c r="AR108" s="135" t="s">
        <v>201</v>
      </c>
      <c r="AT108" s="142" t="s">
        <v>75</v>
      </c>
      <c r="AU108" s="142" t="s">
        <v>83</v>
      </c>
      <c r="AY108" s="135" t="s">
        <v>160</v>
      </c>
      <c r="BK108" s="143">
        <f>SUM(BK109:BK111)</f>
        <v>0</v>
      </c>
    </row>
    <row r="109" spans="2:65" s="1" customFormat="1" ht="16.5" customHeight="1">
      <c r="B109" s="33"/>
      <c r="C109" s="146" t="s">
        <v>209</v>
      </c>
      <c r="D109" s="146" t="s">
        <v>162</v>
      </c>
      <c r="E109" s="147" t="s">
        <v>4231</v>
      </c>
      <c r="F109" s="148" t="s">
        <v>4232</v>
      </c>
      <c r="G109" s="149" t="s">
        <v>4201</v>
      </c>
      <c r="H109" s="150">
        <v>1</v>
      </c>
      <c r="I109" s="151"/>
      <c r="J109" s="152">
        <f>ROUND(I109*H109,2)</f>
        <v>0</v>
      </c>
      <c r="K109" s="148" t="s">
        <v>21</v>
      </c>
      <c r="L109" s="33"/>
      <c r="M109" s="153" t="s">
        <v>21</v>
      </c>
      <c r="N109" s="154" t="s">
        <v>47</v>
      </c>
      <c r="P109" s="155">
        <f>O109*H109</f>
        <v>0</v>
      </c>
      <c r="Q109" s="155">
        <v>0</v>
      </c>
      <c r="R109" s="155">
        <f>Q109*H109</f>
        <v>0</v>
      </c>
      <c r="S109" s="155">
        <v>0</v>
      </c>
      <c r="T109" s="156">
        <f>S109*H109</f>
        <v>0</v>
      </c>
      <c r="AR109" s="157" t="s">
        <v>4202</v>
      </c>
      <c r="AT109" s="157" t="s">
        <v>162</v>
      </c>
      <c r="AU109" s="157" t="s">
        <v>85</v>
      </c>
      <c r="AY109" s="18" t="s">
        <v>160</v>
      </c>
      <c r="BE109" s="158">
        <f>IF(N109="základní",J109,0)</f>
        <v>0</v>
      </c>
      <c r="BF109" s="158">
        <f>IF(N109="snížená",J109,0)</f>
        <v>0</v>
      </c>
      <c r="BG109" s="158">
        <f>IF(N109="zákl. přenesená",J109,0)</f>
        <v>0</v>
      </c>
      <c r="BH109" s="158">
        <f>IF(N109="sníž. přenesená",J109,0)</f>
        <v>0</v>
      </c>
      <c r="BI109" s="158">
        <f>IF(N109="nulová",J109,0)</f>
        <v>0</v>
      </c>
      <c r="BJ109" s="18" t="s">
        <v>83</v>
      </c>
      <c r="BK109" s="158">
        <f>ROUND(I109*H109,2)</f>
        <v>0</v>
      </c>
      <c r="BL109" s="18" t="s">
        <v>4202</v>
      </c>
      <c r="BM109" s="157" t="s">
        <v>4233</v>
      </c>
    </row>
    <row r="110" spans="2:65" s="1" customFormat="1" ht="16.5" customHeight="1">
      <c r="B110" s="33"/>
      <c r="C110" s="146" t="s">
        <v>259</v>
      </c>
      <c r="D110" s="146" t="s">
        <v>162</v>
      </c>
      <c r="E110" s="147" t="s">
        <v>4234</v>
      </c>
      <c r="F110" s="148" t="s">
        <v>4235</v>
      </c>
      <c r="G110" s="149" t="s">
        <v>4201</v>
      </c>
      <c r="H110" s="150">
        <v>1</v>
      </c>
      <c r="I110" s="151"/>
      <c r="J110" s="152">
        <f>ROUND(I110*H110,2)</f>
        <v>0</v>
      </c>
      <c r="K110" s="148" t="s">
        <v>166</v>
      </c>
      <c r="L110" s="33"/>
      <c r="M110" s="153" t="s">
        <v>21</v>
      </c>
      <c r="N110" s="154" t="s">
        <v>47</v>
      </c>
      <c r="P110" s="155">
        <f>O110*H110</f>
        <v>0</v>
      </c>
      <c r="Q110" s="155">
        <v>0</v>
      </c>
      <c r="R110" s="155">
        <f>Q110*H110</f>
        <v>0</v>
      </c>
      <c r="S110" s="155">
        <v>0</v>
      </c>
      <c r="T110" s="156">
        <f>S110*H110</f>
        <v>0</v>
      </c>
      <c r="AR110" s="157" t="s">
        <v>4202</v>
      </c>
      <c r="AT110" s="157" t="s">
        <v>162</v>
      </c>
      <c r="AU110" s="157" t="s">
        <v>85</v>
      </c>
      <c r="AY110" s="18" t="s">
        <v>160</v>
      </c>
      <c r="BE110" s="158">
        <f>IF(N110="základní",J110,0)</f>
        <v>0</v>
      </c>
      <c r="BF110" s="158">
        <f>IF(N110="snížená",J110,0)</f>
        <v>0</v>
      </c>
      <c r="BG110" s="158">
        <f>IF(N110="zákl. přenesená",J110,0)</f>
        <v>0</v>
      </c>
      <c r="BH110" s="158">
        <f>IF(N110="sníž. přenesená",J110,0)</f>
        <v>0</v>
      </c>
      <c r="BI110" s="158">
        <f>IF(N110="nulová",J110,0)</f>
        <v>0</v>
      </c>
      <c r="BJ110" s="18" t="s">
        <v>83</v>
      </c>
      <c r="BK110" s="158">
        <f>ROUND(I110*H110,2)</f>
        <v>0</v>
      </c>
      <c r="BL110" s="18" t="s">
        <v>4202</v>
      </c>
      <c r="BM110" s="157" t="s">
        <v>4236</v>
      </c>
    </row>
    <row r="111" spans="2:47" s="1" customFormat="1" ht="18">
      <c r="B111" s="33"/>
      <c r="D111" s="159" t="s">
        <v>681</v>
      </c>
      <c r="F111" s="160" t="s">
        <v>4237</v>
      </c>
      <c r="I111" s="94"/>
      <c r="L111" s="33"/>
      <c r="M111" s="207"/>
      <c r="N111" s="204"/>
      <c r="O111" s="204"/>
      <c r="P111" s="204"/>
      <c r="Q111" s="204"/>
      <c r="R111" s="204"/>
      <c r="S111" s="204"/>
      <c r="T111" s="208"/>
      <c r="AT111" s="18" t="s">
        <v>681</v>
      </c>
      <c r="AU111" s="18" t="s">
        <v>85</v>
      </c>
    </row>
    <row r="112" spans="2:12" s="1" customFormat="1" ht="7" customHeight="1">
      <c r="B112" s="42"/>
      <c r="C112" s="43"/>
      <c r="D112" s="43"/>
      <c r="E112" s="43"/>
      <c r="F112" s="43"/>
      <c r="G112" s="43"/>
      <c r="H112" s="43"/>
      <c r="I112" s="109"/>
      <c r="J112" s="43"/>
      <c r="K112" s="43"/>
      <c r="L112" s="33"/>
    </row>
  </sheetData>
  <sheetProtection algorithmName="SHA-512" hashValue="8gYuoYtBRTXBiseNNAvpRhSuLZbe5GtCoCb36zkmAQuCPVTihNlX65jczaNBTSYlgjep3L+tcORx5+Em6eF9yA==" saltValue="wIkGOwKvWui2RuRmwImXvAFQnsNHaZF7NsC4gaLmjOrDvffXGZFBRAktbJ+4Yxa5SwRNjYk9NH8FTWp7R/3gGw==" spinCount="100000" sheet="1" objects="1" scenarios="1" formatColumns="0" formatRows="0" autoFilter="0"/>
  <autoFilter ref="C90:K111"/>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218"/>
  <sheetViews>
    <sheetView showGridLines="0" zoomScale="110" zoomScaleNormal="110" workbookViewId="0" topLeftCell="A1"/>
  </sheetViews>
  <sheetFormatPr defaultColWidth="9.140625" defaultRowHeight="12"/>
  <cols>
    <col min="1" max="1" width="8.28125" style="210" customWidth="1"/>
    <col min="2" max="2" width="1.7109375" style="210" customWidth="1"/>
    <col min="3" max="4" width="5.00390625" style="210" customWidth="1"/>
    <col min="5" max="5" width="11.7109375" style="210" customWidth="1"/>
    <col min="6" max="6" width="9.28125" style="210" customWidth="1"/>
    <col min="7" max="7" width="5.00390625" style="210" customWidth="1"/>
    <col min="8" max="8" width="77.7109375" style="210" customWidth="1"/>
    <col min="9" max="10" width="20.00390625" style="210" customWidth="1"/>
    <col min="11" max="11" width="1.7109375" style="210" customWidth="1"/>
  </cols>
  <sheetData>
    <row r="1" ht="37.5" customHeight="1"/>
    <row r="2" spans="2:11" ht="7.5" customHeight="1">
      <c r="B2" s="211"/>
      <c r="C2" s="212"/>
      <c r="D2" s="212"/>
      <c r="E2" s="212"/>
      <c r="F2" s="212"/>
      <c r="G2" s="212"/>
      <c r="H2" s="212"/>
      <c r="I2" s="212"/>
      <c r="J2" s="212"/>
      <c r="K2" s="213"/>
    </row>
    <row r="3" spans="2:11" s="16" customFormat="1" ht="45" customHeight="1">
      <c r="B3" s="214"/>
      <c r="C3" s="334" t="s">
        <v>4238</v>
      </c>
      <c r="D3" s="334"/>
      <c r="E3" s="334"/>
      <c r="F3" s="334"/>
      <c r="G3" s="334"/>
      <c r="H3" s="334"/>
      <c r="I3" s="334"/>
      <c r="J3" s="334"/>
      <c r="K3" s="215"/>
    </row>
    <row r="4" spans="2:11" ht="25.5" customHeight="1">
      <c r="B4" s="216"/>
      <c r="C4" s="338" t="s">
        <v>4239</v>
      </c>
      <c r="D4" s="338"/>
      <c r="E4" s="338"/>
      <c r="F4" s="338"/>
      <c r="G4" s="338"/>
      <c r="H4" s="338"/>
      <c r="I4" s="338"/>
      <c r="J4" s="338"/>
      <c r="K4" s="217"/>
    </row>
    <row r="5" spans="2:11" ht="5.25" customHeight="1">
      <c r="B5" s="216"/>
      <c r="C5" s="218"/>
      <c r="D5" s="218"/>
      <c r="E5" s="218"/>
      <c r="F5" s="218"/>
      <c r="G5" s="218"/>
      <c r="H5" s="218"/>
      <c r="I5" s="218"/>
      <c r="J5" s="218"/>
      <c r="K5" s="217"/>
    </row>
    <row r="6" spans="2:11" ht="15" customHeight="1">
      <c r="B6" s="216"/>
      <c r="C6" s="336" t="s">
        <v>4240</v>
      </c>
      <c r="D6" s="336"/>
      <c r="E6" s="336"/>
      <c r="F6" s="336"/>
      <c r="G6" s="336"/>
      <c r="H6" s="336"/>
      <c r="I6" s="336"/>
      <c r="J6" s="336"/>
      <c r="K6" s="217"/>
    </row>
    <row r="7" spans="2:11" ht="15" customHeight="1">
      <c r="B7" s="220"/>
      <c r="C7" s="336" t="s">
        <v>4241</v>
      </c>
      <c r="D7" s="336"/>
      <c r="E7" s="336"/>
      <c r="F7" s="336"/>
      <c r="G7" s="336"/>
      <c r="H7" s="336"/>
      <c r="I7" s="336"/>
      <c r="J7" s="336"/>
      <c r="K7" s="217"/>
    </row>
    <row r="8" spans="2:11" ht="12.75" customHeight="1">
      <c r="B8" s="220"/>
      <c r="C8" s="219"/>
      <c r="D8" s="219"/>
      <c r="E8" s="219"/>
      <c r="F8" s="219"/>
      <c r="G8" s="219"/>
      <c r="H8" s="219"/>
      <c r="I8" s="219"/>
      <c r="J8" s="219"/>
      <c r="K8" s="217"/>
    </row>
    <row r="9" spans="2:11" ht="15" customHeight="1">
      <c r="B9" s="220"/>
      <c r="C9" s="336" t="s">
        <v>4242</v>
      </c>
      <c r="D9" s="336"/>
      <c r="E9" s="336"/>
      <c r="F9" s="336"/>
      <c r="G9" s="336"/>
      <c r="H9" s="336"/>
      <c r="I9" s="336"/>
      <c r="J9" s="336"/>
      <c r="K9" s="217"/>
    </row>
    <row r="10" spans="2:11" ht="15" customHeight="1">
      <c r="B10" s="220"/>
      <c r="C10" s="219"/>
      <c r="D10" s="336" t="s">
        <v>4243</v>
      </c>
      <c r="E10" s="336"/>
      <c r="F10" s="336"/>
      <c r="G10" s="336"/>
      <c r="H10" s="336"/>
      <c r="I10" s="336"/>
      <c r="J10" s="336"/>
      <c r="K10" s="217"/>
    </row>
    <row r="11" spans="2:11" ht="15" customHeight="1">
      <c r="B11" s="220"/>
      <c r="C11" s="221"/>
      <c r="D11" s="336" t="s">
        <v>4244</v>
      </c>
      <c r="E11" s="336"/>
      <c r="F11" s="336"/>
      <c r="G11" s="336"/>
      <c r="H11" s="336"/>
      <c r="I11" s="336"/>
      <c r="J11" s="336"/>
      <c r="K11" s="217"/>
    </row>
    <row r="12" spans="2:11" ht="15" customHeight="1">
      <c r="B12" s="220"/>
      <c r="C12" s="221"/>
      <c r="D12" s="219"/>
      <c r="E12" s="219"/>
      <c r="F12" s="219"/>
      <c r="G12" s="219"/>
      <c r="H12" s="219"/>
      <c r="I12" s="219"/>
      <c r="J12" s="219"/>
      <c r="K12" s="217"/>
    </row>
    <row r="13" spans="2:11" ht="15" customHeight="1">
      <c r="B13" s="220"/>
      <c r="C13" s="221"/>
      <c r="D13" s="222" t="s">
        <v>4245</v>
      </c>
      <c r="E13" s="219"/>
      <c r="F13" s="219"/>
      <c r="G13" s="219"/>
      <c r="H13" s="219"/>
      <c r="I13" s="219"/>
      <c r="J13" s="219"/>
      <c r="K13" s="217"/>
    </row>
    <row r="14" spans="2:11" ht="12.75" customHeight="1">
      <c r="B14" s="220"/>
      <c r="C14" s="221"/>
      <c r="D14" s="221"/>
      <c r="E14" s="221"/>
      <c r="F14" s="221"/>
      <c r="G14" s="221"/>
      <c r="H14" s="221"/>
      <c r="I14" s="221"/>
      <c r="J14" s="221"/>
      <c r="K14" s="217"/>
    </row>
    <row r="15" spans="2:11" ht="15" customHeight="1">
      <c r="B15" s="220"/>
      <c r="C15" s="221"/>
      <c r="D15" s="336" t="s">
        <v>4246</v>
      </c>
      <c r="E15" s="336"/>
      <c r="F15" s="336"/>
      <c r="G15" s="336"/>
      <c r="H15" s="336"/>
      <c r="I15" s="336"/>
      <c r="J15" s="336"/>
      <c r="K15" s="217"/>
    </row>
    <row r="16" spans="2:11" ht="15" customHeight="1">
      <c r="B16" s="220"/>
      <c r="C16" s="221"/>
      <c r="D16" s="336" t="s">
        <v>4247</v>
      </c>
      <c r="E16" s="336"/>
      <c r="F16" s="336"/>
      <c r="G16" s="336"/>
      <c r="H16" s="336"/>
      <c r="I16" s="336"/>
      <c r="J16" s="336"/>
      <c r="K16" s="217"/>
    </row>
    <row r="17" spans="2:11" ht="15" customHeight="1">
      <c r="B17" s="220"/>
      <c r="C17" s="221"/>
      <c r="D17" s="336" t="s">
        <v>4248</v>
      </c>
      <c r="E17" s="336"/>
      <c r="F17" s="336"/>
      <c r="G17" s="336"/>
      <c r="H17" s="336"/>
      <c r="I17" s="336"/>
      <c r="J17" s="336"/>
      <c r="K17" s="217"/>
    </row>
    <row r="18" spans="2:11" ht="15" customHeight="1">
      <c r="B18" s="220"/>
      <c r="C18" s="221"/>
      <c r="D18" s="221"/>
      <c r="E18" s="223" t="s">
        <v>82</v>
      </c>
      <c r="F18" s="336" t="s">
        <v>4249</v>
      </c>
      <c r="G18" s="336"/>
      <c r="H18" s="336"/>
      <c r="I18" s="336"/>
      <c r="J18" s="336"/>
      <c r="K18" s="217"/>
    </row>
    <row r="19" spans="2:11" ht="15" customHeight="1">
      <c r="B19" s="220"/>
      <c r="C19" s="221"/>
      <c r="D19" s="221"/>
      <c r="E19" s="223" t="s">
        <v>4250</v>
      </c>
      <c r="F19" s="336" t="s">
        <v>4251</v>
      </c>
      <c r="G19" s="336"/>
      <c r="H19" s="336"/>
      <c r="I19" s="336"/>
      <c r="J19" s="336"/>
      <c r="K19" s="217"/>
    </row>
    <row r="20" spans="2:11" ht="15" customHeight="1">
      <c r="B20" s="220"/>
      <c r="C20" s="221"/>
      <c r="D20" s="221"/>
      <c r="E20" s="223" t="s">
        <v>4252</v>
      </c>
      <c r="F20" s="336" t="s">
        <v>4253</v>
      </c>
      <c r="G20" s="336"/>
      <c r="H20" s="336"/>
      <c r="I20" s="336"/>
      <c r="J20" s="336"/>
      <c r="K20" s="217"/>
    </row>
    <row r="21" spans="2:11" ht="15" customHeight="1">
      <c r="B21" s="220"/>
      <c r="C21" s="221"/>
      <c r="D21" s="221"/>
      <c r="E21" s="223" t="s">
        <v>127</v>
      </c>
      <c r="F21" s="336" t="s">
        <v>4254</v>
      </c>
      <c r="G21" s="336"/>
      <c r="H21" s="336"/>
      <c r="I21" s="336"/>
      <c r="J21" s="336"/>
      <c r="K21" s="217"/>
    </row>
    <row r="22" spans="2:11" ht="15" customHeight="1">
      <c r="B22" s="220"/>
      <c r="C22" s="221"/>
      <c r="D22" s="221"/>
      <c r="E22" s="223" t="s">
        <v>4255</v>
      </c>
      <c r="F22" s="336" t="s">
        <v>4256</v>
      </c>
      <c r="G22" s="336"/>
      <c r="H22" s="336"/>
      <c r="I22" s="336"/>
      <c r="J22" s="336"/>
      <c r="K22" s="217"/>
    </row>
    <row r="23" spans="2:11" ht="15" customHeight="1">
      <c r="B23" s="220"/>
      <c r="C23" s="221"/>
      <c r="D23" s="221"/>
      <c r="E23" s="223" t="s">
        <v>89</v>
      </c>
      <c r="F23" s="336" t="s">
        <v>4257</v>
      </c>
      <c r="G23" s="336"/>
      <c r="H23" s="336"/>
      <c r="I23" s="336"/>
      <c r="J23" s="336"/>
      <c r="K23" s="217"/>
    </row>
    <row r="24" spans="2:11" ht="12.75" customHeight="1">
      <c r="B24" s="220"/>
      <c r="C24" s="221"/>
      <c r="D24" s="221"/>
      <c r="E24" s="221"/>
      <c r="F24" s="221"/>
      <c r="G24" s="221"/>
      <c r="H24" s="221"/>
      <c r="I24" s="221"/>
      <c r="J24" s="221"/>
      <c r="K24" s="217"/>
    </row>
    <row r="25" spans="2:11" ht="15" customHeight="1">
      <c r="B25" s="220"/>
      <c r="C25" s="336" t="s">
        <v>4258</v>
      </c>
      <c r="D25" s="336"/>
      <c r="E25" s="336"/>
      <c r="F25" s="336"/>
      <c r="G25" s="336"/>
      <c r="H25" s="336"/>
      <c r="I25" s="336"/>
      <c r="J25" s="336"/>
      <c r="K25" s="217"/>
    </row>
    <row r="26" spans="2:11" ht="15" customHeight="1">
      <c r="B26" s="220"/>
      <c r="C26" s="336" t="s">
        <v>4259</v>
      </c>
      <c r="D26" s="336"/>
      <c r="E26" s="336"/>
      <c r="F26" s="336"/>
      <c r="G26" s="336"/>
      <c r="H26" s="336"/>
      <c r="I26" s="336"/>
      <c r="J26" s="336"/>
      <c r="K26" s="217"/>
    </row>
    <row r="27" spans="2:11" ht="15" customHeight="1">
      <c r="B27" s="220"/>
      <c r="C27" s="219"/>
      <c r="D27" s="336" t="s">
        <v>4260</v>
      </c>
      <c r="E27" s="336"/>
      <c r="F27" s="336"/>
      <c r="G27" s="336"/>
      <c r="H27" s="336"/>
      <c r="I27" s="336"/>
      <c r="J27" s="336"/>
      <c r="K27" s="217"/>
    </row>
    <row r="28" spans="2:11" ht="15" customHeight="1">
      <c r="B28" s="220"/>
      <c r="C28" s="221"/>
      <c r="D28" s="336" t="s">
        <v>4261</v>
      </c>
      <c r="E28" s="336"/>
      <c r="F28" s="336"/>
      <c r="G28" s="336"/>
      <c r="H28" s="336"/>
      <c r="I28" s="336"/>
      <c r="J28" s="336"/>
      <c r="K28" s="217"/>
    </row>
    <row r="29" spans="2:11" ht="12.75" customHeight="1">
      <c r="B29" s="220"/>
      <c r="C29" s="221"/>
      <c r="D29" s="221"/>
      <c r="E29" s="221"/>
      <c r="F29" s="221"/>
      <c r="G29" s="221"/>
      <c r="H29" s="221"/>
      <c r="I29" s="221"/>
      <c r="J29" s="221"/>
      <c r="K29" s="217"/>
    </row>
    <row r="30" spans="2:11" ht="15" customHeight="1">
      <c r="B30" s="220"/>
      <c r="C30" s="221"/>
      <c r="D30" s="336" t="s">
        <v>4262</v>
      </c>
      <c r="E30" s="336"/>
      <c r="F30" s="336"/>
      <c r="G30" s="336"/>
      <c r="H30" s="336"/>
      <c r="I30" s="336"/>
      <c r="J30" s="336"/>
      <c r="K30" s="217"/>
    </row>
    <row r="31" spans="2:11" ht="15" customHeight="1">
      <c r="B31" s="220"/>
      <c r="C31" s="221"/>
      <c r="D31" s="336" t="s">
        <v>4263</v>
      </c>
      <c r="E31" s="336"/>
      <c r="F31" s="336"/>
      <c r="G31" s="336"/>
      <c r="H31" s="336"/>
      <c r="I31" s="336"/>
      <c r="J31" s="336"/>
      <c r="K31" s="217"/>
    </row>
    <row r="32" spans="2:11" ht="12.75" customHeight="1">
      <c r="B32" s="220"/>
      <c r="C32" s="221"/>
      <c r="D32" s="221"/>
      <c r="E32" s="221"/>
      <c r="F32" s="221"/>
      <c r="G32" s="221"/>
      <c r="H32" s="221"/>
      <c r="I32" s="221"/>
      <c r="J32" s="221"/>
      <c r="K32" s="217"/>
    </row>
    <row r="33" spans="2:11" ht="15" customHeight="1">
      <c r="B33" s="220"/>
      <c r="C33" s="221"/>
      <c r="D33" s="336" t="s">
        <v>4264</v>
      </c>
      <c r="E33" s="336"/>
      <c r="F33" s="336"/>
      <c r="G33" s="336"/>
      <c r="H33" s="336"/>
      <c r="I33" s="336"/>
      <c r="J33" s="336"/>
      <c r="K33" s="217"/>
    </row>
    <row r="34" spans="2:11" ht="15" customHeight="1">
      <c r="B34" s="220"/>
      <c r="C34" s="221"/>
      <c r="D34" s="336" t="s">
        <v>4265</v>
      </c>
      <c r="E34" s="336"/>
      <c r="F34" s="336"/>
      <c r="G34" s="336"/>
      <c r="H34" s="336"/>
      <c r="I34" s="336"/>
      <c r="J34" s="336"/>
      <c r="K34" s="217"/>
    </row>
    <row r="35" spans="2:11" ht="15" customHeight="1">
      <c r="B35" s="220"/>
      <c r="C35" s="221"/>
      <c r="D35" s="336" t="s">
        <v>4266</v>
      </c>
      <c r="E35" s="336"/>
      <c r="F35" s="336"/>
      <c r="G35" s="336"/>
      <c r="H35" s="336"/>
      <c r="I35" s="336"/>
      <c r="J35" s="336"/>
      <c r="K35" s="217"/>
    </row>
    <row r="36" spans="2:11" ht="15" customHeight="1">
      <c r="B36" s="220"/>
      <c r="C36" s="221"/>
      <c r="D36" s="219"/>
      <c r="E36" s="222" t="s">
        <v>146</v>
      </c>
      <c r="F36" s="219"/>
      <c r="G36" s="336" t="s">
        <v>4267</v>
      </c>
      <c r="H36" s="336"/>
      <c r="I36" s="336"/>
      <c r="J36" s="336"/>
      <c r="K36" s="217"/>
    </row>
    <row r="37" spans="2:11" ht="30.75" customHeight="1">
      <c r="B37" s="220"/>
      <c r="C37" s="221"/>
      <c r="D37" s="219"/>
      <c r="E37" s="222" t="s">
        <v>4268</v>
      </c>
      <c r="F37" s="219"/>
      <c r="G37" s="336" t="s">
        <v>4269</v>
      </c>
      <c r="H37" s="336"/>
      <c r="I37" s="336"/>
      <c r="J37" s="336"/>
      <c r="K37" s="217"/>
    </row>
    <row r="38" spans="2:11" ht="15" customHeight="1">
      <c r="B38" s="220"/>
      <c r="C38" s="221"/>
      <c r="D38" s="219"/>
      <c r="E38" s="222" t="s">
        <v>57</v>
      </c>
      <c r="F38" s="219"/>
      <c r="G38" s="336" t="s">
        <v>4270</v>
      </c>
      <c r="H38" s="336"/>
      <c r="I38" s="336"/>
      <c r="J38" s="336"/>
      <c r="K38" s="217"/>
    </row>
    <row r="39" spans="2:11" ht="15" customHeight="1">
      <c r="B39" s="220"/>
      <c r="C39" s="221"/>
      <c r="D39" s="219"/>
      <c r="E39" s="222" t="s">
        <v>58</v>
      </c>
      <c r="F39" s="219"/>
      <c r="G39" s="336" t="s">
        <v>4271</v>
      </c>
      <c r="H39" s="336"/>
      <c r="I39" s="336"/>
      <c r="J39" s="336"/>
      <c r="K39" s="217"/>
    </row>
    <row r="40" spans="2:11" ht="15" customHeight="1">
      <c r="B40" s="220"/>
      <c r="C40" s="221"/>
      <c r="D40" s="219"/>
      <c r="E40" s="222" t="s">
        <v>147</v>
      </c>
      <c r="F40" s="219"/>
      <c r="G40" s="336" t="s">
        <v>4272</v>
      </c>
      <c r="H40" s="336"/>
      <c r="I40" s="336"/>
      <c r="J40" s="336"/>
      <c r="K40" s="217"/>
    </row>
    <row r="41" spans="2:11" ht="15" customHeight="1">
      <c r="B41" s="220"/>
      <c r="C41" s="221"/>
      <c r="D41" s="219"/>
      <c r="E41" s="222" t="s">
        <v>148</v>
      </c>
      <c r="F41" s="219"/>
      <c r="G41" s="336" t="s">
        <v>4273</v>
      </c>
      <c r="H41" s="336"/>
      <c r="I41" s="336"/>
      <c r="J41" s="336"/>
      <c r="K41" s="217"/>
    </row>
    <row r="42" spans="2:11" ht="15" customHeight="1">
      <c r="B42" s="220"/>
      <c r="C42" s="221"/>
      <c r="D42" s="219"/>
      <c r="E42" s="222" t="s">
        <v>4274</v>
      </c>
      <c r="F42" s="219"/>
      <c r="G42" s="336" t="s">
        <v>4275</v>
      </c>
      <c r="H42" s="336"/>
      <c r="I42" s="336"/>
      <c r="J42" s="336"/>
      <c r="K42" s="217"/>
    </row>
    <row r="43" spans="2:11" ht="15" customHeight="1">
      <c r="B43" s="220"/>
      <c r="C43" s="221"/>
      <c r="D43" s="219"/>
      <c r="E43" s="222"/>
      <c r="F43" s="219"/>
      <c r="G43" s="336" t="s">
        <v>4276</v>
      </c>
      <c r="H43" s="336"/>
      <c r="I43" s="336"/>
      <c r="J43" s="336"/>
      <c r="K43" s="217"/>
    </row>
    <row r="44" spans="2:11" ht="15" customHeight="1">
      <c r="B44" s="220"/>
      <c r="C44" s="221"/>
      <c r="D44" s="219"/>
      <c r="E44" s="222" t="s">
        <v>4277</v>
      </c>
      <c r="F44" s="219"/>
      <c r="G44" s="336" t="s">
        <v>4278</v>
      </c>
      <c r="H44" s="336"/>
      <c r="I44" s="336"/>
      <c r="J44" s="336"/>
      <c r="K44" s="217"/>
    </row>
    <row r="45" spans="2:11" ht="15" customHeight="1">
      <c r="B45" s="220"/>
      <c r="C45" s="221"/>
      <c r="D45" s="219"/>
      <c r="E45" s="222" t="s">
        <v>150</v>
      </c>
      <c r="F45" s="219"/>
      <c r="G45" s="336" t="s">
        <v>4279</v>
      </c>
      <c r="H45" s="336"/>
      <c r="I45" s="336"/>
      <c r="J45" s="336"/>
      <c r="K45" s="217"/>
    </row>
    <row r="46" spans="2:11" ht="12.75" customHeight="1">
      <c r="B46" s="220"/>
      <c r="C46" s="221"/>
      <c r="D46" s="219"/>
      <c r="E46" s="219"/>
      <c r="F46" s="219"/>
      <c r="G46" s="219"/>
      <c r="H46" s="219"/>
      <c r="I46" s="219"/>
      <c r="J46" s="219"/>
      <c r="K46" s="217"/>
    </row>
    <row r="47" spans="2:11" ht="15" customHeight="1">
      <c r="B47" s="220"/>
      <c r="C47" s="221"/>
      <c r="D47" s="336" t="s">
        <v>4280</v>
      </c>
      <c r="E47" s="336"/>
      <c r="F47" s="336"/>
      <c r="G47" s="336"/>
      <c r="H47" s="336"/>
      <c r="I47" s="336"/>
      <c r="J47" s="336"/>
      <c r="K47" s="217"/>
    </row>
    <row r="48" spans="2:11" ht="15" customHeight="1">
      <c r="B48" s="220"/>
      <c r="C48" s="221"/>
      <c r="D48" s="221"/>
      <c r="E48" s="336" t="s">
        <v>4281</v>
      </c>
      <c r="F48" s="336"/>
      <c r="G48" s="336"/>
      <c r="H48" s="336"/>
      <c r="I48" s="336"/>
      <c r="J48" s="336"/>
      <c r="K48" s="217"/>
    </row>
    <row r="49" spans="2:11" ht="15" customHeight="1">
      <c r="B49" s="220"/>
      <c r="C49" s="221"/>
      <c r="D49" s="221"/>
      <c r="E49" s="336" t="s">
        <v>4282</v>
      </c>
      <c r="F49" s="336"/>
      <c r="G49" s="336"/>
      <c r="H49" s="336"/>
      <c r="I49" s="336"/>
      <c r="J49" s="336"/>
      <c r="K49" s="217"/>
    </row>
    <row r="50" spans="2:11" ht="15" customHeight="1">
      <c r="B50" s="220"/>
      <c r="C50" s="221"/>
      <c r="D50" s="221"/>
      <c r="E50" s="336" t="s">
        <v>4283</v>
      </c>
      <c r="F50" s="336"/>
      <c r="G50" s="336"/>
      <c r="H50" s="336"/>
      <c r="I50" s="336"/>
      <c r="J50" s="336"/>
      <c r="K50" s="217"/>
    </row>
    <row r="51" spans="2:11" ht="15" customHeight="1">
      <c r="B51" s="220"/>
      <c r="C51" s="221"/>
      <c r="D51" s="336" t="s">
        <v>4284</v>
      </c>
      <c r="E51" s="336"/>
      <c r="F51" s="336"/>
      <c r="G51" s="336"/>
      <c r="H51" s="336"/>
      <c r="I51" s="336"/>
      <c r="J51" s="336"/>
      <c r="K51" s="217"/>
    </row>
    <row r="52" spans="2:11" ht="25.5" customHeight="1">
      <c r="B52" s="216"/>
      <c r="C52" s="338" t="s">
        <v>4285</v>
      </c>
      <c r="D52" s="338"/>
      <c r="E52" s="338"/>
      <c r="F52" s="338"/>
      <c r="G52" s="338"/>
      <c r="H52" s="338"/>
      <c r="I52" s="338"/>
      <c r="J52" s="338"/>
      <c r="K52" s="217"/>
    </row>
    <row r="53" spans="2:11" ht="5.25" customHeight="1">
      <c r="B53" s="216"/>
      <c r="C53" s="218"/>
      <c r="D53" s="218"/>
      <c r="E53" s="218"/>
      <c r="F53" s="218"/>
      <c r="G53" s="218"/>
      <c r="H53" s="218"/>
      <c r="I53" s="218"/>
      <c r="J53" s="218"/>
      <c r="K53" s="217"/>
    </row>
    <row r="54" spans="2:11" ht="15" customHeight="1">
      <c r="B54" s="216"/>
      <c r="C54" s="336" t="s">
        <v>4286</v>
      </c>
      <c r="D54" s="336"/>
      <c r="E54" s="336"/>
      <c r="F54" s="336"/>
      <c r="G54" s="336"/>
      <c r="H54" s="336"/>
      <c r="I54" s="336"/>
      <c r="J54" s="336"/>
      <c r="K54" s="217"/>
    </row>
    <row r="55" spans="2:11" ht="15" customHeight="1">
      <c r="B55" s="216"/>
      <c r="C55" s="336" t="s">
        <v>4287</v>
      </c>
      <c r="D55" s="336"/>
      <c r="E55" s="336"/>
      <c r="F55" s="336"/>
      <c r="G55" s="336"/>
      <c r="H55" s="336"/>
      <c r="I55" s="336"/>
      <c r="J55" s="336"/>
      <c r="K55" s="217"/>
    </row>
    <row r="56" spans="2:11" ht="12.75" customHeight="1">
      <c r="B56" s="216"/>
      <c r="C56" s="219"/>
      <c r="D56" s="219"/>
      <c r="E56" s="219"/>
      <c r="F56" s="219"/>
      <c r="G56" s="219"/>
      <c r="H56" s="219"/>
      <c r="I56" s="219"/>
      <c r="J56" s="219"/>
      <c r="K56" s="217"/>
    </row>
    <row r="57" spans="2:11" ht="15" customHeight="1">
      <c r="B57" s="216"/>
      <c r="C57" s="336" t="s">
        <v>4288</v>
      </c>
      <c r="D57" s="336"/>
      <c r="E57" s="336"/>
      <c r="F57" s="336"/>
      <c r="G57" s="336"/>
      <c r="H57" s="336"/>
      <c r="I57" s="336"/>
      <c r="J57" s="336"/>
      <c r="K57" s="217"/>
    </row>
    <row r="58" spans="2:11" ht="15" customHeight="1">
      <c r="B58" s="216"/>
      <c r="C58" s="221"/>
      <c r="D58" s="336" t="s">
        <v>4289</v>
      </c>
      <c r="E58" s="336"/>
      <c r="F58" s="336"/>
      <c r="G58" s="336"/>
      <c r="H58" s="336"/>
      <c r="I58" s="336"/>
      <c r="J58" s="336"/>
      <c r="K58" s="217"/>
    </row>
    <row r="59" spans="2:11" ht="15" customHeight="1">
      <c r="B59" s="216"/>
      <c r="C59" s="221"/>
      <c r="D59" s="336" t="s">
        <v>4290</v>
      </c>
      <c r="E59" s="336"/>
      <c r="F59" s="336"/>
      <c r="G59" s="336"/>
      <c r="H59" s="336"/>
      <c r="I59" s="336"/>
      <c r="J59" s="336"/>
      <c r="K59" s="217"/>
    </row>
    <row r="60" spans="2:11" ht="15" customHeight="1">
      <c r="B60" s="216"/>
      <c r="C60" s="221"/>
      <c r="D60" s="336" t="s">
        <v>4291</v>
      </c>
      <c r="E60" s="336"/>
      <c r="F60" s="336"/>
      <c r="G60" s="336"/>
      <c r="H60" s="336"/>
      <c r="I60" s="336"/>
      <c r="J60" s="336"/>
      <c r="K60" s="217"/>
    </row>
    <row r="61" spans="2:11" ht="15" customHeight="1">
      <c r="B61" s="216"/>
      <c r="C61" s="221"/>
      <c r="D61" s="336" t="s">
        <v>4292</v>
      </c>
      <c r="E61" s="336"/>
      <c r="F61" s="336"/>
      <c r="G61" s="336"/>
      <c r="H61" s="336"/>
      <c r="I61" s="336"/>
      <c r="J61" s="336"/>
      <c r="K61" s="217"/>
    </row>
    <row r="62" spans="2:11" ht="15" customHeight="1">
      <c r="B62" s="216"/>
      <c r="C62" s="221"/>
      <c r="D62" s="337" t="s">
        <v>4293</v>
      </c>
      <c r="E62" s="337"/>
      <c r="F62" s="337"/>
      <c r="G62" s="337"/>
      <c r="H62" s="337"/>
      <c r="I62" s="337"/>
      <c r="J62" s="337"/>
      <c r="K62" s="217"/>
    </row>
    <row r="63" spans="2:11" ht="15" customHeight="1">
      <c r="B63" s="216"/>
      <c r="C63" s="221"/>
      <c r="D63" s="336" t="s">
        <v>4294</v>
      </c>
      <c r="E63" s="336"/>
      <c r="F63" s="336"/>
      <c r="G63" s="336"/>
      <c r="H63" s="336"/>
      <c r="I63" s="336"/>
      <c r="J63" s="336"/>
      <c r="K63" s="217"/>
    </row>
    <row r="64" spans="2:11" ht="12.75" customHeight="1">
      <c r="B64" s="216"/>
      <c r="C64" s="221"/>
      <c r="D64" s="221"/>
      <c r="E64" s="224"/>
      <c r="F64" s="221"/>
      <c r="G64" s="221"/>
      <c r="H64" s="221"/>
      <c r="I64" s="221"/>
      <c r="J64" s="221"/>
      <c r="K64" s="217"/>
    </row>
    <row r="65" spans="2:11" ht="15" customHeight="1">
      <c r="B65" s="216"/>
      <c r="C65" s="221"/>
      <c r="D65" s="336" t="s">
        <v>4295</v>
      </c>
      <c r="E65" s="336"/>
      <c r="F65" s="336"/>
      <c r="G65" s="336"/>
      <c r="H65" s="336"/>
      <c r="I65" s="336"/>
      <c r="J65" s="336"/>
      <c r="K65" s="217"/>
    </row>
    <row r="66" spans="2:11" ht="15" customHeight="1">
      <c r="B66" s="216"/>
      <c r="C66" s="221"/>
      <c r="D66" s="337" t="s">
        <v>4296</v>
      </c>
      <c r="E66" s="337"/>
      <c r="F66" s="337"/>
      <c r="G66" s="337"/>
      <c r="H66" s="337"/>
      <c r="I66" s="337"/>
      <c r="J66" s="337"/>
      <c r="K66" s="217"/>
    </row>
    <row r="67" spans="2:11" ht="15" customHeight="1">
      <c r="B67" s="216"/>
      <c r="C67" s="221"/>
      <c r="D67" s="336" t="s">
        <v>4297</v>
      </c>
      <c r="E67" s="336"/>
      <c r="F67" s="336"/>
      <c r="G67" s="336"/>
      <c r="H67" s="336"/>
      <c r="I67" s="336"/>
      <c r="J67" s="336"/>
      <c r="K67" s="217"/>
    </row>
    <row r="68" spans="2:11" ht="15" customHeight="1">
      <c r="B68" s="216"/>
      <c r="C68" s="221"/>
      <c r="D68" s="336" t="s">
        <v>4298</v>
      </c>
      <c r="E68" s="336"/>
      <c r="F68" s="336"/>
      <c r="G68" s="336"/>
      <c r="H68" s="336"/>
      <c r="I68" s="336"/>
      <c r="J68" s="336"/>
      <c r="K68" s="217"/>
    </row>
    <row r="69" spans="2:11" ht="15" customHeight="1">
      <c r="B69" s="216"/>
      <c r="C69" s="221"/>
      <c r="D69" s="336" t="s">
        <v>4299</v>
      </c>
      <c r="E69" s="336"/>
      <c r="F69" s="336"/>
      <c r="G69" s="336"/>
      <c r="H69" s="336"/>
      <c r="I69" s="336"/>
      <c r="J69" s="336"/>
      <c r="K69" s="217"/>
    </row>
    <row r="70" spans="2:11" ht="15" customHeight="1">
      <c r="B70" s="216"/>
      <c r="C70" s="221"/>
      <c r="D70" s="336" t="s">
        <v>4300</v>
      </c>
      <c r="E70" s="336"/>
      <c r="F70" s="336"/>
      <c r="G70" s="336"/>
      <c r="H70" s="336"/>
      <c r="I70" s="336"/>
      <c r="J70" s="336"/>
      <c r="K70" s="217"/>
    </row>
    <row r="71" spans="2:11" ht="12.75" customHeight="1">
      <c r="B71" s="225"/>
      <c r="C71" s="226"/>
      <c r="D71" s="226"/>
      <c r="E71" s="226"/>
      <c r="F71" s="226"/>
      <c r="G71" s="226"/>
      <c r="H71" s="226"/>
      <c r="I71" s="226"/>
      <c r="J71" s="226"/>
      <c r="K71" s="227"/>
    </row>
    <row r="72" spans="2:11" ht="18.75" customHeight="1">
      <c r="B72" s="228"/>
      <c r="C72" s="228"/>
      <c r="D72" s="228"/>
      <c r="E72" s="228"/>
      <c r="F72" s="228"/>
      <c r="G72" s="228"/>
      <c r="H72" s="228"/>
      <c r="I72" s="228"/>
      <c r="J72" s="228"/>
      <c r="K72" s="229"/>
    </row>
    <row r="73" spans="2:11" ht="18.75" customHeight="1">
      <c r="B73" s="229"/>
      <c r="C73" s="229"/>
      <c r="D73" s="229"/>
      <c r="E73" s="229"/>
      <c r="F73" s="229"/>
      <c r="G73" s="229"/>
      <c r="H73" s="229"/>
      <c r="I73" s="229"/>
      <c r="J73" s="229"/>
      <c r="K73" s="229"/>
    </row>
    <row r="74" spans="2:11" ht="7.5" customHeight="1">
      <c r="B74" s="230"/>
      <c r="C74" s="231"/>
      <c r="D74" s="231"/>
      <c r="E74" s="231"/>
      <c r="F74" s="231"/>
      <c r="G74" s="231"/>
      <c r="H74" s="231"/>
      <c r="I74" s="231"/>
      <c r="J74" s="231"/>
      <c r="K74" s="232"/>
    </row>
    <row r="75" spans="2:11" ht="45" customHeight="1">
      <c r="B75" s="233"/>
      <c r="C75" s="335" t="s">
        <v>4301</v>
      </c>
      <c r="D75" s="335"/>
      <c r="E75" s="335"/>
      <c r="F75" s="335"/>
      <c r="G75" s="335"/>
      <c r="H75" s="335"/>
      <c r="I75" s="335"/>
      <c r="J75" s="335"/>
      <c r="K75" s="234"/>
    </row>
    <row r="76" spans="2:11" ht="17.25" customHeight="1">
      <c r="B76" s="233"/>
      <c r="C76" s="235" t="s">
        <v>4302</v>
      </c>
      <c r="D76" s="235"/>
      <c r="E76" s="235"/>
      <c r="F76" s="235" t="s">
        <v>4303</v>
      </c>
      <c r="G76" s="236"/>
      <c r="H76" s="235" t="s">
        <v>58</v>
      </c>
      <c r="I76" s="235" t="s">
        <v>61</v>
      </c>
      <c r="J76" s="235" t="s">
        <v>4304</v>
      </c>
      <c r="K76" s="234"/>
    </row>
    <row r="77" spans="2:11" ht="17.25" customHeight="1">
      <c r="B77" s="233"/>
      <c r="C77" s="237" t="s">
        <v>4305</v>
      </c>
      <c r="D77" s="237"/>
      <c r="E77" s="237"/>
      <c r="F77" s="238" t="s">
        <v>4306</v>
      </c>
      <c r="G77" s="239"/>
      <c r="H77" s="237"/>
      <c r="I77" s="237"/>
      <c r="J77" s="237" t="s">
        <v>4307</v>
      </c>
      <c r="K77" s="234"/>
    </row>
    <row r="78" spans="2:11" ht="5.25" customHeight="1">
      <c r="B78" s="233"/>
      <c r="C78" s="240"/>
      <c r="D78" s="240"/>
      <c r="E78" s="240"/>
      <c r="F78" s="240"/>
      <c r="G78" s="241"/>
      <c r="H78" s="240"/>
      <c r="I78" s="240"/>
      <c r="J78" s="240"/>
      <c r="K78" s="234"/>
    </row>
    <row r="79" spans="2:11" ht="15" customHeight="1">
      <c r="B79" s="233"/>
      <c r="C79" s="222" t="s">
        <v>57</v>
      </c>
      <c r="D79" s="240"/>
      <c r="E79" s="240"/>
      <c r="F79" s="242" t="s">
        <v>4308</v>
      </c>
      <c r="G79" s="241"/>
      <c r="H79" s="222" t="s">
        <v>4309</v>
      </c>
      <c r="I79" s="222" t="s">
        <v>4310</v>
      </c>
      <c r="J79" s="222">
        <v>20</v>
      </c>
      <c r="K79" s="234"/>
    </row>
    <row r="80" spans="2:11" ht="15" customHeight="1">
      <c r="B80" s="233"/>
      <c r="C80" s="222" t="s">
        <v>4311</v>
      </c>
      <c r="D80" s="222"/>
      <c r="E80" s="222"/>
      <c r="F80" s="242" t="s">
        <v>4308</v>
      </c>
      <c r="G80" s="241"/>
      <c r="H80" s="222" t="s">
        <v>4312</v>
      </c>
      <c r="I80" s="222" t="s">
        <v>4310</v>
      </c>
      <c r="J80" s="222">
        <v>120</v>
      </c>
      <c r="K80" s="234"/>
    </row>
    <row r="81" spans="2:11" ht="15" customHeight="1">
      <c r="B81" s="243"/>
      <c r="C81" s="222" t="s">
        <v>4313</v>
      </c>
      <c r="D81" s="222"/>
      <c r="E81" s="222"/>
      <c r="F81" s="242" t="s">
        <v>4314</v>
      </c>
      <c r="G81" s="241"/>
      <c r="H81" s="222" t="s">
        <v>4315</v>
      </c>
      <c r="I81" s="222" t="s">
        <v>4310</v>
      </c>
      <c r="J81" s="222">
        <v>50</v>
      </c>
      <c r="K81" s="234"/>
    </row>
    <row r="82" spans="2:11" ht="15" customHeight="1">
      <c r="B82" s="243"/>
      <c r="C82" s="222" t="s">
        <v>4316</v>
      </c>
      <c r="D82" s="222"/>
      <c r="E82" s="222"/>
      <c r="F82" s="242" t="s">
        <v>4308</v>
      </c>
      <c r="G82" s="241"/>
      <c r="H82" s="222" t="s">
        <v>4317</v>
      </c>
      <c r="I82" s="222" t="s">
        <v>4318</v>
      </c>
      <c r="J82" s="222"/>
      <c r="K82" s="234"/>
    </row>
    <row r="83" spans="2:11" ht="15" customHeight="1">
      <c r="B83" s="243"/>
      <c r="C83" s="222" t="s">
        <v>4319</v>
      </c>
      <c r="D83" s="222"/>
      <c r="E83" s="222"/>
      <c r="F83" s="242" t="s">
        <v>4314</v>
      </c>
      <c r="G83" s="222"/>
      <c r="H83" s="222" t="s">
        <v>4320</v>
      </c>
      <c r="I83" s="222" t="s">
        <v>4310</v>
      </c>
      <c r="J83" s="222">
        <v>15</v>
      </c>
      <c r="K83" s="234"/>
    </row>
    <row r="84" spans="2:11" ht="15" customHeight="1">
      <c r="B84" s="243"/>
      <c r="C84" s="222" t="s">
        <v>4321</v>
      </c>
      <c r="D84" s="222"/>
      <c r="E84" s="222"/>
      <c r="F84" s="242" t="s">
        <v>4314</v>
      </c>
      <c r="G84" s="222"/>
      <c r="H84" s="222" t="s">
        <v>4322</v>
      </c>
      <c r="I84" s="222" t="s">
        <v>4310</v>
      </c>
      <c r="J84" s="222">
        <v>15</v>
      </c>
      <c r="K84" s="234"/>
    </row>
    <row r="85" spans="2:11" ht="15" customHeight="1">
      <c r="B85" s="243"/>
      <c r="C85" s="222" t="s">
        <v>4323</v>
      </c>
      <c r="D85" s="222"/>
      <c r="E85" s="222"/>
      <c r="F85" s="242" t="s">
        <v>4314</v>
      </c>
      <c r="G85" s="222"/>
      <c r="H85" s="222" t="s">
        <v>4324</v>
      </c>
      <c r="I85" s="222" t="s">
        <v>4310</v>
      </c>
      <c r="J85" s="222">
        <v>20</v>
      </c>
      <c r="K85" s="234"/>
    </row>
    <row r="86" spans="2:11" ht="15" customHeight="1">
      <c r="B86" s="243"/>
      <c r="C86" s="222" t="s">
        <v>4325</v>
      </c>
      <c r="D86" s="222"/>
      <c r="E86" s="222"/>
      <c r="F86" s="242" t="s">
        <v>4314</v>
      </c>
      <c r="G86" s="222"/>
      <c r="H86" s="222" t="s">
        <v>4326</v>
      </c>
      <c r="I86" s="222" t="s">
        <v>4310</v>
      </c>
      <c r="J86" s="222">
        <v>20</v>
      </c>
      <c r="K86" s="234"/>
    </row>
    <row r="87" spans="2:11" ht="15" customHeight="1">
      <c r="B87" s="243"/>
      <c r="C87" s="222" t="s">
        <v>4327</v>
      </c>
      <c r="D87" s="222"/>
      <c r="E87" s="222"/>
      <c r="F87" s="242" t="s">
        <v>4314</v>
      </c>
      <c r="G87" s="241"/>
      <c r="H87" s="222" t="s">
        <v>4328</v>
      </c>
      <c r="I87" s="222" t="s">
        <v>4310</v>
      </c>
      <c r="J87" s="222">
        <v>50</v>
      </c>
      <c r="K87" s="234"/>
    </row>
    <row r="88" spans="2:11" ht="15" customHeight="1">
      <c r="B88" s="243"/>
      <c r="C88" s="222" t="s">
        <v>4329</v>
      </c>
      <c r="D88" s="222"/>
      <c r="E88" s="222"/>
      <c r="F88" s="242" t="s">
        <v>4314</v>
      </c>
      <c r="G88" s="241"/>
      <c r="H88" s="222" t="s">
        <v>4330</v>
      </c>
      <c r="I88" s="222" t="s">
        <v>4310</v>
      </c>
      <c r="J88" s="222">
        <v>20</v>
      </c>
      <c r="K88" s="234"/>
    </row>
    <row r="89" spans="2:11" ht="15" customHeight="1">
      <c r="B89" s="243"/>
      <c r="C89" s="222" t="s">
        <v>4331</v>
      </c>
      <c r="D89" s="222"/>
      <c r="E89" s="222"/>
      <c r="F89" s="242" t="s">
        <v>4314</v>
      </c>
      <c r="G89" s="241"/>
      <c r="H89" s="222" t="s">
        <v>4332</v>
      </c>
      <c r="I89" s="222" t="s">
        <v>4310</v>
      </c>
      <c r="J89" s="222">
        <v>20</v>
      </c>
      <c r="K89" s="234"/>
    </row>
    <row r="90" spans="2:11" ht="15" customHeight="1">
      <c r="B90" s="243"/>
      <c r="C90" s="222" t="s">
        <v>4333</v>
      </c>
      <c r="D90" s="222"/>
      <c r="E90" s="222"/>
      <c r="F90" s="242" t="s">
        <v>4314</v>
      </c>
      <c r="G90" s="241"/>
      <c r="H90" s="222" t="s">
        <v>4334</v>
      </c>
      <c r="I90" s="222" t="s">
        <v>4310</v>
      </c>
      <c r="J90" s="222">
        <v>50</v>
      </c>
      <c r="K90" s="234"/>
    </row>
    <row r="91" spans="2:11" ht="15" customHeight="1">
      <c r="B91" s="243"/>
      <c r="C91" s="222" t="s">
        <v>4335</v>
      </c>
      <c r="D91" s="222"/>
      <c r="E91" s="222"/>
      <c r="F91" s="242" t="s">
        <v>4314</v>
      </c>
      <c r="G91" s="241"/>
      <c r="H91" s="222" t="s">
        <v>4335</v>
      </c>
      <c r="I91" s="222" t="s">
        <v>4310</v>
      </c>
      <c r="J91" s="222">
        <v>50</v>
      </c>
      <c r="K91" s="234"/>
    </row>
    <row r="92" spans="2:11" ht="15" customHeight="1">
      <c r="B92" s="243"/>
      <c r="C92" s="222" t="s">
        <v>4336</v>
      </c>
      <c r="D92" s="222"/>
      <c r="E92" s="222"/>
      <c r="F92" s="242" t="s">
        <v>4314</v>
      </c>
      <c r="G92" s="241"/>
      <c r="H92" s="222" t="s">
        <v>4337</v>
      </c>
      <c r="I92" s="222" t="s">
        <v>4310</v>
      </c>
      <c r="J92" s="222">
        <v>255</v>
      </c>
      <c r="K92" s="234"/>
    </row>
    <row r="93" spans="2:11" ht="15" customHeight="1">
      <c r="B93" s="243"/>
      <c r="C93" s="222" t="s">
        <v>4338</v>
      </c>
      <c r="D93" s="222"/>
      <c r="E93" s="222"/>
      <c r="F93" s="242" t="s">
        <v>4308</v>
      </c>
      <c r="G93" s="241"/>
      <c r="H93" s="222" t="s">
        <v>4339</v>
      </c>
      <c r="I93" s="222" t="s">
        <v>4340</v>
      </c>
      <c r="J93" s="222"/>
      <c r="K93" s="234"/>
    </row>
    <row r="94" spans="2:11" ht="15" customHeight="1">
      <c r="B94" s="243"/>
      <c r="C94" s="222" t="s">
        <v>4341</v>
      </c>
      <c r="D94" s="222"/>
      <c r="E94" s="222"/>
      <c r="F94" s="242" t="s">
        <v>4308</v>
      </c>
      <c r="G94" s="241"/>
      <c r="H94" s="222" t="s">
        <v>4342</v>
      </c>
      <c r="I94" s="222" t="s">
        <v>4343</v>
      </c>
      <c r="J94" s="222"/>
      <c r="K94" s="234"/>
    </row>
    <row r="95" spans="2:11" ht="15" customHeight="1">
      <c r="B95" s="243"/>
      <c r="C95" s="222" t="s">
        <v>4344</v>
      </c>
      <c r="D95" s="222"/>
      <c r="E95" s="222"/>
      <c r="F95" s="242" t="s">
        <v>4308</v>
      </c>
      <c r="G95" s="241"/>
      <c r="H95" s="222" t="s">
        <v>4344</v>
      </c>
      <c r="I95" s="222" t="s">
        <v>4343</v>
      </c>
      <c r="J95" s="222"/>
      <c r="K95" s="234"/>
    </row>
    <row r="96" spans="2:11" ht="15" customHeight="1">
      <c r="B96" s="243"/>
      <c r="C96" s="222" t="s">
        <v>42</v>
      </c>
      <c r="D96" s="222"/>
      <c r="E96" s="222"/>
      <c r="F96" s="242" t="s">
        <v>4308</v>
      </c>
      <c r="G96" s="241"/>
      <c r="H96" s="222" t="s">
        <v>4345</v>
      </c>
      <c r="I96" s="222" t="s">
        <v>4343</v>
      </c>
      <c r="J96" s="222"/>
      <c r="K96" s="234"/>
    </row>
    <row r="97" spans="2:11" ht="15" customHeight="1">
      <c r="B97" s="243"/>
      <c r="C97" s="222" t="s">
        <v>52</v>
      </c>
      <c r="D97" s="222"/>
      <c r="E97" s="222"/>
      <c r="F97" s="242" t="s">
        <v>4308</v>
      </c>
      <c r="G97" s="241"/>
      <c r="H97" s="222" t="s">
        <v>4346</v>
      </c>
      <c r="I97" s="222" t="s">
        <v>4343</v>
      </c>
      <c r="J97" s="222"/>
      <c r="K97" s="234"/>
    </row>
    <row r="98" spans="2:11" ht="15" customHeight="1">
      <c r="B98" s="244"/>
      <c r="C98" s="245"/>
      <c r="D98" s="245"/>
      <c r="E98" s="245"/>
      <c r="F98" s="245"/>
      <c r="G98" s="245"/>
      <c r="H98" s="245"/>
      <c r="I98" s="245"/>
      <c r="J98" s="245"/>
      <c r="K98" s="246"/>
    </row>
    <row r="99" spans="2:11" ht="18.75" customHeight="1">
      <c r="B99" s="247"/>
      <c r="C99" s="248"/>
      <c r="D99" s="248"/>
      <c r="E99" s="248"/>
      <c r="F99" s="248"/>
      <c r="G99" s="248"/>
      <c r="H99" s="248"/>
      <c r="I99" s="248"/>
      <c r="J99" s="248"/>
      <c r="K99" s="247"/>
    </row>
    <row r="100" spans="2:11" ht="18.75" customHeight="1">
      <c r="B100" s="229"/>
      <c r="C100" s="229"/>
      <c r="D100" s="229"/>
      <c r="E100" s="229"/>
      <c r="F100" s="229"/>
      <c r="G100" s="229"/>
      <c r="H100" s="229"/>
      <c r="I100" s="229"/>
      <c r="J100" s="229"/>
      <c r="K100" s="229"/>
    </row>
    <row r="101" spans="2:11" ht="7.5" customHeight="1">
      <c r="B101" s="230"/>
      <c r="C101" s="231"/>
      <c r="D101" s="231"/>
      <c r="E101" s="231"/>
      <c r="F101" s="231"/>
      <c r="G101" s="231"/>
      <c r="H101" s="231"/>
      <c r="I101" s="231"/>
      <c r="J101" s="231"/>
      <c r="K101" s="232"/>
    </row>
    <row r="102" spans="2:11" ht="45" customHeight="1">
      <c r="B102" s="233"/>
      <c r="C102" s="335" t="s">
        <v>4347</v>
      </c>
      <c r="D102" s="335"/>
      <c r="E102" s="335"/>
      <c r="F102" s="335"/>
      <c r="G102" s="335"/>
      <c r="H102" s="335"/>
      <c r="I102" s="335"/>
      <c r="J102" s="335"/>
      <c r="K102" s="234"/>
    </row>
    <row r="103" spans="2:11" ht="17.25" customHeight="1">
      <c r="B103" s="233"/>
      <c r="C103" s="235" t="s">
        <v>4302</v>
      </c>
      <c r="D103" s="235"/>
      <c r="E103" s="235"/>
      <c r="F103" s="235" t="s">
        <v>4303</v>
      </c>
      <c r="G103" s="236"/>
      <c r="H103" s="235" t="s">
        <v>58</v>
      </c>
      <c r="I103" s="235" t="s">
        <v>61</v>
      </c>
      <c r="J103" s="235" t="s">
        <v>4304</v>
      </c>
      <c r="K103" s="234"/>
    </row>
    <row r="104" spans="2:11" ht="17.25" customHeight="1">
      <c r="B104" s="233"/>
      <c r="C104" s="237" t="s">
        <v>4305</v>
      </c>
      <c r="D104" s="237"/>
      <c r="E104" s="237"/>
      <c r="F104" s="238" t="s">
        <v>4306</v>
      </c>
      <c r="G104" s="239"/>
      <c r="H104" s="237"/>
      <c r="I104" s="237"/>
      <c r="J104" s="237" t="s">
        <v>4307</v>
      </c>
      <c r="K104" s="234"/>
    </row>
    <row r="105" spans="2:11" ht="5.25" customHeight="1">
      <c r="B105" s="233"/>
      <c r="C105" s="235"/>
      <c r="D105" s="235"/>
      <c r="E105" s="235"/>
      <c r="F105" s="235"/>
      <c r="G105" s="249"/>
      <c r="H105" s="235"/>
      <c r="I105" s="235"/>
      <c r="J105" s="235"/>
      <c r="K105" s="234"/>
    </row>
    <row r="106" spans="2:11" ht="15" customHeight="1">
      <c r="B106" s="233"/>
      <c r="C106" s="222" t="s">
        <v>57</v>
      </c>
      <c r="D106" s="240"/>
      <c r="E106" s="240"/>
      <c r="F106" s="242" t="s">
        <v>4308</v>
      </c>
      <c r="G106" s="249"/>
      <c r="H106" s="222" t="s">
        <v>4348</v>
      </c>
      <c r="I106" s="222" t="s">
        <v>4310</v>
      </c>
      <c r="J106" s="222">
        <v>20</v>
      </c>
      <c r="K106" s="234"/>
    </row>
    <row r="107" spans="2:11" ht="15" customHeight="1">
      <c r="B107" s="233"/>
      <c r="C107" s="222" t="s">
        <v>4311</v>
      </c>
      <c r="D107" s="222"/>
      <c r="E107" s="222"/>
      <c r="F107" s="242" t="s">
        <v>4308</v>
      </c>
      <c r="G107" s="222"/>
      <c r="H107" s="222" t="s">
        <v>4348</v>
      </c>
      <c r="I107" s="222" t="s">
        <v>4310</v>
      </c>
      <c r="J107" s="222">
        <v>120</v>
      </c>
      <c r="K107" s="234"/>
    </row>
    <row r="108" spans="2:11" ht="15" customHeight="1">
      <c r="B108" s="243"/>
      <c r="C108" s="222" t="s">
        <v>4313</v>
      </c>
      <c r="D108" s="222"/>
      <c r="E108" s="222"/>
      <c r="F108" s="242" t="s">
        <v>4314</v>
      </c>
      <c r="G108" s="222"/>
      <c r="H108" s="222" t="s">
        <v>4348</v>
      </c>
      <c r="I108" s="222" t="s">
        <v>4310</v>
      </c>
      <c r="J108" s="222">
        <v>50</v>
      </c>
      <c r="K108" s="234"/>
    </row>
    <row r="109" spans="2:11" ht="15" customHeight="1">
      <c r="B109" s="243"/>
      <c r="C109" s="222" t="s">
        <v>4316</v>
      </c>
      <c r="D109" s="222"/>
      <c r="E109" s="222"/>
      <c r="F109" s="242" t="s">
        <v>4308</v>
      </c>
      <c r="G109" s="222"/>
      <c r="H109" s="222" t="s">
        <v>4348</v>
      </c>
      <c r="I109" s="222" t="s">
        <v>4318</v>
      </c>
      <c r="J109" s="222"/>
      <c r="K109" s="234"/>
    </row>
    <row r="110" spans="2:11" ht="15" customHeight="1">
      <c r="B110" s="243"/>
      <c r="C110" s="222" t="s">
        <v>4327</v>
      </c>
      <c r="D110" s="222"/>
      <c r="E110" s="222"/>
      <c r="F110" s="242" t="s">
        <v>4314</v>
      </c>
      <c r="G110" s="222"/>
      <c r="H110" s="222" t="s">
        <v>4348</v>
      </c>
      <c r="I110" s="222" t="s">
        <v>4310</v>
      </c>
      <c r="J110" s="222">
        <v>50</v>
      </c>
      <c r="K110" s="234"/>
    </row>
    <row r="111" spans="2:11" ht="15" customHeight="1">
      <c r="B111" s="243"/>
      <c r="C111" s="222" t="s">
        <v>4335</v>
      </c>
      <c r="D111" s="222"/>
      <c r="E111" s="222"/>
      <c r="F111" s="242" t="s">
        <v>4314</v>
      </c>
      <c r="G111" s="222"/>
      <c r="H111" s="222" t="s">
        <v>4348</v>
      </c>
      <c r="I111" s="222" t="s">
        <v>4310</v>
      </c>
      <c r="J111" s="222">
        <v>50</v>
      </c>
      <c r="K111" s="234"/>
    </row>
    <row r="112" spans="2:11" ht="15" customHeight="1">
      <c r="B112" s="243"/>
      <c r="C112" s="222" t="s">
        <v>4333</v>
      </c>
      <c r="D112" s="222"/>
      <c r="E112" s="222"/>
      <c r="F112" s="242" t="s">
        <v>4314</v>
      </c>
      <c r="G112" s="222"/>
      <c r="H112" s="222" t="s">
        <v>4348</v>
      </c>
      <c r="I112" s="222" t="s">
        <v>4310</v>
      </c>
      <c r="J112" s="222">
        <v>50</v>
      </c>
      <c r="K112" s="234"/>
    </row>
    <row r="113" spans="2:11" ht="15" customHeight="1">
      <c r="B113" s="243"/>
      <c r="C113" s="222" t="s">
        <v>57</v>
      </c>
      <c r="D113" s="222"/>
      <c r="E113" s="222"/>
      <c r="F113" s="242" t="s">
        <v>4308</v>
      </c>
      <c r="G113" s="222"/>
      <c r="H113" s="222" t="s">
        <v>4349</v>
      </c>
      <c r="I113" s="222" t="s">
        <v>4310</v>
      </c>
      <c r="J113" s="222">
        <v>20</v>
      </c>
      <c r="K113" s="234"/>
    </row>
    <row r="114" spans="2:11" ht="15" customHeight="1">
      <c r="B114" s="243"/>
      <c r="C114" s="222" t="s">
        <v>4350</v>
      </c>
      <c r="D114" s="222"/>
      <c r="E114" s="222"/>
      <c r="F114" s="242" t="s">
        <v>4308</v>
      </c>
      <c r="G114" s="222"/>
      <c r="H114" s="222" t="s">
        <v>4351</v>
      </c>
      <c r="I114" s="222" t="s">
        <v>4310</v>
      </c>
      <c r="J114" s="222">
        <v>120</v>
      </c>
      <c r="K114" s="234"/>
    </row>
    <row r="115" spans="2:11" ht="15" customHeight="1">
      <c r="B115" s="243"/>
      <c r="C115" s="222" t="s">
        <v>42</v>
      </c>
      <c r="D115" s="222"/>
      <c r="E115" s="222"/>
      <c r="F115" s="242" t="s">
        <v>4308</v>
      </c>
      <c r="G115" s="222"/>
      <c r="H115" s="222" t="s">
        <v>4352</v>
      </c>
      <c r="I115" s="222" t="s">
        <v>4343</v>
      </c>
      <c r="J115" s="222"/>
      <c r="K115" s="234"/>
    </row>
    <row r="116" spans="2:11" ht="15" customHeight="1">
      <c r="B116" s="243"/>
      <c r="C116" s="222" t="s">
        <v>52</v>
      </c>
      <c r="D116" s="222"/>
      <c r="E116" s="222"/>
      <c r="F116" s="242" t="s">
        <v>4308</v>
      </c>
      <c r="G116" s="222"/>
      <c r="H116" s="222" t="s">
        <v>4353</v>
      </c>
      <c r="I116" s="222" t="s">
        <v>4343</v>
      </c>
      <c r="J116" s="222"/>
      <c r="K116" s="234"/>
    </row>
    <row r="117" spans="2:11" ht="15" customHeight="1">
      <c r="B117" s="243"/>
      <c r="C117" s="222" t="s">
        <v>61</v>
      </c>
      <c r="D117" s="222"/>
      <c r="E117" s="222"/>
      <c r="F117" s="242" t="s">
        <v>4308</v>
      </c>
      <c r="G117" s="222"/>
      <c r="H117" s="222" t="s">
        <v>4354</v>
      </c>
      <c r="I117" s="222" t="s">
        <v>4355</v>
      </c>
      <c r="J117" s="222"/>
      <c r="K117" s="234"/>
    </row>
    <row r="118" spans="2:11" ht="15" customHeight="1">
      <c r="B118" s="244"/>
      <c r="C118" s="250"/>
      <c r="D118" s="250"/>
      <c r="E118" s="250"/>
      <c r="F118" s="250"/>
      <c r="G118" s="250"/>
      <c r="H118" s="250"/>
      <c r="I118" s="250"/>
      <c r="J118" s="250"/>
      <c r="K118" s="246"/>
    </row>
    <row r="119" spans="2:11" ht="18.75" customHeight="1">
      <c r="B119" s="251"/>
      <c r="C119" s="219"/>
      <c r="D119" s="219"/>
      <c r="E119" s="219"/>
      <c r="F119" s="252"/>
      <c r="G119" s="219"/>
      <c r="H119" s="219"/>
      <c r="I119" s="219"/>
      <c r="J119" s="219"/>
      <c r="K119" s="251"/>
    </row>
    <row r="120" spans="2:11" ht="18.75" customHeight="1">
      <c r="B120" s="229"/>
      <c r="C120" s="229"/>
      <c r="D120" s="229"/>
      <c r="E120" s="229"/>
      <c r="F120" s="229"/>
      <c r="G120" s="229"/>
      <c r="H120" s="229"/>
      <c r="I120" s="229"/>
      <c r="J120" s="229"/>
      <c r="K120" s="229"/>
    </row>
    <row r="121" spans="2:11" ht="7.5" customHeight="1">
      <c r="B121" s="253"/>
      <c r="C121" s="254"/>
      <c r="D121" s="254"/>
      <c r="E121" s="254"/>
      <c r="F121" s="254"/>
      <c r="G121" s="254"/>
      <c r="H121" s="254"/>
      <c r="I121" s="254"/>
      <c r="J121" s="254"/>
      <c r="K121" s="255"/>
    </row>
    <row r="122" spans="2:11" ht="45" customHeight="1">
      <c r="B122" s="256"/>
      <c r="C122" s="334" t="s">
        <v>4356</v>
      </c>
      <c r="D122" s="334"/>
      <c r="E122" s="334"/>
      <c r="F122" s="334"/>
      <c r="G122" s="334"/>
      <c r="H122" s="334"/>
      <c r="I122" s="334"/>
      <c r="J122" s="334"/>
      <c r="K122" s="257"/>
    </row>
    <row r="123" spans="2:11" ht="17.25" customHeight="1">
      <c r="B123" s="258"/>
      <c r="C123" s="235" t="s">
        <v>4302</v>
      </c>
      <c r="D123" s="235"/>
      <c r="E123" s="235"/>
      <c r="F123" s="235" t="s">
        <v>4303</v>
      </c>
      <c r="G123" s="236"/>
      <c r="H123" s="235" t="s">
        <v>58</v>
      </c>
      <c r="I123" s="235" t="s">
        <v>61</v>
      </c>
      <c r="J123" s="235" t="s">
        <v>4304</v>
      </c>
      <c r="K123" s="259"/>
    </row>
    <row r="124" spans="2:11" ht="17.25" customHeight="1">
      <c r="B124" s="258"/>
      <c r="C124" s="237" t="s">
        <v>4305</v>
      </c>
      <c r="D124" s="237"/>
      <c r="E124" s="237"/>
      <c r="F124" s="238" t="s">
        <v>4306</v>
      </c>
      <c r="G124" s="239"/>
      <c r="H124" s="237"/>
      <c r="I124" s="237"/>
      <c r="J124" s="237" t="s">
        <v>4307</v>
      </c>
      <c r="K124" s="259"/>
    </row>
    <row r="125" spans="2:11" ht="5.25" customHeight="1">
      <c r="B125" s="260"/>
      <c r="C125" s="240"/>
      <c r="D125" s="240"/>
      <c r="E125" s="240"/>
      <c r="F125" s="240"/>
      <c r="G125" s="222"/>
      <c r="H125" s="240"/>
      <c r="I125" s="240"/>
      <c r="J125" s="240"/>
      <c r="K125" s="261"/>
    </row>
    <row r="126" spans="2:11" ht="15" customHeight="1">
      <c r="B126" s="260"/>
      <c r="C126" s="222" t="s">
        <v>4311</v>
      </c>
      <c r="D126" s="240"/>
      <c r="E126" s="240"/>
      <c r="F126" s="242" t="s">
        <v>4308</v>
      </c>
      <c r="G126" s="222"/>
      <c r="H126" s="222" t="s">
        <v>4348</v>
      </c>
      <c r="I126" s="222" t="s">
        <v>4310</v>
      </c>
      <c r="J126" s="222">
        <v>120</v>
      </c>
      <c r="K126" s="262"/>
    </row>
    <row r="127" spans="2:11" ht="15" customHeight="1">
      <c r="B127" s="260"/>
      <c r="C127" s="222" t="s">
        <v>4357</v>
      </c>
      <c r="D127" s="222"/>
      <c r="E127" s="222"/>
      <c r="F127" s="242" t="s">
        <v>4308</v>
      </c>
      <c r="G127" s="222"/>
      <c r="H127" s="222" t="s">
        <v>4358</v>
      </c>
      <c r="I127" s="222" t="s">
        <v>4310</v>
      </c>
      <c r="J127" s="222" t="s">
        <v>4359</v>
      </c>
      <c r="K127" s="262"/>
    </row>
    <row r="128" spans="2:11" ht="15" customHeight="1">
      <c r="B128" s="260"/>
      <c r="C128" s="222" t="s">
        <v>89</v>
      </c>
      <c r="D128" s="222"/>
      <c r="E128" s="222"/>
      <c r="F128" s="242" t="s">
        <v>4308</v>
      </c>
      <c r="G128" s="222"/>
      <c r="H128" s="222" t="s">
        <v>4360</v>
      </c>
      <c r="I128" s="222" t="s">
        <v>4310</v>
      </c>
      <c r="J128" s="222" t="s">
        <v>4359</v>
      </c>
      <c r="K128" s="262"/>
    </row>
    <row r="129" spans="2:11" ht="15" customHeight="1">
      <c r="B129" s="260"/>
      <c r="C129" s="222" t="s">
        <v>4319</v>
      </c>
      <c r="D129" s="222"/>
      <c r="E129" s="222"/>
      <c r="F129" s="242" t="s">
        <v>4314</v>
      </c>
      <c r="G129" s="222"/>
      <c r="H129" s="222" t="s">
        <v>4320</v>
      </c>
      <c r="I129" s="222" t="s">
        <v>4310</v>
      </c>
      <c r="J129" s="222">
        <v>15</v>
      </c>
      <c r="K129" s="262"/>
    </row>
    <row r="130" spans="2:11" ht="15" customHeight="1">
      <c r="B130" s="260"/>
      <c r="C130" s="222" t="s">
        <v>4321</v>
      </c>
      <c r="D130" s="222"/>
      <c r="E130" s="222"/>
      <c r="F130" s="242" t="s">
        <v>4314</v>
      </c>
      <c r="G130" s="222"/>
      <c r="H130" s="222" t="s">
        <v>4322</v>
      </c>
      <c r="I130" s="222" t="s">
        <v>4310</v>
      </c>
      <c r="J130" s="222">
        <v>15</v>
      </c>
      <c r="K130" s="262"/>
    </row>
    <row r="131" spans="2:11" ht="15" customHeight="1">
      <c r="B131" s="260"/>
      <c r="C131" s="222" t="s">
        <v>4323</v>
      </c>
      <c r="D131" s="222"/>
      <c r="E131" s="222"/>
      <c r="F131" s="242" t="s">
        <v>4314</v>
      </c>
      <c r="G131" s="222"/>
      <c r="H131" s="222" t="s">
        <v>4324</v>
      </c>
      <c r="I131" s="222" t="s">
        <v>4310</v>
      </c>
      <c r="J131" s="222">
        <v>20</v>
      </c>
      <c r="K131" s="262"/>
    </row>
    <row r="132" spans="2:11" ht="15" customHeight="1">
      <c r="B132" s="260"/>
      <c r="C132" s="222" t="s">
        <v>4325</v>
      </c>
      <c r="D132" s="222"/>
      <c r="E132" s="222"/>
      <c r="F132" s="242" t="s">
        <v>4314</v>
      </c>
      <c r="G132" s="222"/>
      <c r="H132" s="222" t="s">
        <v>4326</v>
      </c>
      <c r="I132" s="222" t="s">
        <v>4310</v>
      </c>
      <c r="J132" s="222">
        <v>20</v>
      </c>
      <c r="K132" s="262"/>
    </row>
    <row r="133" spans="2:11" ht="15" customHeight="1">
      <c r="B133" s="260"/>
      <c r="C133" s="222" t="s">
        <v>4313</v>
      </c>
      <c r="D133" s="222"/>
      <c r="E133" s="222"/>
      <c r="F133" s="242" t="s">
        <v>4314</v>
      </c>
      <c r="G133" s="222"/>
      <c r="H133" s="222" t="s">
        <v>4348</v>
      </c>
      <c r="I133" s="222" t="s">
        <v>4310</v>
      </c>
      <c r="J133" s="222">
        <v>50</v>
      </c>
      <c r="K133" s="262"/>
    </row>
    <row r="134" spans="2:11" ht="15" customHeight="1">
      <c r="B134" s="260"/>
      <c r="C134" s="222" t="s">
        <v>4327</v>
      </c>
      <c r="D134" s="222"/>
      <c r="E134" s="222"/>
      <c r="F134" s="242" t="s">
        <v>4314</v>
      </c>
      <c r="G134" s="222"/>
      <c r="H134" s="222" t="s">
        <v>4348</v>
      </c>
      <c r="I134" s="222" t="s">
        <v>4310</v>
      </c>
      <c r="J134" s="222">
        <v>50</v>
      </c>
      <c r="K134" s="262"/>
    </row>
    <row r="135" spans="2:11" ht="15" customHeight="1">
      <c r="B135" s="260"/>
      <c r="C135" s="222" t="s">
        <v>4333</v>
      </c>
      <c r="D135" s="222"/>
      <c r="E135" s="222"/>
      <c r="F135" s="242" t="s">
        <v>4314</v>
      </c>
      <c r="G135" s="222"/>
      <c r="H135" s="222" t="s">
        <v>4348</v>
      </c>
      <c r="I135" s="222" t="s">
        <v>4310</v>
      </c>
      <c r="J135" s="222">
        <v>50</v>
      </c>
      <c r="K135" s="262"/>
    </row>
    <row r="136" spans="2:11" ht="15" customHeight="1">
      <c r="B136" s="260"/>
      <c r="C136" s="222" t="s">
        <v>4335</v>
      </c>
      <c r="D136" s="222"/>
      <c r="E136" s="222"/>
      <c r="F136" s="242" t="s">
        <v>4314</v>
      </c>
      <c r="G136" s="222"/>
      <c r="H136" s="222" t="s">
        <v>4348</v>
      </c>
      <c r="I136" s="222" t="s">
        <v>4310</v>
      </c>
      <c r="J136" s="222">
        <v>50</v>
      </c>
      <c r="K136" s="262"/>
    </row>
    <row r="137" spans="2:11" ht="15" customHeight="1">
      <c r="B137" s="260"/>
      <c r="C137" s="222" t="s">
        <v>4336</v>
      </c>
      <c r="D137" s="222"/>
      <c r="E137" s="222"/>
      <c r="F137" s="242" t="s">
        <v>4314</v>
      </c>
      <c r="G137" s="222"/>
      <c r="H137" s="222" t="s">
        <v>4361</v>
      </c>
      <c r="I137" s="222" t="s">
        <v>4310</v>
      </c>
      <c r="J137" s="222">
        <v>255</v>
      </c>
      <c r="K137" s="262"/>
    </row>
    <row r="138" spans="2:11" ht="15" customHeight="1">
      <c r="B138" s="260"/>
      <c r="C138" s="222" t="s">
        <v>4338</v>
      </c>
      <c r="D138" s="222"/>
      <c r="E138" s="222"/>
      <c r="F138" s="242" t="s">
        <v>4308</v>
      </c>
      <c r="G138" s="222"/>
      <c r="H138" s="222" t="s">
        <v>4362</v>
      </c>
      <c r="I138" s="222" t="s">
        <v>4340</v>
      </c>
      <c r="J138" s="222"/>
      <c r="K138" s="262"/>
    </row>
    <row r="139" spans="2:11" ht="15" customHeight="1">
      <c r="B139" s="260"/>
      <c r="C139" s="222" t="s">
        <v>4341</v>
      </c>
      <c r="D139" s="222"/>
      <c r="E139" s="222"/>
      <c r="F139" s="242" t="s">
        <v>4308</v>
      </c>
      <c r="G139" s="222"/>
      <c r="H139" s="222" t="s">
        <v>4363</v>
      </c>
      <c r="I139" s="222" t="s">
        <v>4343</v>
      </c>
      <c r="J139" s="222"/>
      <c r="K139" s="262"/>
    </row>
    <row r="140" spans="2:11" ht="15" customHeight="1">
      <c r="B140" s="260"/>
      <c r="C140" s="222" t="s">
        <v>4344</v>
      </c>
      <c r="D140" s="222"/>
      <c r="E140" s="222"/>
      <c r="F140" s="242" t="s">
        <v>4308</v>
      </c>
      <c r="G140" s="222"/>
      <c r="H140" s="222" t="s">
        <v>4344</v>
      </c>
      <c r="I140" s="222" t="s">
        <v>4343</v>
      </c>
      <c r="J140" s="222"/>
      <c r="K140" s="262"/>
    </row>
    <row r="141" spans="2:11" ht="15" customHeight="1">
      <c r="B141" s="260"/>
      <c r="C141" s="222" t="s">
        <v>42</v>
      </c>
      <c r="D141" s="222"/>
      <c r="E141" s="222"/>
      <c r="F141" s="242" t="s">
        <v>4308</v>
      </c>
      <c r="G141" s="222"/>
      <c r="H141" s="222" t="s">
        <v>4364</v>
      </c>
      <c r="I141" s="222" t="s">
        <v>4343</v>
      </c>
      <c r="J141" s="222"/>
      <c r="K141" s="262"/>
    </row>
    <row r="142" spans="2:11" ht="15" customHeight="1">
      <c r="B142" s="260"/>
      <c r="C142" s="222" t="s">
        <v>4365</v>
      </c>
      <c r="D142" s="222"/>
      <c r="E142" s="222"/>
      <c r="F142" s="242" t="s">
        <v>4308</v>
      </c>
      <c r="G142" s="222"/>
      <c r="H142" s="222" t="s">
        <v>4366</v>
      </c>
      <c r="I142" s="222" t="s">
        <v>4343</v>
      </c>
      <c r="J142" s="222"/>
      <c r="K142" s="262"/>
    </row>
    <row r="143" spans="2:11" ht="15" customHeight="1">
      <c r="B143" s="263"/>
      <c r="C143" s="264"/>
      <c r="D143" s="264"/>
      <c r="E143" s="264"/>
      <c r="F143" s="264"/>
      <c r="G143" s="264"/>
      <c r="H143" s="264"/>
      <c r="I143" s="264"/>
      <c r="J143" s="264"/>
      <c r="K143" s="265"/>
    </row>
    <row r="144" spans="2:11" ht="18.75" customHeight="1">
      <c r="B144" s="219"/>
      <c r="C144" s="219"/>
      <c r="D144" s="219"/>
      <c r="E144" s="219"/>
      <c r="F144" s="252"/>
      <c r="G144" s="219"/>
      <c r="H144" s="219"/>
      <c r="I144" s="219"/>
      <c r="J144" s="219"/>
      <c r="K144" s="219"/>
    </row>
    <row r="145" spans="2:11" ht="18.75" customHeight="1">
      <c r="B145" s="229"/>
      <c r="C145" s="229"/>
      <c r="D145" s="229"/>
      <c r="E145" s="229"/>
      <c r="F145" s="229"/>
      <c r="G145" s="229"/>
      <c r="H145" s="229"/>
      <c r="I145" s="229"/>
      <c r="J145" s="229"/>
      <c r="K145" s="229"/>
    </row>
    <row r="146" spans="2:11" ht="7.5" customHeight="1">
      <c r="B146" s="230"/>
      <c r="C146" s="231"/>
      <c r="D146" s="231"/>
      <c r="E146" s="231"/>
      <c r="F146" s="231"/>
      <c r="G146" s="231"/>
      <c r="H146" s="231"/>
      <c r="I146" s="231"/>
      <c r="J146" s="231"/>
      <c r="K146" s="232"/>
    </row>
    <row r="147" spans="2:11" ht="45" customHeight="1">
      <c r="B147" s="233"/>
      <c r="C147" s="335" t="s">
        <v>4367</v>
      </c>
      <c r="D147" s="335"/>
      <c r="E147" s="335"/>
      <c r="F147" s="335"/>
      <c r="G147" s="335"/>
      <c r="H147" s="335"/>
      <c r="I147" s="335"/>
      <c r="J147" s="335"/>
      <c r="K147" s="234"/>
    </row>
    <row r="148" spans="2:11" ht="17.25" customHeight="1">
      <c r="B148" s="233"/>
      <c r="C148" s="235" t="s">
        <v>4302</v>
      </c>
      <c r="D148" s="235"/>
      <c r="E148" s="235"/>
      <c r="F148" s="235" t="s">
        <v>4303</v>
      </c>
      <c r="G148" s="236"/>
      <c r="H148" s="235" t="s">
        <v>58</v>
      </c>
      <c r="I148" s="235" t="s">
        <v>61</v>
      </c>
      <c r="J148" s="235" t="s">
        <v>4304</v>
      </c>
      <c r="K148" s="234"/>
    </row>
    <row r="149" spans="2:11" ht="17.25" customHeight="1">
      <c r="B149" s="233"/>
      <c r="C149" s="237" t="s">
        <v>4305</v>
      </c>
      <c r="D149" s="237"/>
      <c r="E149" s="237"/>
      <c r="F149" s="238" t="s">
        <v>4306</v>
      </c>
      <c r="G149" s="239"/>
      <c r="H149" s="237"/>
      <c r="I149" s="237"/>
      <c r="J149" s="237" t="s">
        <v>4307</v>
      </c>
      <c r="K149" s="234"/>
    </row>
    <row r="150" spans="2:11" ht="5.25" customHeight="1">
      <c r="B150" s="243"/>
      <c r="C150" s="240"/>
      <c r="D150" s="240"/>
      <c r="E150" s="240"/>
      <c r="F150" s="240"/>
      <c r="G150" s="241"/>
      <c r="H150" s="240"/>
      <c r="I150" s="240"/>
      <c r="J150" s="240"/>
      <c r="K150" s="262"/>
    </row>
    <row r="151" spans="2:11" ht="15" customHeight="1">
      <c r="B151" s="243"/>
      <c r="C151" s="266" t="s">
        <v>4311</v>
      </c>
      <c r="D151" s="222"/>
      <c r="E151" s="222"/>
      <c r="F151" s="267" t="s">
        <v>4308</v>
      </c>
      <c r="G151" s="222"/>
      <c r="H151" s="266" t="s">
        <v>4348</v>
      </c>
      <c r="I151" s="266" t="s">
        <v>4310</v>
      </c>
      <c r="J151" s="266">
        <v>120</v>
      </c>
      <c r="K151" s="262"/>
    </row>
    <row r="152" spans="2:11" ht="15" customHeight="1">
      <c r="B152" s="243"/>
      <c r="C152" s="266" t="s">
        <v>4357</v>
      </c>
      <c r="D152" s="222"/>
      <c r="E152" s="222"/>
      <c r="F152" s="267" t="s">
        <v>4308</v>
      </c>
      <c r="G152" s="222"/>
      <c r="H152" s="266" t="s">
        <v>4368</v>
      </c>
      <c r="I152" s="266" t="s">
        <v>4310</v>
      </c>
      <c r="J152" s="266" t="s">
        <v>4359</v>
      </c>
      <c r="K152" s="262"/>
    </row>
    <row r="153" spans="2:11" ht="15" customHeight="1">
      <c r="B153" s="243"/>
      <c r="C153" s="266" t="s">
        <v>89</v>
      </c>
      <c r="D153" s="222"/>
      <c r="E153" s="222"/>
      <c r="F153" s="267" t="s">
        <v>4308</v>
      </c>
      <c r="G153" s="222"/>
      <c r="H153" s="266" t="s">
        <v>4369</v>
      </c>
      <c r="I153" s="266" t="s">
        <v>4310</v>
      </c>
      <c r="J153" s="266" t="s">
        <v>4359</v>
      </c>
      <c r="K153" s="262"/>
    </row>
    <row r="154" spans="2:11" ht="15" customHeight="1">
      <c r="B154" s="243"/>
      <c r="C154" s="266" t="s">
        <v>4313</v>
      </c>
      <c r="D154" s="222"/>
      <c r="E154" s="222"/>
      <c r="F154" s="267" t="s">
        <v>4314</v>
      </c>
      <c r="G154" s="222"/>
      <c r="H154" s="266" t="s">
        <v>4348</v>
      </c>
      <c r="I154" s="266" t="s">
        <v>4310</v>
      </c>
      <c r="J154" s="266">
        <v>50</v>
      </c>
      <c r="K154" s="262"/>
    </row>
    <row r="155" spans="2:11" ht="15" customHeight="1">
      <c r="B155" s="243"/>
      <c r="C155" s="266" t="s">
        <v>4316</v>
      </c>
      <c r="D155" s="222"/>
      <c r="E155" s="222"/>
      <c r="F155" s="267" t="s">
        <v>4308</v>
      </c>
      <c r="G155" s="222"/>
      <c r="H155" s="266" t="s">
        <v>4348</v>
      </c>
      <c r="I155" s="266" t="s">
        <v>4318</v>
      </c>
      <c r="J155" s="266"/>
      <c r="K155" s="262"/>
    </row>
    <row r="156" spans="2:11" ht="15" customHeight="1">
      <c r="B156" s="243"/>
      <c r="C156" s="266" t="s">
        <v>4327</v>
      </c>
      <c r="D156" s="222"/>
      <c r="E156" s="222"/>
      <c r="F156" s="267" t="s">
        <v>4314</v>
      </c>
      <c r="G156" s="222"/>
      <c r="H156" s="266" t="s">
        <v>4348</v>
      </c>
      <c r="I156" s="266" t="s">
        <v>4310</v>
      </c>
      <c r="J156" s="266">
        <v>50</v>
      </c>
      <c r="K156" s="262"/>
    </row>
    <row r="157" spans="2:11" ht="15" customHeight="1">
      <c r="B157" s="243"/>
      <c r="C157" s="266" t="s">
        <v>4335</v>
      </c>
      <c r="D157" s="222"/>
      <c r="E157" s="222"/>
      <c r="F157" s="267" t="s">
        <v>4314</v>
      </c>
      <c r="G157" s="222"/>
      <c r="H157" s="266" t="s">
        <v>4348</v>
      </c>
      <c r="I157" s="266" t="s">
        <v>4310</v>
      </c>
      <c r="J157" s="266">
        <v>50</v>
      </c>
      <c r="K157" s="262"/>
    </row>
    <row r="158" spans="2:11" ht="15" customHeight="1">
      <c r="B158" s="243"/>
      <c r="C158" s="266" t="s">
        <v>4333</v>
      </c>
      <c r="D158" s="222"/>
      <c r="E158" s="222"/>
      <c r="F158" s="267" t="s">
        <v>4314</v>
      </c>
      <c r="G158" s="222"/>
      <c r="H158" s="266" t="s">
        <v>4348</v>
      </c>
      <c r="I158" s="266" t="s">
        <v>4310</v>
      </c>
      <c r="J158" s="266">
        <v>50</v>
      </c>
      <c r="K158" s="262"/>
    </row>
    <row r="159" spans="2:11" ht="15" customHeight="1">
      <c r="B159" s="243"/>
      <c r="C159" s="266" t="s">
        <v>138</v>
      </c>
      <c r="D159" s="222"/>
      <c r="E159" s="222"/>
      <c r="F159" s="267" t="s">
        <v>4308</v>
      </c>
      <c r="G159" s="222"/>
      <c r="H159" s="266" t="s">
        <v>4370</v>
      </c>
      <c r="I159" s="266" t="s">
        <v>4310</v>
      </c>
      <c r="J159" s="266" t="s">
        <v>4371</v>
      </c>
      <c r="K159" s="262"/>
    </row>
    <row r="160" spans="2:11" ht="15" customHeight="1">
      <c r="B160" s="243"/>
      <c r="C160" s="266" t="s">
        <v>4372</v>
      </c>
      <c r="D160" s="222"/>
      <c r="E160" s="222"/>
      <c r="F160" s="267" t="s">
        <v>4308</v>
      </c>
      <c r="G160" s="222"/>
      <c r="H160" s="266" t="s">
        <v>4373</v>
      </c>
      <c r="I160" s="266" t="s">
        <v>4343</v>
      </c>
      <c r="J160" s="266"/>
      <c r="K160" s="262"/>
    </row>
    <row r="161" spans="2:11" ht="15" customHeight="1">
      <c r="B161" s="268"/>
      <c r="C161" s="250"/>
      <c r="D161" s="250"/>
      <c r="E161" s="250"/>
      <c r="F161" s="250"/>
      <c r="G161" s="250"/>
      <c r="H161" s="250"/>
      <c r="I161" s="250"/>
      <c r="J161" s="250"/>
      <c r="K161" s="269"/>
    </row>
    <row r="162" spans="2:11" ht="18.75" customHeight="1">
      <c r="B162" s="219"/>
      <c r="C162" s="222"/>
      <c r="D162" s="222"/>
      <c r="E162" s="222"/>
      <c r="F162" s="242"/>
      <c r="G162" s="222"/>
      <c r="H162" s="222"/>
      <c r="I162" s="222"/>
      <c r="J162" s="222"/>
      <c r="K162" s="219"/>
    </row>
    <row r="163" spans="2:11" ht="18.75" customHeight="1">
      <c r="B163" s="229"/>
      <c r="C163" s="229"/>
      <c r="D163" s="229"/>
      <c r="E163" s="229"/>
      <c r="F163" s="229"/>
      <c r="G163" s="229"/>
      <c r="H163" s="229"/>
      <c r="I163" s="229"/>
      <c r="J163" s="229"/>
      <c r="K163" s="229"/>
    </row>
    <row r="164" spans="2:11" ht="7.5" customHeight="1">
      <c r="B164" s="211"/>
      <c r="C164" s="212"/>
      <c r="D164" s="212"/>
      <c r="E164" s="212"/>
      <c r="F164" s="212"/>
      <c r="G164" s="212"/>
      <c r="H164" s="212"/>
      <c r="I164" s="212"/>
      <c r="J164" s="212"/>
      <c r="K164" s="213"/>
    </row>
    <row r="165" spans="2:11" ht="45" customHeight="1">
      <c r="B165" s="214"/>
      <c r="C165" s="334" t="s">
        <v>4374</v>
      </c>
      <c r="D165" s="334"/>
      <c r="E165" s="334"/>
      <c r="F165" s="334"/>
      <c r="G165" s="334"/>
      <c r="H165" s="334"/>
      <c r="I165" s="334"/>
      <c r="J165" s="334"/>
      <c r="K165" s="215"/>
    </row>
    <row r="166" spans="2:11" ht="17.25" customHeight="1">
      <c r="B166" s="214"/>
      <c r="C166" s="235" t="s">
        <v>4302</v>
      </c>
      <c r="D166" s="235"/>
      <c r="E166" s="235"/>
      <c r="F166" s="235" t="s">
        <v>4303</v>
      </c>
      <c r="G166" s="270"/>
      <c r="H166" s="271" t="s">
        <v>58</v>
      </c>
      <c r="I166" s="271" t="s">
        <v>61</v>
      </c>
      <c r="J166" s="235" t="s">
        <v>4304</v>
      </c>
      <c r="K166" s="215"/>
    </row>
    <row r="167" spans="2:11" ht="17.25" customHeight="1">
      <c r="B167" s="216"/>
      <c r="C167" s="237" t="s">
        <v>4305</v>
      </c>
      <c r="D167" s="237"/>
      <c r="E167" s="237"/>
      <c r="F167" s="238" t="s">
        <v>4306</v>
      </c>
      <c r="G167" s="272"/>
      <c r="H167" s="273"/>
      <c r="I167" s="273"/>
      <c r="J167" s="237" t="s">
        <v>4307</v>
      </c>
      <c r="K167" s="217"/>
    </row>
    <row r="168" spans="2:11" ht="5.25" customHeight="1">
      <c r="B168" s="243"/>
      <c r="C168" s="240"/>
      <c r="D168" s="240"/>
      <c r="E168" s="240"/>
      <c r="F168" s="240"/>
      <c r="G168" s="241"/>
      <c r="H168" s="240"/>
      <c r="I168" s="240"/>
      <c r="J168" s="240"/>
      <c r="K168" s="262"/>
    </row>
    <row r="169" spans="2:11" ht="15" customHeight="1">
      <c r="B169" s="243"/>
      <c r="C169" s="222" t="s">
        <v>4311</v>
      </c>
      <c r="D169" s="222"/>
      <c r="E169" s="222"/>
      <c r="F169" s="242" t="s">
        <v>4308</v>
      </c>
      <c r="G169" s="222"/>
      <c r="H169" s="222" t="s">
        <v>4348</v>
      </c>
      <c r="I169" s="222" t="s">
        <v>4310</v>
      </c>
      <c r="J169" s="222">
        <v>120</v>
      </c>
      <c r="K169" s="262"/>
    </row>
    <row r="170" spans="2:11" ht="15" customHeight="1">
      <c r="B170" s="243"/>
      <c r="C170" s="222" t="s">
        <v>4357</v>
      </c>
      <c r="D170" s="222"/>
      <c r="E170" s="222"/>
      <c r="F170" s="242" t="s">
        <v>4308</v>
      </c>
      <c r="G170" s="222"/>
      <c r="H170" s="222" t="s">
        <v>4358</v>
      </c>
      <c r="I170" s="222" t="s">
        <v>4310</v>
      </c>
      <c r="J170" s="222" t="s">
        <v>4359</v>
      </c>
      <c r="K170" s="262"/>
    </row>
    <row r="171" spans="2:11" ht="15" customHeight="1">
      <c r="B171" s="243"/>
      <c r="C171" s="222" t="s">
        <v>89</v>
      </c>
      <c r="D171" s="222"/>
      <c r="E171" s="222"/>
      <c r="F171" s="242" t="s">
        <v>4308</v>
      </c>
      <c r="G171" s="222"/>
      <c r="H171" s="222" t="s">
        <v>4375</v>
      </c>
      <c r="I171" s="222" t="s">
        <v>4310</v>
      </c>
      <c r="J171" s="222" t="s">
        <v>4359</v>
      </c>
      <c r="K171" s="262"/>
    </row>
    <row r="172" spans="2:11" ht="15" customHeight="1">
      <c r="B172" s="243"/>
      <c r="C172" s="222" t="s">
        <v>4313</v>
      </c>
      <c r="D172" s="222"/>
      <c r="E172" s="222"/>
      <c r="F172" s="242" t="s">
        <v>4314</v>
      </c>
      <c r="G172" s="222"/>
      <c r="H172" s="222" t="s">
        <v>4375</v>
      </c>
      <c r="I172" s="222" t="s">
        <v>4310</v>
      </c>
      <c r="J172" s="222">
        <v>50</v>
      </c>
      <c r="K172" s="262"/>
    </row>
    <row r="173" spans="2:11" ht="15" customHeight="1">
      <c r="B173" s="243"/>
      <c r="C173" s="222" t="s">
        <v>4316</v>
      </c>
      <c r="D173" s="222"/>
      <c r="E173" s="222"/>
      <c r="F173" s="242" t="s">
        <v>4308</v>
      </c>
      <c r="G173" s="222"/>
      <c r="H173" s="222" t="s">
        <v>4375</v>
      </c>
      <c r="I173" s="222" t="s">
        <v>4318</v>
      </c>
      <c r="J173" s="222"/>
      <c r="K173" s="262"/>
    </row>
    <row r="174" spans="2:11" ht="15" customHeight="1">
      <c r="B174" s="243"/>
      <c r="C174" s="222" t="s">
        <v>4327</v>
      </c>
      <c r="D174" s="222"/>
      <c r="E174" s="222"/>
      <c r="F174" s="242" t="s">
        <v>4314</v>
      </c>
      <c r="G174" s="222"/>
      <c r="H174" s="222" t="s">
        <v>4375</v>
      </c>
      <c r="I174" s="222" t="s">
        <v>4310</v>
      </c>
      <c r="J174" s="222">
        <v>50</v>
      </c>
      <c r="K174" s="262"/>
    </row>
    <row r="175" spans="2:11" ht="15" customHeight="1">
      <c r="B175" s="243"/>
      <c r="C175" s="222" t="s">
        <v>4335</v>
      </c>
      <c r="D175" s="222"/>
      <c r="E175" s="222"/>
      <c r="F175" s="242" t="s">
        <v>4314</v>
      </c>
      <c r="G175" s="222"/>
      <c r="H175" s="222" t="s">
        <v>4375</v>
      </c>
      <c r="I175" s="222" t="s">
        <v>4310</v>
      </c>
      <c r="J175" s="222">
        <v>50</v>
      </c>
      <c r="K175" s="262"/>
    </row>
    <row r="176" spans="2:11" ht="15" customHeight="1">
      <c r="B176" s="243"/>
      <c r="C176" s="222" t="s">
        <v>4333</v>
      </c>
      <c r="D176" s="222"/>
      <c r="E176" s="222"/>
      <c r="F176" s="242" t="s">
        <v>4314</v>
      </c>
      <c r="G176" s="222"/>
      <c r="H176" s="222" t="s">
        <v>4375</v>
      </c>
      <c r="I176" s="222" t="s">
        <v>4310</v>
      </c>
      <c r="J176" s="222">
        <v>50</v>
      </c>
      <c r="K176" s="262"/>
    </row>
    <row r="177" spans="2:11" ht="15" customHeight="1">
      <c r="B177" s="243"/>
      <c r="C177" s="222" t="s">
        <v>146</v>
      </c>
      <c r="D177" s="222"/>
      <c r="E177" s="222"/>
      <c r="F177" s="242" t="s">
        <v>4308</v>
      </c>
      <c r="G177" s="222"/>
      <c r="H177" s="222" t="s">
        <v>4376</v>
      </c>
      <c r="I177" s="222" t="s">
        <v>4377</v>
      </c>
      <c r="J177" s="222"/>
      <c r="K177" s="262"/>
    </row>
    <row r="178" spans="2:11" ht="15" customHeight="1">
      <c r="B178" s="243"/>
      <c r="C178" s="222" t="s">
        <v>61</v>
      </c>
      <c r="D178" s="222"/>
      <c r="E178" s="222"/>
      <c r="F178" s="242" t="s">
        <v>4308</v>
      </c>
      <c r="G178" s="222"/>
      <c r="H178" s="222" t="s">
        <v>4378</v>
      </c>
      <c r="I178" s="222" t="s">
        <v>4379</v>
      </c>
      <c r="J178" s="222">
        <v>1</v>
      </c>
      <c r="K178" s="262"/>
    </row>
    <row r="179" spans="2:11" ht="15" customHeight="1">
      <c r="B179" s="243"/>
      <c r="C179" s="222" t="s">
        <v>57</v>
      </c>
      <c r="D179" s="222"/>
      <c r="E179" s="222"/>
      <c r="F179" s="242" t="s">
        <v>4308</v>
      </c>
      <c r="G179" s="222"/>
      <c r="H179" s="222" t="s">
        <v>4380</v>
      </c>
      <c r="I179" s="222" t="s">
        <v>4310</v>
      </c>
      <c r="J179" s="222">
        <v>20</v>
      </c>
      <c r="K179" s="262"/>
    </row>
    <row r="180" spans="2:11" ht="15" customHeight="1">
      <c r="B180" s="243"/>
      <c r="C180" s="222" t="s">
        <v>58</v>
      </c>
      <c r="D180" s="222"/>
      <c r="E180" s="222"/>
      <c r="F180" s="242" t="s">
        <v>4308</v>
      </c>
      <c r="G180" s="222"/>
      <c r="H180" s="222" t="s">
        <v>4381</v>
      </c>
      <c r="I180" s="222" t="s">
        <v>4310</v>
      </c>
      <c r="J180" s="222">
        <v>255</v>
      </c>
      <c r="K180" s="262"/>
    </row>
    <row r="181" spans="2:11" ht="15" customHeight="1">
      <c r="B181" s="243"/>
      <c r="C181" s="222" t="s">
        <v>147</v>
      </c>
      <c r="D181" s="222"/>
      <c r="E181" s="222"/>
      <c r="F181" s="242" t="s">
        <v>4308</v>
      </c>
      <c r="G181" s="222"/>
      <c r="H181" s="222" t="s">
        <v>4272</v>
      </c>
      <c r="I181" s="222" t="s">
        <v>4310</v>
      </c>
      <c r="J181" s="222">
        <v>10</v>
      </c>
      <c r="K181" s="262"/>
    </row>
    <row r="182" spans="2:11" ht="15" customHeight="1">
      <c r="B182" s="243"/>
      <c r="C182" s="222" t="s">
        <v>148</v>
      </c>
      <c r="D182" s="222"/>
      <c r="E182" s="222"/>
      <c r="F182" s="242" t="s">
        <v>4308</v>
      </c>
      <c r="G182" s="222"/>
      <c r="H182" s="222" t="s">
        <v>4382</v>
      </c>
      <c r="I182" s="222" t="s">
        <v>4343</v>
      </c>
      <c r="J182" s="222"/>
      <c r="K182" s="262"/>
    </row>
    <row r="183" spans="2:11" ht="15" customHeight="1">
      <c r="B183" s="243"/>
      <c r="C183" s="222" t="s">
        <v>4383</v>
      </c>
      <c r="D183" s="222"/>
      <c r="E183" s="222"/>
      <c r="F183" s="242" t="s">
        <v>4308</v>
      </c>
      <c r="G183" s="222"/>
      <c r="H183" s="222" t="s">
        <v>4384</v>
      </c>
      <c r="I183" s="222" t="s">
        <v>4343</v>
      </c>
      <c r="J183" s="222"/>
      <c r="K183" s="262"/>
    </row>
    <row r="184" spans="2:11" ht="15" customHeight="1">
      <c r="B184" s="243"/>
      <c r="C184" s="222" t="s">
        <v>4372</v>
      </c>
      <c r="D184" s="222"/>
      <c r="E184" s="222"/>
      <c r="F184" s="242" t="s">
        <v>4308</v>
      </c>
      <c r="G184" s="222"/>
      <c r="H184" s="222" t="s">
        <v>4385</v>
      </c>
      <c r="I184" s="222" t="s">
        <v>4343</v>
      </c>
      <c r="J184" s="222"/>
      <c r="K184" s="262"/>
    </row>
    <row r="185" spans="2:11" ht="15" customHeight="1">
      <c r="B185" s="243"/>
      <c r="C185" s="222" t="s">
        <v>150</v>
      </c>
      <c r="D185" s="222"/>
      <c r="E185" s="222"/>
      <c r="F185" s="242" t="s">
        <v>4314</v>
      </c>
      <c r="G185" s="222"/>
      <c r="H185" s="222" t="s">
        <v>4386</v>
      </c>
      <c r="I185" s="222" t="s">
        <v>4310</v>
      </c>
      <c r="J185" s="222">
        <v>50</v>
      </c>
      <c r="K185" s="262"/>
    </row>
    <row r="186" spans="2:11" ht="15" customHeight="1">
      <c r="B186" s="243"/>
      <c r="C186" s="222" t="s">
        <v>4387</v>
      </c>
      <c r="D186" s="222"/>
      <c r="E186" s="222"/>
      <c r="F186" s="242" t="s">
        <v>4314</v>
      </c>
      <c r="G186" s="222"/>
      <c r="H186" s="222" t="s">
        <v>4388</v>
      </c>
      <c r="I186" s="222" t="s">
        <v>4389</v>
      </c>
      <c r="J186" s="222"/>
      <c r="K186" s="262"/>
    </row>
    <row r="187" spans="2:11" ht="15" customHeight="1">
      <c r="B187" s="243"/>
      <c r="C187" s="222" t="s">
        <v>4390</v>
      </c>
      <c r="D187" s="222"/>
      <c r="E187" s="222"/>
      <c r="F187" s="242" t="s">
        <v>4314</v>
      </c>
      <c r="G187" s="222"/>
      <c r="H187" s="222" t="s">
        <v>4391</v>
      </c>
      <c r="I187" s="222" t="s">
        <v>4389</v>
      </c>
      <c r="J187" s="222"/>
      <c r="K187" s="262"/>
    </row>
    <row r="188" spans="2:11" ht="15" customHeight="1">
      <c r="B188" s="243"/>
      <c r="C188" s="222" t="s">
        <v>4392</v>
      </c>
      <c r="D188" s="222"/>
      <c r="E188" s="222"/>
      <c r="F188" s="242" t="s">
        <v>4314</v>
      </c>
      <c r="G188" s="222"/>
      <c r="H188" s="222" t="s">
        <v>4393</v>
      </c>
      <c r="I188" s="222" t="s">
        <v>4389</v>
      </c>
      <c r="J188" s="222"/>
      <c r="K188" s="262"/>
    </row>
    <row r="189" spans="2:11" ht="15" customHeight="1">
      <c r="B189" s="243"/>
      <c r="C189" s="274" t="s">
        <v>4394</v>
      </c>
      <c r="D189" s="222"/>
      <c r="E189" s="222"/>
      <c r="F189" s="242" t="s">
        <v>4314</v>
      </c>
      <c r="G189" s="222"/>
      <c r="H189" s="222" t="s">
        <v>4395</v>
      </c>
      <c r="I189" s="222" t="s">
        <v>4396</v>
      </c>
      <c r="J189" s="275" t="s">
        <v>4397</v>
      </c>
      <c r="K189" s="262"/>
    </row>
    <row r="190" spans="2:11" ht="15" customHeight="1">
      <c r="B190" s="243"/>
      <c r="C190" s="228" t="s">
        <v>46</v>
      </c>
      <c r="D190" s="222"/>
      <c r="E190" s="222"/>
      <c r="F190" s="242" t="s">
        <v>4308</v>
      </c>
      <c r="G190" s="222"/>
      <c r="H190" s="219" t="s">
        <v>4398</v>
      </c>
      <c r="I190" s="222" t="s">
        <v>4399</v>
      </c>
      <c r="J190" s="222"/>
      <c r="K190" s="262"/>
    </row>
    <row r="191" spans="2:11" ht="15" customHeight="1">
      <c r="B191" s="243"/>
      <c r="C191" s="228" t="s">
        <v>4400</v>
      </c>
      <c r="D191" s="222"/>
      <c r="E191" s="222"/>
      <c r="F191" s="242" t="s">
        <v>4308</v>
      </c>
      <c r="G191" s="222"/>
      <c r="H191" s="222" t="s">
        <v>4401</v>
      </c>
      <c r="I191" s="222" t="s">
        <v>4343</v>
      </c>
      <c r="J191" s="222"/>
      <c r="K191" s="262"/>
    </row>
    <row r="192" spans="2:11" ht="15" customHeight="1">
      <c r="B192" s="243"/>
      <c r="C192" s="228" t="s">
        <v>4402</v>
      </c>
      <c r="D192" s="222"/>
      <c r="E192" s="222"/>
      <c r="F192" s="242" t="s">
        <v>4308</v>
      </c>
      <c r="G192" s="222"/>
      <c r="H192" s="222" t="s">
        <v>4403</v>
      </c>
      <c r="I192" s="222" t="s">
        <v>4343</v>
      </c>
      <c r="J192" s="222"/>
      <c r="K192" s="262"/>
    </row>
    <row r="193" spans="2:11" ht="15" customHeight="1">
      <c r="B193" s="243"/>
      <c r="C193" s="228" t="s">
        <v>4404</v>
      </c>
      <c r="D193" s="222"/>
      <c r="E193" s="222"/>
      <c r="F193" s="242" t="s">
        <v>4314</v>
      </c>
      <c r="G193" s="222"/>
      <c r="H193" s="222" t="s">
        <v>4405</v>
      </c>
      <c r="I193" s="222" t="s">
        <v>4343</v>
      </c>
      <c r="J193" s="222"/>
      <c r="K193" s="262"/>
    </row>
    <row r="194" spans="2:11" ht="15" customHeight="1">
      <c r="B194" s="268"/>
      <c r="C194" s="276"/>
      <c r="D194" s="250"/>
      <c r="E194" s="250"/>
      <c r="F194" s="250"/>
      <c r="G194" s="250"/>
      <c r="H194" s="250"/>
      <c r="I194" s="250"/>
      <c r="J194" s="250"/>
      <c r="K194" s="269"/>
    </row>
    <row r="195" spans="2:11" ht="18.75" customHeight="1">
      <c r="B195" s="219"/>
      <c r="C195" s="222"/>
      <c r="D195" s="222"/>
      <c r="E195" s="222"/>
      <c r="F195" s="242"/>
      <c r="G195" s="222"/>
      <c r="H195" s="222"/>
      <c r="I195" s="222"/>
      <c r="J195" s="222"/>
      <c r="K195" s="219"/>
    </row>
    <row r="196" spans="2:11" ht="18.75" customHeight="1">
      <c r="B196" s="219"/>
      <c r="C196" s="222"/>
      <c r="D196" s="222"/>
      <c r="E196" s="222"/>
      <c r="F196" s="242"/>
      <c r="G196" s="222"/>
      <c r="H196" s="222"/>
      <c r="I196" s="222"/>
      <c r="J196" s="222"/>
      <c r="K196" s="219"/>
    </row>
    <row r="197" spans="2:11" ht="18.75" customHeight="1">
      <c r="B197" s="229"/>
      <c r="C197" s="229"/>
      <c r="D197" s="229"/>
      <c r="E197" s="229"/>
      <c r="F197" s="229"/>
      <c r="G197" s="229"/>
      <c r="H197" s="229"/>
      <c r="I197" s="229"/>
      <c r="J197" s="229"/>
      <c r="K197" s="229"/>
    </row>
    <row r="198" spans="2:11" ht="12">
      <c r="B198" s="211"/>
      <c r="C198" s="212"/>
      <c r="D198" s="212"/>
      <c r="E198" s="212"/>
      <c r="F198" s="212"/>
      <c r="G198" s="212"/>
      <c r="H198" s="212"/>
      <c r="I198" s="212"/>
      <c r="J198" s="212"/>
      <c r="K198" s="213"/>
    </row>
    <row r="199" spans="2:11" ht="20.5">
      <c r="B199" s="214"/>
      <c r="C199" s="334" t="s">
        <v>4406</v>
      </c>
      <c r="D199" s="334"/>
      <c r="E199" s="334"/>
      <c r="F199" s="334"/>
      <c r="G199" s="334"/>
      <c r="H199" s="334"/>
      <c r="I199" s="334"/>
      <c r="J199" s="334"/>
      <c r="K199" s="215"/>
    </row>
    <row r="200" spans="2:11" ht="25.5" customHeight="1">
      <c r="B200" s="214"/>
      <c r="C200" s="277" t="s">
        <v>4407</v>
      </c>
      <c r="D200" s="277"/>
      <c r="E200" s="277"/>
      <c r="F200" s="277" t="s">
        <v>4408</v>
      </c>
      <c r="G200" s="278"/>
      <c r="H200" s="333" t="s">
        <v>4409</v>
      </c>
      <c r="I200" s="333"/>
      <c r="J200" s="333"/>
      <c r="K200" s="215"/>
    </row>
    <row r="201" spans="2:11" ht="5.25" customHeight="1">
      <c r="B201" s="243"/>
      <c r="C201" s="240"/>
      <c r="D201" s="240"/>
      <c r="E201" s="240"/>
      <c r="F201" s="240"/>
      <c r="G201" s="222"/>
      <c r="H201" s="240"/>
      <c r="I201" s="240"/>
      <c r="J201" s="240"/>
      <c r="K201" s="262"/>
    </row>
    <row r="202" spans="2:11" ht="15" customHeight="1">
      <c r="B202" s="243"/>
      <c r="C202" s="222" t="s">
        <v>4399</v>
      </c>
      <c r="D202" s="222"/>
      <c r="E202" s="222"/>
      <c r="F202" s="242" t="s">
        <v>47</v>
      </c>
      <c r="G202" s="222"/>
      <c r="H202" s="332" t="s">
        <v>4410</v>
      </c>
      <c r="I202" s="332"/>
      <c r="J202" s="332"/>
      <c r="K202" s="262"/>
    </row>
    <row r="203" spans="2:11" ht="15" customHeight="1">
      <c r="B203" s="243"/>
      <c r="C203" s="247"/>
      <c r="D203" s="222"/>
      <c r="E203" s="222"/>
      <c r="F203" s="242" t="s">
        <v>48</v>
      </c>
      <c r="G203" s="222"/>
      <c r="H203" s="332" t="s">
        <v>4411</v>
      </c>
      <c r="I203" s="332"/>
      <c r="J203" s="332"/>
      <c r="K203" s="262"/>
    </row>
    <row r="204" spans="2:11" ht="15" customHeight="1">
      <c r="B204" s="243"/>
      <c r="C204" s="247"/>
      <c r="D204" s="222"/>
      <c r="E204" s="222"/>
      <c r="F204" s="242" t="s">
        <v>51</v>
      </c>
      <c r="G204" s="222"/>
      <c r="H204" s="332" t="s">
        <v>4412</v>
      </c>
      <c r="I204" s="332"/>
      <c r="J204" s="332"/>
      <c r="K204" s="262"/>
    </row>
    <row r="205" spans="2:11" ht="15" customHeight="1">
      <c r="B205" s="243"/>
      <c r="C205" s="222"/>
      <c r="D205" s="222"/>
      <c r="E205" s="222"/>
      <c r="F205" s="242" t="s">
        <v>49</v>
      </c>
      <c r="G205" s="222"/>
      <c r="H205" s="332" t="s">
        <v>4413</v>
      </c>
      <c r="I205" s="332"/>
      <c r="J205" s="332"/>
      <c r="K205" s="262"/>
    </row>
    <row r="206" spans="2:11" ht="15" customHeight="1">
      <c r="B206" s="243"/>
      <c r="C206" s="222"/>
      <c r="D206" s="222"/>
      <c r="E206" s="222"/>
      <c r="F206" s="242" t="s">
        <v>50</v>
      </c>
      <c r="G206" s="222"/>
      <c r="H206" s="332" t="s">
        <v>4414</v>
      </c>
      <c r="I206" s="332"/>
      <c r="J206" s="332"/>
      <c r="K206" s="262"/>
    </row>
    <row r="207" spans="2:11" ht="15" customHeight="1">
      <c r="B207" s="243"/>
      <c r="C207" s="222"/>
      <c r="D207" s="222"/>
      <c r="E207" s="222"/>
      <c r="F207" s="242"/>
      <c r="G207" s="222"/>
      <c r="H207" s="222"/>
      <c r="I207" s="222"/>
      <c r="J207" s="222"/>
      <c r="K207" s="262"/>
    </row>
    <row r="208" spans="2:11" ht="15" customHeight="1">
      <c r="B208" s="243"/>
      <c r="C208" s="222" t="s">
        <v>4355</v>
      </c>
      <c r="D208" s="222"/>
      <c r="E208" s="222"/>
      <c r="F208" s="242" t="s">
        <v>82</v>
      </c>
      <c r="G208" s="222"/>
      <c r="H208" s="332" t="s">
        <v>4415</v>
      </c>
      <c r="I208" s="332"/>
      <c r="J208" s="332"/>
      <c r="K208" s="262"/>
    </row>
    <row r="209" spans="2:11" ht="15" customHeight="1">
      <c r="B209" s="243"/>
      <c r="C209" s="247"/>
      <c r="D209" s="222"/>
      <c r="E209" s="222"/>
      <c r="F209" s="242" t="s">
        <v>4252</v>
      </c>
      <c r="G209" s="222"/>
      <c r="H209" s="332" t="s">
        <v>4253</v>
      </c>
      <c r="I209" s="332"/>
      <c r="J209" s="332"/>
      <c r="K209" s="262"/>
    </row>
    <row r="210" spans="2:11" ht="15" customHeight="1">
      <c r="B210" s="243"/>
      <c r="C210" s="222"/>
      <c r="D210" s="222"/>
      <c r="E210" s="222"/>
      <c r="F210" s="242" t="s">
        <v>4250</v>
      </c>
      <c r="G210" s="222"/>
      <c r="H210" s="332" t="s">
        <v>4416</v>
      </c>
      <c r="I210" s="332"/>
      <c r="J210" s="332"/>
      <c r="K210" s="262"/>
    </row>
    <row r="211" spans="2:11" ht="15" customHeight="1">
      <c r="B211" s="279"/>
      <c r="C211" s="247"/>
      <c r="D211" s="247"/>
      <c r="E211" s="247"/>
      <c r="F211" s="242" t="s">
        <v>127</v>
      </c>
      <c r="G211" s="228"/>
      <c r="H211" s="331" t="s">
        <v>4254</v>
      </c>
      <c r="I211" s="331"/>
      <c r="J211" s="331"/>
      <c r="K211" s="280"/>
    </row>
    <row r="212" spans="2:11" ht="15" customHeight="1">
      <c r="B212" s="279"/>
      <c r="C212" s="247"/>
      <c r="D212" s="247"/>
      <c r="E212" s="247"/>
      <c r="F212" s="242" t="s">
        <v>4255</v>
      </c>
      <c r="G212" s="228"/>
      <c r="H212" s="331" t="s">
        <v>4230</v>
      </c>
      <c r="I212" s="331"/>
      <c r="J212" s="331"/>
      <c r="K212" s="280"/>
    </row>
    <row r="213" spans="2:11" ht="15" customHeight="1">
      <c r="B213" s="279"/>
      <c r="C213" s="247"/>
      <c r="D213" s="247"/>
      <c r="E213" s="247"/>
      <c r="F213" s="281"/>
      <c r="G213" s="228"/>
      <c r="H213" s="282"/>
      <c r="I213" s="282"/>
      <c r="J213" s="282"/>
      <c r="K213" s="280"/>
    </row>
    <row r="214" spans="2:11" ht="15" customHeight="1">
      <c r="B214" s="279"/>
      <c r="C214" s="222" t="s">
        <v>4379</v>
      </c>
      <c r="D214" s="247"/>
      <c r="E214" s="247"/>
      <c r="F214" s="242">
        <v>1</v>
      </c>
      <c r="G214" s="228"/>
      <c r="H214" s="331" t="s">
        <v>4417</v>
      </c>
      <c r="I214" s="331"/>
      <c r="J214" s="331"/>
      <c r="K214" s="280"/>
    </row>
    <row r="215" spans="2:11" ht="15" customHeight="1">
      <c r="B215" s="279"/>
      <c r="C215" s="247"/>
      <c r="D215" s="247"/>
      <c r="E215" s="247"/>
      <c r="F215" s="242">
        <v>2</v>
      </c>
      <c r="G215" s="228"/>
      <c r="H215" s="331" t="s">
        <v>4418</v>
      </c>
      <c r="I215" s="331"/>
      <c r="J215" s="331"/>
      <c r="K215" s="280"/>
    </row>
    <row r="216" spans="2:11" ht="15" customHeight="1">
      <c r="B216" s="279"/>
      <c r="C216" s="247"/>
      <c r="D216" s="247"/>
      <c r="E216" s="247"/>
      <c r="F216" s="242">
        <v>3</v>
      </c>
      <c r="G216" s="228"/>
      <c r="H216" s="331" t="s">
        <v>4419</v>
      </c>
      <c r="I216" s="331"/>
      <c r="J216" s="331"/>
      <c r="K216" s="280"/>
    </row>
    <row r="217" spans="2:11" ht="15" customHeight="1">
      <c r="B217" s="279"/>
      <c r="C217" s="247"/>
      <c r="D217" s="247"/>
      <c r="E217" s="247"/>
      <c r="F217" s="242">
        <v>4</v>
      </c>
      <c r="G217" s="228"/>
      <c r="H217" s="331" t="s">
        <v>4420</v>
      </c>
      <c r="I217" s="331"/>
      <c r="J217" s="331"/>
      <c r="K217" s="280"/>
    </row>
    <row r="218" spans="2:11" ht="12.75" customHeight="1">
      <c r="B218" s="283"/>
      <c r="C218" s="284"/>
      <c r="D218" s="284"/>
      <c r="E218" s="284"/>
      <c r="F218" s="284"/>
      <c r="G218" s="284"/>
      <c r="H218" s="284"/>
      <c r="I218" s="284"/>
      <c r="J218" s="284"/>
      <c r="K218" s="285"/>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93"/>
  <sheetViews>
    <sheetView showGridLines="0" workbookViewId="0" topLeftCell="A154">
      <selection activeCell="H185" sqref="H185"/>
    </sheetView>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297"/>
      <c r="M2" s="297"/>
      <c r="N2" s="297"/>
      <c r="O2" s="297"/>
      <c r="P2" s="297"/>
      <c r="Q2" s="297"/>
      <c r="R2" s="297"/>
      <c r="S2" s="297"/>
      <c r="T2" s="297"/>
      <c r="U2" s="297"/>
      <c r="V2" s="297"/>
      <c r="AT2" s="18" t="s">
        <v>90</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27" t="str">
        <f>'Rekapitulace stavby'!K6</f>
        <v>Projektová příprava výstavby nového střediska chovu koní Slatiňany</v>
      </c>
      <c r="F7" s="328"/>
      <c r="G7" s="328"/>
      <c r="H7" s="328"/>
      <c r="L7" s="21"/>
    </row>
    <row r="8" spans="2:12" ht="12" customHeight="1">
      <c r="B8" s="21"/>
      <c r="D8" s="28" t="s">
        <v>133</v>
      </c>
      <c r="L8" s="21"/>
    </row>
    <row r="9" spans="2:12" s="1" customFormat="1" ht="16.5" customHeight="1">
      <c r="B9" s="33"/>
      <c r="E9" s="327" t="s">
        <v>134</v>
      </c>
      <c r="F9" s="329"/>
      <c r="G9" s="329"/>
      <c r="H9" s="329"/>
      <c r="I9" s="94"/>
      <c r="L9" s="33"/>
    </row>
    <row r="10" spans="2:12" s="1" customFormat="1" ht="12" customHeight="1">
      <c r="B10" s="33"/>
      <c r="D10" s="28" t="s">
        <v>135</v>
      </c>
      <c r="I10" s="94"/>
      <c r="L10" s="33"/>
    </row>
    <row r="11" spans="2:12" s="1" customFormat="1" ht="16.5" customHeight="1">
      <c r="B11" s="33"/>
      <c r="E11" s="304" t="s">
        <v>136</v>
      </c>
      <c r="F11" s="329"/>
      <c r="G11" s="329"/>
      <c r="H11" s="329"/>
      <c r="I11" s="94"/>
      <c r="L11" s="33"/>
    </row>
    <row r="12" spans="2:12" s="1" customFormat="1" ht="10">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30" t="str">
        <f>'Rekapitulace stavby'!E14</f>
        <v>Vyplň údaj</v>
      </c>
      <c r="F20" s="307"/>
      <c r="G20" s="307"/>
      <c r="H20" s="307"/>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11" t="s">
        <v>41</v>
      </c>
      <c r="F29" s="311"/>
      <c r="G29" s="311"/>
      <c r="H29" s="311"/>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ROUND(J89,2)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ROUND((SUM(BE89:BE192)),2)</f>
        <v>0</v>
      </c>
      <c r="I35" s="101">
        <v>0.21</v>
      </c>
      <c r="J35" s="84">
        <f>ROUND(((SUM(BE89:BE192))*I35),2)</f>
        <v>0</v>
      </c>
      <c r="L35" s="33"/>
    </row>
    <row r="36" spans="2:12" s="1" customFormat="1" ht="14.4" customHeight="1">
      <c r="B36" s="33"/>
      <c r="E36" s="28" t="s">
        <v>48</v>
      </c>
      <c r="F36" s="84">
        <f>ROUND((SUM(BF89:BF192)),2)</f>
        <v>0</v>
      </c>
      <c r="I36" s="101">
        <v>0.15</v>
      </c>
      <c r="J36" s="84">
        <f>ROUND(((SUM(BF89:BF192))*I36),2)</f>
        <v>0</v>
      </c>
      <c r="L36" s="33"/>
    </row>
    <row r="37" spans="2:12" s="1" customFormat="1" ht="14.4" customHeight="1" hidden="1">
      <c r="B37" s="33"/>
      <c r="E37" s="28" t="s">
        <v>49</v>
      </c>
      <c r="F37" s="84">
        <f>ROUND((SUM(BG89:BG192)),2)</f>
        <v>0</v>
      </c>
      <c r="I37" s="101">
        <v>0.21</v>
      </c>
      <c r="J37" s="84">
        <f>0</f>
        <v>0</v>
      </c>
      <c r="L37" s="33"/>
    </row>
    <row r="38" spans="2:12" s="1" customFormat="1" ht="14.4" customHeight="1" hidden="1">
      <c r="B38" s="33"/>
      <c r="E38" s="28" t="s">
        <v>50</v>
      </c>
      <c r="F38" s="84">
        <f>ROUND((SUM(BH89:BH192)),2)</f>
        <v>0</v>
      </c>
      <c r="I38" s="101">
        <v>0.15</v>
      </c>
      <c r="J38" s="84">
        <f>0</f>
        <v>0</v>
      </c>
      <c r="L38" s="33"/>
    </row>
    <row r="39" spans="2:12" s="1" customFormat="1" ht="14.4" customHeight="1" hidden="1">
      <c r="B39" s="33"/>
      <c r="E39" s="28" t="s">
        <v>51</v>
      </c>
      <c r="F39" s="84">
        <f>ROUND((SUM(BI89:BI192)),2)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27" t="str">
        <f>E7</f>
        <v>Projektová příprava výstavby nového střediska chovu koní Slatiňany</v>
      </c>
      <c r="F50" s="328"/>
      <c r="G50" s="328"/>
      <c r="H50" s="328"/>
      <c r="I50" s="94"/>
      <c r="L50" s="33"/>
    </row>
    <row r="51" spans="2:12" ht="12" customHeight="1">
      <c r="B51" s="21"/>
      <c r="C51" s="28" t="s">
        <v>133</v>
      </c>
      <c r="L51" s="21"/>
    </row>
    <row r="52" spans="2:12" s="1" customFormat="1" ht="16.5" customHeight="1">
      <c r="B52" s="33"/>
      <c r="E52" s="327" t="s">
        <v>134</v>
      </c>
      <c r="F52" s="329"/>
      <c r="G52" s="329"/>
      <c r="H52" s="329"/>
      <c r="I52" s="94"/>
      <c r="L52" s="33"/>
    </row>
    <row r="53" spans="2:12" s="1" customFormat="1" ht="12" customHeight="1">
      <c r="B53" s="33"/>
      <c r="C53" s="28" t="s">
        <v>135</v>
      </c>
      <c r="I53" s="94"/>
      <c r="L53" s="33"/>
    </row>
    <row r="54" spans="2:12" s="1" customFormat="1" ht="16.5" customHeight="1">
      <c r="B54" s="33"/>
      <c r="E54" s="304" t="str">
        <f>E11</f>
        <v>SO 00.1 - Demolice stávajícího objektu</v>
      </c>
      <c r="F54" s="329"/>
      <c r="G54" s="329"/>
      <c r="H54" s="329"/>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J89</f>
        <v>0</v>
      </c>
      <c r="L63" s="33"/>
      <c r="AU63" s="18" t="s">
        <v>140</v>
      </c>
    </row>
    <row r="64" spans="2:12" s="8" customFormat="1" ht="25" customHeight="1">
      <c r="B64" s="115"/>
      <c r="D64" s="116" t="s">
        <v>141</v>
      </c>
      <c r="E64" s="117"/>
      <c r="F64" s="117"/>
      <c r="G64" s="117"/>
      <c r="H64" s="117"/>
      <c r="I64" s="118"/>
      <c r="J64" s="119">
        <f>J90</f>
        <v>0</v>
      </c>
      <c r="L64" s="115"/>
    </row>
    <row r="65" spans="2:12" s="9" customFormat="1" ht="19.9" customHeight="1">
      <c r="B65" s="120"/>
      <c r="D65" s="121" t="s">
        <v>142</v>
      </c>
      <c r="E65" s="122"/>
      <c r="F65" s="122"/>
      <c r="G65" s="122"/>
      <c r="H65" s="122"/>
      <c r="I65" s="123"/>
      <c r="J65" s="124">
        <f>J91</f>
        <v>0</v>
      </c>
      <c r="L65" s="120"/>
    </row>
    <row r="66" spans="2:12" s="9" customFormat="1" ht="19.9" customHeight="1">
      <c r="B66" s="120"/>
      <c r="D66" s="121" t="s">
        <v>143</v>
      </c>
      <c r="E66" s="122"/>
      <c r="F66" s="122"/>
      <c r="G66" s="122"/>
      <c r="H66" s="122"/>
      <c r="I66" s="123"/>
      <c r="J66" s="124">
        <f>J128</f>
        <v>0</v>
      </c>
      <c r="L66" s="120"/>
    </row>
    <row r="67" spans="2:12" s="9" customFormat="1" ht="19.9" customHeight="1">
      <c r="B67" s="120"/>
      <c r="D67" s="121" t="s">
        <v>144</v>
      </c>
      <c r="E67" s="122"/>
      <c r="F67" s="122"/>
      <c r="G67" s="122"/>
      <c r="H67" s="122"/>
      <c r="I67" s="123"/>
      <c r="J67" s="124">
        <f>J176</f>
        <v>0</v>
      </c>
      <c r="L67" s="120"/>
    </row>
    <row r="68" spans="2:12" s="1" customFormat="1" ht="21.75" customHeight="1">
      <c r="B68" s="33"/>
      <c r="I68" s="94"/>
      <c r="L68" s="33"/>
    </row>
    <row r="69" spans="2:12" s="1" customFormat="1" ht="7" customHeight="1">
      <c r="B69" s="42"/>
      <c r="C69" s="43"/>
      <c r="D69" s="43"/>
      <c r="E69" s="43"/>
      <c r="F69" s="43"/>
      <c r="G69" s="43"/>
      <c r="H69" s="43"/>
      <c r="I69" s="109"/>
      <c r="J69" s="43"/>
      <c r="K69" s="43"/>
      <c r="L69" s="33"/>
    </row>
    <row r="73" spans="2:12" s="1" customFormat="1" ht="7" customHeight="1">
      <c r="B73" s="44"/>
      <c r="C73" s="45"/>
      <c r="D73" s="45"/>
      <c r="E73" s="45"/>
      <c r="F73" s="45"/>
      <c r="G73" s="45"/>
      <c r="H73" s="45"/>
      <c r="I73" s="110"/>
      <c r="J73" s="45"/>
      <c r="K73" s="45"/>
      <c r="L73" s="33"/>
    </row>
    <row r="74" spans="2:12" s="1" customFormat="1" ht="25" customHeight="1">
      <c r="B74" s="33"/>
      <c r="C74" s="22" t="s">
        <v>145</v>
      </c>
      <c r="I74" s="94"/>
      <c r="L74" s="33"/>
    </row>
    <row r="75" spans="2:12" s="1" customFormat="1" ht="7" customHeight="1">
      <c r="B75" s="33"/>
      <c r="I75" s="94"/>
      <c r="L75" s="33"/>
    </row>
    <row r="76" spans="2:12" s="1" customFormat="1" ht="12" customHeight="1">
      <c r="B76" s="33"/>
      <c r="C76" s="28" t="s">
        <v>16</v>
      </c>
      <c r="I76" s="94"/>
      <c r="L76" s="33"/>
    </row>
    <row r="77" spans="2:12" s="1" customFormat="1" ht="16.5" customHeight="1">
      <c r="B77" s="33"/>
      <c r="E77" s="327" t="str">
        <f>E7</f>
        <v>Projektová příprava výstavby nového střediska chovu koní Slatiňany</v>
      </c>
      <c r="F77" s="328"/>
      <c r="G77" s="328"/>
      <c r="H77" s="328"/>
      <c r="I77" s="94"/>
      <c r="L77" s="33"/>
    </row>
    <row r="78" spans="2:12" ht="12" customHeight="1">
      <c r="B78" s="21"/>
      <c r="C78" s="28" t="s">
        <v>133</v>
      </c>
      <c r="L78" s="21"/>
    </row>
    <row r="79" spans="2:12" s="1" customFormat="1" ht="16.5" customHeight="1">
      <c r="B79" s="33"/>
      <c r="E79" s="327" t="s">
        <v>134</v>
      </c>
      <c r="F79" s="329"/>
      <c r="G79" s="329"/>
      <c r="H79" s="329"/>
      <c r="I79" s="94"/>
      <c r="L79" s="33"/>
    </row>
    <row r="80" spans="2:12" s="1" customFormat="1" ht="12" customHeight="1">
      <c r="B80" s="33"/>
      <c r="C80" s="28" t="s">
        <v>135</v>
      </c>
      <c r="I80" s="94"/>
      <c r="L80" s="33"/>
    </row>
    <row r="81" spans="2:12" s="1" customFormat="1" ht="16.5" customHeight="1">
      <c r="B81" s="33"/>
      <c r="E81" s="304" t="str">
        <f>E11</f>
        <v>SO 00.1 - Demolice stávajícího objektu</v>
      </c>
      <c r="F81" s="329"/>
      <c r="G81" s="329"/>
      <c r="H81" s="329"/>
      <c r="I81" s="94"/>
      <c r="L81" s="33"/>
    </row>
    <row r="82" spans="2:12" s="1" customFormat="1" ht="7" customHeight="1">
      <c r="B82" s="33"/>
      <c r="I82" s="94"/>
      <c r="L82" s="33"/>
    </row>
    <row r="83" spans="2:12" s="1" customFormat="1" ht="12" customHeight="1">
      <c r="B83" s="33"/>
      <c r="C83" s="28" t="s">
        <v>22</v>
      </c>
      <c r="F83" s="26" t="str">
        <f>F14</f>
        <v>V Kaštance, 538 21 Slatiňany</v>
      </c>
      <c r="I83" s="95" t="s">
        <v>24</v>
      </c>
      <c r="J83" s="50" t="str">
        <f>IF(J14="","",J14)</f>
        <v>25. 7. 2019</v>
      </c>
      <c r="L83" s="33"/>
    </row>
    <row r="84" spans="2:12" s="1" customFormat="1" ht="7" customHeight="1">
      <c r="B84" s="33"/>
      <c r="I84" s="94"/>
      <c r="L84" s="33"/>
    </row>
    <row r="85" spans="2:12" s="1" customFormat="1" ht="15.15" customHeight="1">
      <c r="B85" s="33"/>
      <c r="C85" s="28" t="s">
        <v>26</v>
      </c>
      <c r="F85" s="26" t="str">
        <f>E17</f>
        <v>Národní hřebčín Kladruby nad Labem, s.p.o.</v>
      </c>
      <c r="I85" s="95" t="s">
        <v>33</v>
      </c>
      <c r="J85" s="31" t="str">
        <f>E23</f>
        <v>SVIŽN s.r.o.</v>
      </c>
      <c r="L85" s="33"/>
    </row>
    <row r="86" spans="2:12" s="1" customFormat="1" ht="15.15" customHeight="1">
      <c r="B86" s="33"/>
      <c r="C86" s="28" t="s">
        <v>31</v>
      </c>
      <c r="F86" s="26" t="str">
        <f>IF(E20="","",E20)</f>
        <v>Vyplň údaj</v>
      </c>
      <c r="I86" s="95" t="s">
        <v>38</v>
      </c>
      <c r="J86" s="31" t="str">
        <f>E26</f>
        <v xml:space="preserve"> </v>
      </c>
      <c r="L86" s="33"/>
    </row>
    <row r="87" spans="2:12" s="1" customFormat="1" ht="10.25" customHeight="1">
      <c r="B87" s="33"/>
      <c r="I87" s="94"/>
      <c r="L87" s="33"/>
    </row>
    <row r="88" spans="2:20" s="10" customFormat="1" ht="29.25" customHeight="1">
      <c r="B88" s="125"/>
      <c r="C88" s="126" t="s">
        <v>146</v>
      </c>
      <c r="D88" s="127" t="s">
        <v>61</v>
      </c>
      <c r="E88" s="127" t="s">
        <v>57</v>
      </c>
      <c r="F88" s="127" t="s">
        <v>58</v>
      </c>
      <c r="G88" s="127" t="s">
        <v>147</v>
      </c>
      <c r="H88" s="127" t="s">
        <v>148</v>
      </c>
      <c r="I88" s="128" t="s">
        <v>149</v>
      </c>
      <c r="J88" s="127" t="s">
        <v>139</v>
      </c>
      <c r="K88" s="129" t="s">
        <v>150</v>
      </c>
      <c r="L88" s="125"/>
      <c r="M88" s="57" t="s">
        <v>21</v>
      </c>
      <c r="N88" s="58" t="s">
        <v>46</v>
      </c>
      <c r="O88" s="58" t="s">
        <v>151</v>
      </c>
      <c r="P88" s="58" t="s">
        <v>152</v>
      </c>
      <c r="Q88" s="58" t="s">
        <v>153</v>
      </c>
      <c r="R88" s="58" t="s">
        <v>154</v>
      </c>
      <c r="S88" s="58" t="s">
        <v>155</v>
      </c>
      <c r="T88" s="59" t="s">
        <v>156</v>
      </c>
    </row>
    <row r="89" spans="2:63" s="1" customFormat="1" ht="22.75" customHeight="1">
      <c r="B89" s="33"/>
      <c r="C89" s="62" t="s">
        <v>157</v>
      </c>
      <c r="I89" s="94"/>
      <c r="J89" s="130">
        <f>BK89</f>
        <v>0</v>
      </c>
      <c r="L89" s="33"/>
      <c r="M89" s="60"/>
      <c r="N89" s="51"/>
      <c r="O89" s="51"/>
      <c r="P89" s="131">
        <f>P90</f>
        <v>0</v>
      </c>
      <c r="Q89" s="51"/>
      <c r="R89" s="131">
        <f>R90</f>
        <v>0</v>
      </c>
      <c r="S89" s="51"/>
      <c r="T89" s="132">
        <f>T90</f>
        <v>2130.7079999999996</v>
      </c>
      <c r="AT89" s="18" t="s">
        <v>75</v>
      </c>
      <c r="AU89" s="18" t="s">
        <v>140</v>
      </c>
      <c r="BK89" s="133">
        <f>BK90</f>
        <v>0</v>
      </c>
    </row>
    <row r="90" spans="2:63" s="11" customFormat="1" ht="25.9" customHeight="1">
      <c r="B90" s="134"/>
      <c r="D90" s="135" t="s">
        <v>75</v>
      </c>
      <c r="E90" s="136" t="s">
        <v>158</v>
      </c>
      <c r="F90" s="136" t="s">
        <v>159</v>
      </c>
      <c r="I90" s="137"/>
      <c r="J90" s="138">
        <f>BK90</f>
        <v>0</v>
      </c>
      <c r="L90" s="134"/>
      <c r="M90" s="139"/>
      <c r="P90" s="140">
        <f>P91+P128+P176</f>
        <v>0</v>
      </c>
      <c r="R90" s="140">
        <f>R91+R128+R176</f>
        <v>0</v>
      </c>
      <c r="T90" s="141">
        <f>T91+T128+T176</f>
        <v>2130.7079999999996</v>
      </c>
      <c r="AR90" s="135" t="s">
        <v>83</v>
      </c>
      <c r="AT90" s="142" t="s">
        <v>75</v>
      </c>
      <c r="AU90" s="142" t="s">
        <v>76</v>
      </c>
      <c r="AY90" s="135" t="s">
        <v>160</v>
      </c>
      <c r="BK90" s="143">
        <f>BK91+BK128+BK176</f>
        <v>0</v>
      </c>
    </row>
    <row r="91" spans="2:63" s="11" customFormat="1" ht="22.75" customHeight="1">
      <c r="B91" s="134"/>
      <c r="D91" s="135" t="s">
        <v>75</v>
      </c>
      <c r="E91" s="144" t="s">
        <v>83</v>
      </c>
      <c r="F91" s="144" t="s">
        <v>161</v>
      </c>
      <c r="I91" s="137"/>
      <c r="J91" s="145">
        <f>BK91</f>
        <v>0</v>
      </c>
      <c r="L91" s="134"/>
      <c r="M91" s="139"/>
      <c r="P91" s="140">
        <f>SUM(P92:P127)</f>
        <v>0</v>
      </c>
      <c r="R91" s="140">
        <f>SUM(R92:R127)</f>
        <v>0</v>
      </c>
      <c r="T91" s="141">
        <f>SUM(T92:T127)</f>
        <v>0</v>
      </c>
      <c r="AR91" s="135" t="s">
        <v>83</v>
      </c>
      <c r="AT91" s="142" t="s">
        <v>75</v>
      </c>
      <c r="AU91" s="142" t="s">
        <v>83</v>
      </c>
      <c r="AY91" s="135" t="s">
        <v>160</v>
      </c>
      <c r="BK91" s="143">
        <f>SUM(BK92:BK127)</f>
        <v>0</v>
      </c>
    </row>
    <row r="92" spans="2:65" s="1" customFormat="1" ht="24" customHeight="1">
      <c r="B92" s="33"/>
      <c r="C92" s="146" t="s">
        <v>83</v>
      </c>
      <c r="D92" s="146" t="s">
        <v>162</v>
      </c>
      <c r="E92" s="147" t="s">
        <v>163</v>
      </c>
      <c r="F92" s="148" t="s">
        <v>164</v>
      </c>
      <c r="G92" s="149" t="s">
        <v>165</v>
      </c>
      <c r="H92" s="150">
        <v>282.451</v>
      </c>
      <c r="I92" s="151"/>
      <c r="J92" s="152">
        <f>ROUND(I92*H92,2)</f>
        <v>0</v>
      </c>
      <c r="K92" s="148" t="s">
        <v>166</v>
      </c>
      <c r="L92" s="33"/>
      <c r="M92" s="153" t="s">
        <v>21</v>
      </c>
      <c r="N92" s="154" t="s">
        <v>47</v>
      </c>
      <c r="P92" s="155">
        <f>O92*H92</f>
        <v>0</v>
      </c>
      <c r="Q92" s="155">
        <v>0</v>
      </c>
      <c r="R92" s="155">
        <f>Q92*H92</f>
        <v>0</v>
      </c>
      <c r="S92" s="155">
        <v>0</v>
      </c>
      <c r="T92" s="156">
        <f>S92*H92</f>
        <v>0</v>
      </c>
      <c r="AR92" s="157" t="s">
        <v>167</v>
      </c>
      <c r="AT92" s="157" t="s">
        <v>162</v>
      </c>
      <c r="AU92" s="157" t="s">
        <v>85</v>
      </c>
      <c r="AY92" s="18" t="s">
        <v>160</v>
      </c>
      <c r="BE92" s="158">
        <f>IF(N92="základní",J92,0)</f>
        <v>0</v>
      </c>
      <c r="BF92" s="158">
        <f>IF(N92="snížená",J92,0)</f>
        <v>0</v>
      </c>
      <c r="BG92" s="158">
        <f>IF(N92="zákl. přenesená",J92,0)</f>
        <v>0</v>
      </c>
      <c r="BH92" s="158">
        <f>IF(N92="sníž. přenesená",J92,0)</f>
        <v>0</v>
      </c>
      <c r="BI92" s="158">
        <f>IF(N92="nulová",J92,0)</f>
        <v>0</v>
      </c>
      <c r="BJ92" s="18" t="s">
        <v>83</v>
      </c>
      <c r="BK92" s="158">
        <f>ROUND(I92*H92,2)</f>
        <v>0</v>
      </c>
      <c r="BL92" s="18" t="s">
        <v>167</v>
      </c>
      <c r="BM92" s="157" t="s">
        <v>168</v>
      </c>
    </row>
    <row r="93" spans="2:47" s="1" customFormat="1" ht="90">
      <c r="B93" s="33"/>
      <c r="D93" s="159" t="s">
        <v>169</v>
      </c>
      <c r="F93" s="160" t="s">
        <v>170</v>
      </c>
      <c r="I93" s="94"/>
      <c r="L93" s="33"/>
      <c r="M93" s="161"/>
      <c r="T93" s="54"/>
      <c r="AT93" s="18" t="s">
        <v>169</v>
      </c>
      <c r="AU93" s="18" t="s">
        <v>85</v>
      </c>
    </row>
    <row r="94" spans="2:51" s="12" customFormat="1" ht="10">
      <c r="B94" s="162"/>
      <c r="D94" s="159" t="s">
        <v>171</v>
      </c>
      <c r="E94" s="163" t="s">
        <v>21</v>
      </c>
      <c r="F94" s="164" t="s">
        <v>172</v>
      </c>
      <c r="H94" s="163" t="s">
        <v>21</v>
      </c>
      <c r="I94" s="165"/>
      <c r="L94" s="162"/>
      <c r="M94" s="166"/>
      <c r="T94" s="167"/>
      <c r="AT94" s="163" t="s">
        <v>171</v>
      </c>
      <c r="AU94" s="163" t="s">
        <v>85</v>
      </c>
      <c r="AV94" s="12" t="s">
        <v>83</v>
      </c>
      <c r="AW94" s="12" t="s">
        <v>37</v>
      </c>
      <c r="AX94" s="12" t="s">
        <v>76</v>
      </c>
      <c r="AY94" s="163" t="s">
        <v>160</v>
      </c>
    </row>
    <row r="95" spans="2:51" s="12" customFormat="1" ht="10">
      <c r="B95" s="162"/>
      <c r="D95" s="159" t="s">
        <v>171</v>
      </c>
      <c r="E95" s="163" t="s">
        <v>21</v>
      </c>
      <c r="F95" s="164" t="s">
        <v>173</v>
      </c>
      <c r="H95" s="163" t="s">
        <v>21</v>
      </c>
      <c r="I95" s="165"/>
      <c r="L95" s="162"/>
      <c r="M95" s="166"/>
      <c r="T95" s="167"/>
      <c r="AT95" s="163" t="s">
        <v>171</v>
      </c>
      <c r="AU95" s="163" t="s">
        <v>85</v>
      </c>
      <c r="AV95" s="12" t="s">
        <v>83</v>
      </c>
      <c r="AW95" s="12" t="s">
        <v>37</v>
      </c>
      <c r="AX95" s="12" t="s">
        <v>76</v>
      </c>
      <c r="AY95" s="163" t="s">
        <v>160</v>
      </c>
    </row>
    <row r="96" spans="2:51" s="12" customFormat="1" ht="10">
      <c r="B96" s="162"/>
      <c r="D96" s="159" t="s">
        <v>171</v>
      </c>
      <c r="E96" s="163" t="s">
        <v>21</v>
      </c>
      <c r="F96" s="164" t="s">
        <v>174</v>
      </c>
      <c r="H96" s="163" t="s">
        <v>21</v>
      </c>
      <c r="I96" s="165"/>
      <c r="L96" s="162"/>
      <c r="M96" s="166"/>
      <c r="T96" s="167"/>
      <c r="AT96" s="163" t="s">
        <v>171</v>
      </c>
      <c r="AU96" s="163" t="s">
        <v>85</v>
      </c>
      <c r="AV96" s="12" t="s">
        <v>83</v>
      </c>
      <c r="AW96" s="12" t="s">
        <v>37</v>
      </c>
      <c r="AX96" s="12" t="s">
        <v>76</v>
      </c>
      <c r="AY96" s="163" t="s">
        <v>160</v>
      </c>
    </row>
    <row r="97" spans="2:51" s="13" customFormat="1" ht="10">
      <c r="B97" s="168"/>
      <c r="D97" s="159" t="s">
        <v>171</v>
      </c>
      <c r="E97" s="169" t="s">
        <v>21</v>
      </c>
      <c r="F97" s="170" t="s">
        <v>175</v>
      </c>
      <c r="H97" s="171">
        <v>56.219</v>
      </c>
      <c r="I97" s="172"/>
      <c r="L97" s="168"/>
      <c r="M97" s="173"/>
      <c r="T97" s="174"/>
      <c r="AT97" s="169" t="s">
        <v>171</v>
      </c>
      <c r="AU97" s="169" t="s">
        <v>85</v>
      </c>
      <c r="AV97" s="13" t="s">
        <v>85</v>
      </c>
      <c r="AW97" s="13" t="s">
        <v>37</v>
      </c>
      <c r="AX97" s="13" t="s">
        <v>76</v>
      </c>
      <c r="AY97" s="169" t="s">
        <v>160</v>
      </c>
    </row>
    <row r="98" spans="2:51" s="12" customFormat="1" ht="10">
      <c r="B98" s="162"/>
      <c r="D98" s="159" t="s">
        <v>171</v>
      </c>
      <c r="E98" s="163" t="s">
        <v>21</v>
      </c>
      <c r="F98" s="164" t="s">
        <v>176</v>
      </c>
      <c r="H98" s="163" t="s">
        <v>21</v>
      </c>
      <c r="I98" s="165"/>
      <c r="L98" s="162"/>
      <c r="M98" s="166"/>
      <c r="T98" s="167"/>
      <c r="AT98" s="163" t="s">
        <v>171</v>
      </c>
      <c r="AU98" s="163" t="s">
        <v>85</v>
      </c>
      <c r="AV98" s="12" t="s">
        <v>83</v>
      </c>
      <c r="AW98" s="12" t="s">
        <v>37</v>
      </c>
      <c r="AX98" s="12" t="s">
        <v>76</v>
      </c>
      <c r="AY98" s="163" t="s">
        <v>160</v>
      </c>
    </row>
    <row r="99" spans="2:51" s="13" customFormat="1" ht="10">
      <c r="B99" s="168"/>
      <c r="D99" s="159" t="s">
        <v>171</v>
      </c>
      <c r="E99" s="169" t="s">
        <v>21</v>
      </c>
      <c r="F99" s="170" t="s">
        <v>177</v>
      </c>
      <c r="H99" s="171">
        <v>87.126</v>
      </c>
      <c r="I99" s="172"/>
      <c r="L99" s="168"/>
      <c r="M99" s="173"/>
      <c r="T99" s="174"/>
      <c r="AT99" s="169" t="s">
        <v>171</v>
      </c>
      <c r="AU99" s="169" t="s">
        <v>85</v>
      </c>
      <c r="AV99" s="13" t="s">
        <v>85</v>
      </c>
      <c r="AW99" s="13" t="s">
        <v>37</v>
      </c>
      <c r="AX99" s="13" t="s">
        <v>76</v>
      </c>
      <c r="AY99" s="169" t="s">
        <v>160</v>
      </c>
    </row>
    <row r="100" spans="2:51" s="12" customFormat="1" ht="10">
      <c r="B100" s="162"/>
      <c r="D100" s="159" t="s">
        <v>171</v>
      </c>
      <c r="E100" s="163" t="s">
        <v>21</v>
      </c>
      <c r="F100" s="164" t="s">
        <v>178</v>
      </c>
      <c r="H100" s="163" t="s">
        <v>21</v>
      </c>
      <c r="I100" s="165"/>
      <c r="L100" s="162"/>
      <c r="M100" s="166"/>
      <c r="T100" s="167"/>
      <c r="AT100" s="163" t="s">
        <v>171</v>
      </c>
      <c r="AU100" s="163" t="s">
        <v>85</v>
      </c>
      <c r="AV100" s="12" t="s">
        <v>83</v>
      </c>
      <c r="AW100" s="12" t="s">
        <v>37</v>
      </c>
      <c r="AX100" s="12" t="s">
        <v>76</v>
      </c>
      <c r="AY100" s="163" t="s">
        <v>160</v>
      </c>
    </row>
    <row r="101" spans="2:51" s="13" customFormat="1" ht="10">
      <c r="B101" s="168"/>
      <c r="D101" s="159" t="s">
        <v>171</v>
      </c>
      <c r="E101" s="169" t="s">
        <v>21</v>
      </c>
      <c r="F101" s="170" t="s">
        <v>179</v>
      </c>
      <c r="H101" s="171">
        <v>51.132</v>
      </c>
      <c r="I101" s="172"/>
      <c r="L101" s="168"/>
      <c r="M101" s="173"/>
      <c r="T101" s="174"/>
      <c r="AT101" s="169" t="s">
        <v>171</v>
      </c>
      <c r="AU101" s="169" t="s">
        <v>85</v>
      </c>
      <c r="AV101" s="13" t="s">
        <v>85</v>
      </c>
      <c r="AW101" s="13" t="s">
        <v>37</v>
      </c>
      <c r="AX101" s="13" t="s">
        <v>76</v>
      </c>
      <c r="AY101" s="169" t="s">
        <v>160</v>
      </c>
    </row>
    <row r="102" spans="2:51" s="14" customFormat="1" ht="10">
      <c r="B102" s="175"/>
      <c r="D102" s="159" t="s">
        <v>171</v>
      </c>
      <c r="E102" s="176" t="s">
        <v>21</v>
      </c>
      <c r="F102" s="177" t="s">
        <v>180</v>
      </c>
      <c r="H102" s="178">
        <v>194.477</v>
      </c>
      <c r="I102" s="179"/>
      <c r="L102" s="175"/>
      <c r="M102" s="180"/>
      <c r="T102" s="181"/>
      <c r="AT102" s="176" t="s">
        <v>171</v>
      </c>
      <c r="AU102" s="176" t="s">
        <v>85</v>
      </c>
      <c r="AV102" s="14" t="s">
        <v>181</v>
      </c>
      <c r="AW102" s="14" t="s">
        <v>37</v>
      </c>
      <c r="AX102" s="14" t="s">
        <v>76</v>
      </c>
      <c r="AY102" s="176" t="s">
        <v>160</v>
      </c>
    </row>
    <row r="103" spans="2:51" s="12" customFormat="1" ht="10">
      <c r="B103" s="162"/>
      <c r="D103" s="159" t="s">
        <v>171</v>
      </c>
      <c r="E103" s="163" t="s">
        <v>21</v>
      </c>
      <c r="F103" s="164" t="s">
        <v>182</v>
      </c>
      <c r="H103" s="163" t="s">
        <v>21</v>
      </c>
      <c r="I103" s="165"/>
      <c r="L103" s="162"/>
      <c r="M103" s="166"/>
      <c r="T103" s="167"/>
      <c r="AT103" s="163" t="s">
        <v>171</v>
      </c>
      <c r="AU103" s="163" t="s">
        <v>85</v>
      </c>
      <c r="AV103" s="12" t="s">
        <v>83</v>
      </c>
      <c r="AW103" s="12" t="s">
        <v>37</v>
      </c>
      <c r="AX103" s="12" t="s">
        <v>76</v>
      </c>
      <c r="AY103" s="163" t="s">
        <v>160</v>
      </c>
    </row>
    <row r="104" spans="2:51" s="13" customFormat="1" ht="10">
      <c r="B104" s="168"/>
      <c r="D104" s="159" t="s">
        <v>171</v>
      </c>
      <c r="E104" s="169" t="s">
        <v>21</v>
      </c>
      <c r="F104" s="170" t="s">
        <v>183</v>
      </c>
      <c r="H104" s="171">
        <v>82.824</v>
      </c>
      <c r="I104" s="172"/>
      <c r="L104" s="168"/>
      <c r="M104" s="173"/>
      <c r="T104" s="174"/>
      <c r="AT104" s="169" t="s">
        <v>171</v>
      </c>
      <c r="AU104" s="169" t="s">
        <v>85</v>
      </c>
      <c r="AV104" s="13" t="s">
        <v>85</v>
      </c>
      <c r="AW104" s="13" t="s">
        <v>37</v>
      </c>
      <c r="AX104" s="13" t="s">
        <v>76</v>
      </c>
      <c r="AY104" s="169" t="s">
        <v>160</v>
      </c>
    </row>
    <row r="105" spans="2:51" s="13" customFormat="1" ht="10">
      <c r="B105" s="168"/>
      <c r="D105" s="159" t="s">
        <v>171</v>
      </c>
      <c r="E105" s="169" t="s">
        <v>21</v>
      </c>
      <c r="F105" s="170" t="s">
        <v>184</v>
      </c>
      <c r="H105" s="171">
        <v>5.15</v>
      </c>
      <c r="I105" s="172"/>
      <c r="L105" s="168"/>
      <c r="M105" s="173"/>
      <c r="T105" s="174"/>
      <c r="AT105" s="169" t="s">
        <v>171</v>
      </c>
      <c r="AU105" s="169" t="s">
        <v>85</v>
      </c>
      <c r="AV105" s="13" t="s">
        <v>85</v>
      </c>
      <c r="AW105" s="13" t="s">
        <v>37</v>
      </c>
      <c r="AX105" s="13" t="s">
        <v>76</v>
      </c>
      <c r="AY105" s="169" t="s">
        <v>160</v>
      </c>
    </row>
    <row r="106" spans="2:51" s="14" customFormat="1" ht="10">
      <c r="B106" s="175"/>
      <c r="D106" s="159" t="s">
        <v>171</v>
      </c>
      <c r="E106" s="176" t="s">
        <v>21</v>
      </c>
      <c r="F106" s="177" t="s">
        <v>180</v>
      </c>
      <c r="H106" s="178">
        <v>87.974</v>
      </c>
      <c r="I106" s="179"/>
      <c r="L106" s="175"/>
      <c r="M106" s="180"/>
      <c r="T106" s="181"/>
      <c r="AT106" s="176" t="s">
        <v>171</v>
      </c>
      <c r="AU106" s="176" t="s">
        <v>85</v>
      </c>
      <c r="AV106" s="14" t="s">
        <v>181</v>
      </c>
      <c r="AW106" s="14" t="s">
        <v>37</v>
      </c>
      <c r="AX106" s="14" t="s">
        <v>76</v>
      </c>
      <c r="AY106" s="176" t="s">
        <v>160</v>
      </c>
    </row>
    <row r="107" spans="2:51" s="15" customFormat="1" ht="10">
      <c r="B107" s="182"/>
      <c r="D107" s="159" t="s">
        <v>171</v>
      </c>
      <c r="E107" s="183" t="s">
        <v>21</v>
      </c>
      <c r="F107" s="184" t="s">
        <v>185</v>
      </c>
      <c r="H107" s="185">
        <v>282.45099999999996</v>
      </c>
      <c r="I107" s="186"/>
      <c r="L107" s="182"/>
      <c r="M107" s="187"/>
      <c r="T107" s="188"/>
      <c r="AT107" s="183" t="s">
        <v>171</v>
      </c>
      <c r="AU107" s="183" t="s">
        <v>85</v>
      </c>
      <c r="AV107" s="15" t="s">
        <v>167</v>
      </c>
      <c r="AW107" s="15" t="s">
        <v>37</v>
      </c>
      <c r="AX107" s="15" t="s">
        <v>83</v>
      </c>
      <c r="AY107" s="183" t="s">
        <v>160</v>
      </c>
    </row>
    <row r="108" spans="2:65" s="1" customFormat="1" ht="24" customHeight="1">
      <c r="B108" s="33"/>
      <c r="C108" s="146" t="s">
        <v>85</v>
      </c>
      <c r="D108" s="146" t="s">
        <v>162</v>
      </c>
      <c r="E108" s="147" t="s">
        <v>186</v>
      </c>
      <c r="F108" s="148" t="s">
        <v>187</v>
      </c>
      <c r="G108" s="149" t="s">
        <v>165</v>
      </c>
      <c r="H108" s="150">
        <v>282.451</v>
      </c>
      <c r="I108" s="151"/>
      <c r="J108" s="152">
        <f>ROUND(I108*H108,2)</f>
        <v>0</v>
      </c>
      <c r="K108" s="148" t="s">
        <v>166</v>
      </c>
      <c r="L108" s="33"/>
      <c r="M108" s="153" t="s">
        <v>21</v>
      </c>
      <c r="N108" s="154" t="s">
        <v>47</v>
      </c>
      <c r="P108" s="155">
        <f>O108*H108</f>
        <v>0</v>
      </c>
      <c r="Q108" s="155">
        <v>0</v>
      </c>
      <c r="R108" s="155">
        <f>Q108*H108</f>
        <v>0</v>
      </c>
      <c r="S108" s="155">
        <v>0</v>
      </c>
      <c r="T108" s="156">
        <f>S108*H108</f>
        <v>0</v>
      </c>
      <c r="AR108" s="157" t="s">
        <v>167</v>
      </c>
      <c r="AT108" s="157" t="s">
        <v>162</v>
      </c>
      <c r="AU108" s="157" t="s">
        <v>85</v>
      </c>
      <c r="AY108" s="18" t="s">
        <v>160</v>
      </c>
      <c r="BE108" s="158">
        <f>IF(N108="základní",J108,0)</f>
        <v>0</v>
      </c>
      <c r="BF108" s="158">
        <f>IF(N108="snížená",J108,0)</f>
        <v>0</v>
      </c>
      <c r="BG108" s="158">
        <f>IF(N108="zákl. přenesená",J108,0)</f>
        <v>0</v>
      </c>
      <c r="BH108" s="158">
        <f>IF(N108="sníž. přenesená",J108,0)</f>
        <v>0</v>
      </c>
      <c r="BI108" s="158">
        <f>IF(N108="nulová",J108,0)</f>
        <v>0</v>
      </c>
      <c r="BJ108" s="18" t="s">
        <v>83</v>
      </c>
      <c r="BK108" s="158">
        <f>ROUND(I108*H108,2)</f>
        <v>0</v>
      </c>
      <c r="BL108" s="18" t="s">
        <v>167</v>
      </c>
      <c r="BM108" s="157" t="s">
        <v>188</v>
      </c>
    </row>
    <row r="109" spans="2:47" s="1" customFormat="1" ht="126">
      <c r="B109" s="33"/>
      <c r="D109" s="159" t="s">
        <v>169</v>
      </c>
      <c r="F109" s="160" t="s">
        <v>189</v>
      </c>
      <c r="I109" s="94"/>
      <c r="L109" s="33"/>
      <c r="M109" s="161"/>
      <c r="T109" s="54"/>
      <c r="AT109" s="18" t="s">
        <v>169</v>
      </c>
      <c r="AU109" s="18" t="s">
        <v>85</v>
      </c>
    </row>
    <row r="110" spans="2:51" s="13" customFormat="1" ht="10">
      <c r="B110" s="168"/>
      <c r="D110" s="159" t="s">
        <v>171</v>
      </c>
      <c r="E110" s="169" t="s">
        <v>21</v>
      </c>
      <c r="F110" s="170" t="s">
        <v>190</v>
      </c>
      <c r="H110" s="171">
        <v>282.451</v>
      </c>
      <c r="I110" s="172"/>
      <c r="L110" s="168"/>
      <c r="M110" s="173"/>
      <c r="T110" s="174"/>
      <c r="AT110" s="169" t="s">
        <v>171</v>
      </c>
      <c r="AU110" s="169" t="s">
        <v>85</v>
      </c>
      <c r="AV110" s="13" t="s">
        <v>85</v>
      </c>
      <c r="AW110" s="13" t="s">
        <v>37</v>
      </c>
      <c r="AX110" s="13" t="s">
        <v>76</v>
      </c>
      <c r="AY110" s="169" t="s">
        <v>160</v>
      </c>
    </row>
    <row r="111" spans="2:51" s="15" customFormat="1" ht="10">
      <c r="B111" s="182"/>
      <c r="D111" s="159" t="s">
        <v>171</v>
      </c>
      <c r="E111" s="183" t="s">
        <v>21</v>
      </c>
      <c r="F111" s="184" t="s">
        <v>185</v>
      </c>
      <c r="H111" s="185">
        <v>282.451</v>
      </c>
      <c r="I111" s="186"/>
      <c r="L111" s="182"/>
      <c r="M111" s="187"/>
      <c r="T111" s="188"/>
      <c r="AT111" s="183" t="s">
        <v>171</v>
      </c>
      <c r="AU111" s="183" t="s">
        <v>85</v>
      </c>
      <c r="AV111" s="15" t="s">
        <v>167</v>
      </c>
      <c r="AW111" s="15" t="s">
        <v>37</v>
      </c>
      <c r="AX111" s="15" t="s">
        <v>83</v>
      </c>
      <c r="AY111" s="183" t="s">
        <v>160</v>
      </c>
    </row>
    <row r="112" spans="2:65" s="1" customFormat="1" ht="24" customHeight="1">
      <c r="B112" s="33"/>
      <c r="C112" s="146" t="s">
        <v>181</v>
      </c>
      <c r="D112" s="146" t="s">
        <v>162</v>
      </c>
      <c r="E112" s="147" t="s">
        <v>191</v>
      </c>
      <c r="F112" s="148" t="s">
        <v>192</v>
      </c>
      <c r="G112" s="149" t="s">
        <v>165</v>
      </c>
      <c r="H112" s="150">
        <v>635.493</v>
      </c>
      <c r="I112" s="151"/>
      <c r="J112" s="152">
        <f>ROUND(I112*H112,2)</f>
        <v>0</v>
      </c>
      <c r="K112" s="148" t="s">
        <v>166</v>
      </c>
      <c r="L112" s="33"/>
      <c r="M112" s="153" t="s">
        <v>21</v>
      </c>
      <c r="N112" s="154" t="s">
        <v>47</v>
      </c>
      <c r="P112" s="155">
        <f>O112*H112</f>
        <v>0</v>
      </c>
      <c r="Q112" s="155">
        <v>0</v>
      </c>
      <c r="R112" s="155">
        <f>Q112*H112</f>
        <v>0</v>
      </c>
      <c r="S112" s="155">
        <v>0</v>
      </c>
      <c r="T112" s="156">
        <f>S112*H112</f>
        <v>0</v>
      </c>
      <c r="AR112" s="157" t="s">
        <v>167</v>
      </c>
      <c r="AT112" s="157" t="s">
        <v>162</v>
      </c>
      <c r="AU112" s="157" t="s">
        <v>85</v>
      </c>
      <c r="AY112" s="18" t="s">
        <v>160</v>
      </c>
      <c r="BE112" s="158">
        <f>IF(N112="základní",J112,0)</f>
        <v>0</v>
      </c>
      <c r="BF112" s="158">
        <f>IF(N112="snížená",J112,0)</f>
        <v>0</v>
      </c>
      <c r="BG112" s="158">
        <f>IF(N112="zákl. přenesená",J112,0)</f>
        <v>0</v>
      </c>
      <c r="BH112" s="158">
        <f>IF(N112="sníž. přenesená",J112,0)</f>
        <v>0</v>
      </c>
      <c r="BI112" s="158">
        <f>IF(N112="nulová",J112,0)</f>
        <v>0</v>
      </c>
      <c r="BJ112" s="18" t="s">
        <v>83</v>
      </c>
      <c r="BK112" s="158">
        <f>ROUND(I112*H112,2)</f>
        <v>0</v>
      </c>
      <c r="BL112" s="18" t="s">
        <v>167</v>
      </c>
      <c r="BM112" s="157" t="s">
        <v>193</v>
      </c>
    </row>
    <row r="113" spans="2:47" s="1" customFormat="1" ht="99">
      <c r="B113" s="33"/>
      <c r="D113" s="159" t="s">
        <v>169</v>
      </c>
      <c r="F113" s="160" t="s">
        <v>194</v>
      </c>
      <c r="I113" s="94"/>
      <c r="L113" s="33"/>
      <c r="M113" s="161"/>
      <c r="T113" s="54"/>
      <c r="AT113" s="18" t="s">
        <v>169</v>
      </c>
      <c r="AU113" s="18" t="s">
        <v>85</v>
      </c>
    </row>
    <row r="114" spans="2:51" s="12" customFormat="1" ht="10">
      <c r="B114" s="162"/>
      <c r="D114" s="159" t="s">
        <v>171</v>
      </c>
      <c r="E114" s="163" t="s">
        <v>21</v>
      </c>
      <c r="F114" s="164" t="s">
        <v>195</v>
      </c>
      <c r="H114" s="163" t="s">
        <v>21</v>
      </c>
      <c r="I114" s="165"/>
      <c r="L114" s="162"/>
      <c r="M114" s="166"/>
      <c r="T114" s="167"/>
      <c r="AT114" s="163" t="s">
        <v>171</v>
      </c>
      <c r="AU114" s="163" t="s">
        <v>85</v>
      </c>
      <c r="AV114" s="12" t="s">
        <v>83</v>
      </c>
      <c r="AW114" s="12" t="s">
        <v>37</v>
      </c>
      <c r="AX114" s="12" t="s">
        <v>76</v>
      </c>
      <c r="AY114" s="163" t="s">
        <v>160</v>
      </c>
    </row>
    <row r="115" spans="2:51" s="13" customFormat="1" ht="10">
      <c r="B115" s="168"/>
      <c r="D115" s="159" t="s">
        <v>171</v>
      </c>
      <c r="E115" s="169" t="s">
        <v>21</v>
      </c>
      <c r="F115" s="170" t="s">
        <v>190</v>
      </c>
      <c r="H115" s="171">
        <v>282.451</v>
      </c>
      <c r="I115" s="172"/>
      <c r="L115" s="168"/>
      <c r="M115" s="173"/>
      <c r="T115" s="174"/>
      <c r="AT115" s="169" t="s">
        <v>171</v>
      </c>
      <c r="AU115" s="169" t="s">
        <v>85</v>
      </c>
      <c r="AV115" s="13" t="s">
        <v>85</v>
      </c>
      <c r="AW115" s="13" t="s">
        <v>37</v>
      </c>
      <c r="AX115" s="13" t="s">
        <v>76</v>
      </c>
      <c r="AY115" s="169" t="s">
        <v>160</v>
      </c>
    </row>
    <row r="116" spans="2:51" s="13" customFormat="1" ht="10">
      <c r="B116" s="168"/>
      <c r="D116" s="159" t="s">
        <v>171</v>
      </c>
      <c r="E116" s="169" t="s">
        <v>21</v>
      </c>
      <c r="F116" s="170" t="s">
        <v>196</v>
      </c>
      <c r="H116" s="171">
        <v>353.042</v>
      </c>
      <c r="I116" s="172"/>
      <c r="L116" s="168"/>
      <c r="M116" s="173"/>
      <c r="T116" s="174"/>
      <c r="AT116" s="169" t="s">
        <v>171</v>
      </c>
      <c r="AU116" s="169" t="s">
        <v>85</v>
      </c>
      <c r="AV116" s="13" t="s">
        <v>85</v>
      </c>
      <c r="AW116" s="13" t="s">
        <v>37</v>
      </c>
      <c r="AX116" s="13" t="s">
        <v>76</v>
      </c>
      <c r="AY116" s="169" t="s">
        <v>160</v>
      </c>
    </row>
    <row r="117" spans="2:51" s="15" customFormat="1" ht="10">
      <c r="B117" s="182"/>
      <c r="D117" s="159" t="s">
        <v>171</v>
      </c>
      <c r="E117" s="183" t="s">
        <v>21</v>
      </c>
      <c r="F117" s="184" t="s">
        <v>185</v>
      </c>
      <c r="H117" s="185">
        <v>635.4929999999999</v>
      </c>
      <c r="I117" s="186"/>
      <c r="L117" s="182"/>
      <c r="M117" s="187"/>
      <c r="T117" s="188"/>
      <c r="AT117" s="183" t="s">
        <v>171</v>
      </c>
      <c r="AU117" s="183" t="s">
        <v>85</v>
      </c>
      <c r="AV117" s="15" t="s">
        <v>167</v>
      </c>
      <c r="AW117" s="15" t="s">
        <v>37</v>
      </c>
      <c r="AX117" s="15" t="s">
        <v>83</v>
      </c>
      <c r="AY117" s="183" t="s">
        <v>160</v>
      </c>
    </row>
    <row r="118" spans="2:65" s="1" customFormat="1" ht="24" customHeight="1">
      <c r="B118" s="33"/>
      <c r="C118" s="146" t="s">
        <v>167</v>
      </c>
      <c r="D118" s="146" t="s">
        <v>162</v>
      </c>
      <c r="E118" s="147" t="s">
        <v>197</v>
      </c>
      <c r="F118" s="148" t="s">
        <v>198</v>
      </c>
      <c r="G118" s="149" t="s">
        <v>165</v>
      </c>
      <c r="H118" s="150">
        <v>635.493</v>
      </c>
      <c r="I118" s="151"/>
      <c r="J118" s="152">
        <f>ROUND(I118*H118,2)</f>
        <v>0</v>
      </c>
      <c r="K118" s="148" t="s">
        <v>166</v>
      </c>
      <c r="L118" s="33"/>
      <c r="M118" s="153" t="s">
        <v>21</v>
      </c>
      <c r="N118" s="154" t="s">
        <v>47</v>
      </c>
      <c r="P118" s="155">
        <f>O118*H118</f>
        <v>0</v>
      </c>
      <c r="Q118" s="155">
        <v>0</v>
      </c>
      <c r="R118" s="155">
        <f>Q118*H118</f>
        <v>0</v>
      </c>
      <c r="S118" s="155">
        <v>0</v>
      </c>
      <c r="T118" s="156">
        <f>S118*H118</f>
        <v>0</v>
      </c>
      <c r="AR118" s="157" t="s">
        <v>167</v>
      </c>
      <c r="AT118" s="157" t="s">
        <v>162</v>
      </c>
      <c r="AU118" s="157" t="s">
        <v>85</v>
      </c>
      <c r="AY118" s="18" t="s">
        <v>160</v>
      </c>
      <c r="BE118" s="158">
        <f>IF(N118="základní",J118,0)</f>
        <v>0</v>
      </c>
      <c r="BF118" s="158">
        <f>IF(N118="snížená",J118,0)</f>
        <v>0</v>
      </c>
      <c r="BG118" s="158">
        <f>IF(N118="zákl. přenesená",J118,0)</f>
        <v>0</v>
      </c>
      <c r="BH118" s="158">
        <f>IF(N118="sníž. přenesená",J118,0)</f>
        <v>0</v>
      </c>
      <c r="BI118" s="158">
        <f>IF(N118="nulová",J118,0)</f>
        <v>0</v>
      </c>
      <c r="BJ118" s="18" t="s">
        <v>83</v>
      </c>
      <c r="BK118" s="158">
        <f>ROUND(I118*H118,2)</f>
        <v>0</v>
      </c>
      <c r="BL118" s="18" t="s">
        <v>167</v>
      </c>
      <c r="BM118" s="157" t="s">
        <v>199</v>
      </c>
    </row>
    <row r="119" spans="2:47" s="1" customFormat="1" ht="306">
      <c r="B119" s="33"/>
      <c r="D119" s="159" t="s">
        <v>169</v>
      </c>
      <c r="F119" s="160" t="s">
        <v>200</v>
      </c>
      <c r="I119" s="94"/>
      <c r="L119" s="33"/>
      <c r="M119" s="161"/>
      <c r="T119" s="54"/>
      <c r="AT119" s="18" t="s">
        <v>169</v>
      </c>
      <c r="AU119" s="18" t="s">
        <v>85</v>
      </c>
    </row>
    <row r="120" spans="2:51" s="13" customFormat="1" ht="10">
      <c r="B120" s="168"/>
      <c r="D120" s="159" t="s">
        <v>171</v>
      </c>
      <c r="E120" s="169" t="s">
        <v>21</v>
      </c>
      <c r="F120" s="170" t="s">
        <v>190</v>
      </c>
      <c r="H120" s="171">
        <v>282.451</v>
      </c>
      <c r="I120" s="172"/>
      <c r="L120" s="168"/>
      <c r="M120" s="173"/>
      <c r="T120" s="174"/>
      <c r="AT120" s="169" t="s">
        <v>171</v>
      </c>
      <c r="AU120" s="169" t="s">
        <v>85</v>
      </c>
      <c r="AV120" s="13" t="s">
        <v>85</v>
      </c>
      <c r="AW120" s="13" t="s">
        <v>37</v>
      </c>
      <c r="AX120" s="13" t="s">
        <v>76</v>
      </c>
      <c r="AY120" s="169" t="s">
        <v>160</v>
      </c>
    </row>
    <row r="121" spans="2:51" s="13" customFormat="1" ht="10">
      <c r="B121" s="168"/>
      <c r="D121" s="159" t="s">
        <v>171</v>
      </c>
      <c r="E121" s="169" t="s">
        <v>21</v>
      </c>
      <c r="F121" s="170" t="s">
        <v>196</v>
      </c>
      <c r="H121" s="171">
        <v>353.042</v>
      </c>
      <c r="I121" s="172"/>
      <c r="L121" s="168"/>
      <c r="M121" s="173"/>
      <c r="T121" s="174"/>
      <c r="AT121" s="169" t="s">
        <v>171</v>
      </c>
      <c r="AU121" s="169" t="s">
        <v>85</v>
      </c>
      <c r="AV121" s="13" t="s">
        <v>85</v>
      </c>
      <c r="AW121" s="13" t="s">
        <v>37</v>
      </c>
      <c r="AX121" s="13" t="s">
        <v>76</v>
      </c>
      <c r="AY121" s="169" t="s">
        <v>160</v>
      </c>
    </row>
    <row r="122" spans="2:51" s="15" customFormat="1" ht="10">
      <c r="B122" s="182"/>
      <c r="D122" s="159" t="s">
        <v>171</v>
      </c>
      <c r="E122" s="183" t="s">
        <v>21</v>
      </c>
      <c r="F122" s="184" t="s">
        <v>185</v>
      </c>
      <c r="H122" s="185">
        <v>635.4929999999999</v>
      </c>
      <c r="I122" s="186"/>
      <c r="L122" s="182"/>
      <c r="M122" s="187"/>
      <c r="T122" s="188"/>
      <c r="AT122" s="183" t="s">
        <v>171</v>
      </c>
      <c r="AU122" s="183" t="s">
        <v>85</v>
      </c>
      <c r="AV122" s="15" t="s">
        <v>167</v>
      </c>
      <c r="AW122" s="15" t="s">
        <v>37</v>
      </c>
      <c r="AX122" s="15" t="s">
        <v>83</v>
      </c>
      <c r="AY122" s="183" t="s">
        <v>160</v>
      </c>
    </row>
    <row r="123" spans="2:65" s="1" customFormat="1" ht="16.5" customHeight="1">
      <c r="B123" s="33"/>
      <c r="C123" s="146" t="s">
        <v>201</v>
      </c>
      <c r="D123" s="146" t="s">
        <v>162</v>
      </c>
      <c r="E123" s="147" t="s">
        <v>202</v>
      </c>
      <c r="F123" s="148" t="s">
        <v>203</v>
      </c>
      <c r="G123" s="149" t="s">
        <v>204</v>
      </c>
      <c r="H123" s="150">
        <v>2149</v>
      </c>
      <c r="I123" s="151"/>
      <c r="J123" s="152">
        <f>ROUND(I123*H123,2)</f>
        <v>0</v>
      </c>
      <c r="K123" s="148" t="s">
        <v>166</v>
      </c>
      <c r="L123" s="33"/>
      <c r="M123" s="153" t="s">
        <v>21</v>
      </c>
      <c r="N123" s="154" t="s">
        <v>47</v>
      </c>
      <c r="P123" s="155">
        <f>O123*H123</f>
        <v>0</v>
      </c>
      <c r="Q123" s="155">
        <v>0</v>
      </c>
      <c r="R123" s="155">
        <f>Q123*H123</f>
        <v>0</v>
      </c>
      <c r="S123" s="155">
        <v>0</v>
      </c>
      <c r="T123" s="156">
        <f>S123*H123</f>
        <v>0</v>
      </c>
      <c r="AR123" s="157" t="s">
        <v>167</v>
      </c>
      <c r="AT123" s="157" t="s">
        <v>162</v>
      </c>
      <c r="AU123" s="157" t="s">
        <v>85</v>
      </c>
      <c r="AY123" s="18" t="s">
        <v>160</v>
      </c>
      <c r="BE123" s="158">
        <f>IF(N123="základní",J123,0)</f>
        <v>0</v>
      </c>
      <c r="BF123" s="158">
        <f>IF(N123="snížená",J123,0)</f>
        <v>0</v>
      </c>
      <c r="BG123" s="158">
        <f>IF(N123="zákl. přenesená",J123,0)</f>
        <v>0</v>
      </c>
      <c r="BH123" s="158">
        <f>IF(N123="sníž. přenesená",J123,0)</f>
        <v>0</v>
      </c>
      <c r="BI123" s="158">
        <f>IF(N123="nulová",J123,0)</f>
        <v>0</v>
      </c>
      <c r="BJ123" s="18" t="s">
        <v>83</v>
      </c>
      <c r="BK123" s="158">
        <f>ROUND(I123*H123,2)</f>
        <v>0</v>
      </c>
      <c r="BL123" s="18" t="s">
        <v>167</v>
      </c>
      <c r="BM123" s="157" t="s">
        <v>205</v>
      </c>
    </row>
    <row r="124" spans="2:47" s="1" customFormat="1" ht="99">
      <c r="B124" s="33"/>
      <c r="D124" s="159" t="s">
        <v>169</v>
      </c>
      <c r="F124" s="160" t="s">
        <v>206</v>
      </c>
      <c r="I124" s="94"/>
      <c r="L124" s="33"/>
      <c r="M124" s="161"/>
      <c r="T124" s="54"/>
      <c r="AT124" s="18" t="s">
        <v>169</v>
      </c>
      <c r="AU124" s="18" t="s">
        <v>85</v>
      </c>
    </row>
    <row r="125" spans="2:51" s="12" customFormat="1" ht="10">
      <c r="B125" s="162"/>
      <c r="D125" s="159" t="s">
        <v>171</v>
      </c>
      <c r="E125" s="163" t="s">
        <v>21</v>
      </c>
      <c r="F125" s="164" t="s">
        <v>207</v>
      </c>
      <c r="H125" s="163" t="s">
        <v>21</v>
      </c>
      <c r="I125" s="165"/>
      <c r="L125" s="162"/>
      <c r="M125" s="166"/>
      <c r="T125" s="167"/>
      <c r="AT125" s="163" t="s">
        <v>171</v>
      </c>
      <c r="AU125" s="163" t="s">
        <v>85</v>
      </c>
      <c r="AV125" s="12" t="s">
        <v>83</v>
      </c>
      <c r="AW125" s="12" t="s">
        <v>37</v>
      </c>
      <c r="AX125" s="12" t="s">
        <v>76</v>
      </c>
      <c r="AY125" s="163" t="s">
        <v>160</v>
      </c>
    </row>
    <row r="126" spans="2:51" s="13" customFormat="1" ht="10">
      <c r="B126" s="168"/>
      <c r="D126" s="159" t="s">
        <v>171</v>
      </c>
      <c r="E126" s="169" t="s">
        <v>21</v>
      </c>
      <c r="F126" s="170" t="s">
        <v>208</v>
      </c>
      <c r="H126" s="171">
        <v>2149</v>
      </c>
      <c r="I126" s="172"/>
      <c r="L126" s="168"/>
      <c r="M126" s="173"/>
      <c r="T126" s="174"/>
      <c r="AT126" s="169" t="s">
        <v>171</v>
      </c>
      <c r="AU126" s="169" t="s">
        <v>85</v>
      </c>
      <c r="AV126" s="13" t="s">
        <v>85</v>
      </c>
      <c r="AW126" s="13" t="s">
        <v>37</v>
      </c>
      <c r="AX126" s="13" t="s">
        <v>76</v>
      </c>
      <c r="AY126" s="169" t="s">
        <v>160</v>
      </c>
    </row>
    <row r="127" spans="2:51" s="15" customFormat="1" ht="10">
      <c r="B127" s="182"/>
      <c r="D127" s="159" t="s">
        <v>171</v>
      </c>
      <c r="E127" s="183" t="s">
        <v>21</v>
      </c>
      <c r="F127" s="184" t="s">
        <v>185</v>
      </c>
      <c r="H127" s="185">
        <v>2149</v>
      </c>
      <c r="I127" s="186"/>
      <c r="L127" s="182"/>
      <c r="M127" s="187"/>
      <c r="T127" s="188"/>
      <c r="AT127" s="183" t="s">
        <v>171</v>
      </c>
      <c r="AU127" s="183" t="s">
        <v>85</v>
      </c>
      <c r="AV127" s="15" t="s">
        <v>167</v>
      </c>
      <c r="AW127" s="15" t="s">
        <v>37</v>
      </c>
      <c r="AX127" s="15" t="s">
        <v>83</v>
      </c>
      <c r="AY127" s="183" t="s">
        <v>160</v>
      </c>
    </row>
    <row r="128" spans="2:63" s="11" customFormat="1" ht="22.75" customHeight="1">
      <c r="B128" s="134"/>
      <c r="D128" s="135" t="s">
        <v>75</v>
      </c>
      <c r="E128" s="144" t="s">
        <v>209</v>
      </c>
      <c r="F128" s="144" t="s">
        <v>210</v>
      </c>
      <c r="I128" s="137"/>
      <c r="J128" s="145">
        <f>BK128</f>
        <v>0</v>
      </c>
      <c r="L128" s="134"/>
      <c r="M128" s="139"/>
      <c r="P128" s="140">
        <f>SUM(P129:P175)</f>
        <v>0</v>
      </c>
      <c r="R128" s="140">
        <f>SUM(R129:R175)</f>
        <v>0</v>
      </c>
      <c r="T128" s="141">
        <f>SUM(T129:T175)</f>
        <v>2130.7079999999996</v>
      </c>
      <c r="AR128" s="135" t="s">
        <v>83</v>
      </c>
      <c r="AT128" s="142" t="s">
        <v>75</v>
      </c>
      <c r="AU128" s="142" t="s">
        <v>83</v>
      </c>
      <c r="AY128" s="135" t="s">
        <v>160</v>
      </c>
      <c r="BK128" s="143">
        <f>SUM(BK129:BK175)</f>
        <v>0</v>
      </c>
    </row>
    <row r="129" spans="2:65" s="1" customFormat="1" ht="24" customHeight="1">
      <c r="B129" s="33"/>
      <c r="C129" s="146" t="s">
        <v>211</v>
      </c>
      <c r="D129" s="146" t="s">
        <v>162</v>
      </c>
      <c r="E129" s="147" t="s">
        <v>212</v>
      </c>
      <c r="F129" s="148" t="s">
        <v>213</v>
      </c>
      <c r="G129" s="149" t="s">
        <v>165</v>
      </c>
      <c r="H129" s="150">
        <v>9012.104</v>
      </c>
      <c r="I129" s="151"/>
      <c r="J129" s="152">
        <f>ROUND(I129*H129,2)</f>
        <v>0</v>
      </c>
      <c r="K129" s="148" t="s">
        <v>166</v>
      </c>
      <c r="L129" s="33"/>
      <c r="M129" s="153" t="s">
        <v>21</v>
      </c>
      <c r="N129" s="154" t="s">
        <v>47</v>
      </c>
      <c r="P129" s="155">
        <f>O129*H129</f>
        <v>0</v>
      </c>
      <c r="Q129" s="155">
        <v>0</v>
      </c>
      <c r="R129" s="155">
        <f>Q129*H129</f>
        <v>0</v>
      </c>
      <c r="S129" s="155">
        <v>0.15</v>
      </c>
      <c r="T129" s="156">
        <f>S129*H129</f>
        <v>1351.8156</v>
      </c>
      <c r="AR129" s="157" t="s">
        <v>167</v>
      </c>
      <c r="AT129" s="157" t="s">
        <v>162</v>
      </c>
      <c r="AU129" s="157" t="s">
        <v>85</v>
      </c>
      <c r="AY129" s="18" t="s">
        <v>160</v>
      </c>
      <c r="BE129" s="158">
        <f>IF(N129="základní",J129,0)</f>
        <v>0</v>
      </c>
      <c r="BF129" s="158">
        <f>IF(N129="snížená",J129,0)</f>
        <v>0</v>
      </c>
      <c r="BG129" s="158">
        <f>IF(N129="zákl. přenesená",J129,0)</f>
        <v>0</v>
      </c>
      <c r="BH129" s="158">
        <f>IF(N129="sníž. přenesená",J129,0)</f>
        <v>0</v>
      </c>
      <c r="BI129" s="158">
        <f>IF(N129="nulová",J129,0)</f>
        <v>0</v>
      </c>
      <c r="BJ129" s="18" t="s">
        <v>83</v>
      </c>
      <c r="BK129" s="158">
        <f>ROUND(I129*H129,2)</f>
        <v>0</v>
      </c>
      <c r="BL129" s="18" t="s">
        <v>167</v>
      </c>
      <c r="BM129" s="157" t="s">
        <v>214</v>
      </c>
    </row>
    <row r="130" spans="2:47" s="1" customFormat="1" ht="117">
      <c r="B130" s="33"/>
      <c r="D130" s="159" t="s">
        <v>169</v>
      </c>
      <c r="F130" s="160" t="s">
        <v>215</v>
      </c>
      <c r="I130" s="94"/>
      <c r="L130" s="33"/>
      <c r="M130" s="161"/>
      <c r="T130" s="54"/>
      <c r="AT130" s="18" t="s">
        <v>169</v>
      </c>
      <c r="AU130" s="18" t="s">
        <v>85</v>
      </c>
    </row>
    <row r="131" spans="2:51" s="12" customFormat="1" ht="10">
      <c r="B131" s="162"/>
      <c r="D131" s="159" t="s">
        <v>171</v>
      </c>
      <c r="E131" s="163" t="s">
        <v>21</v>
      </c>
      <c r="F131" s="164" t="s">
        <v>207</v>
      </c>
      <c r="H131" s="163" t="s">
        <v>21</v>
      </c>
      <c r="I131" s="165"/>
      <c r="L131" s="162"/>
      <c r="M131" s="166"/>
      <c r="T131" s="167"/>
      <c r="AT131" s="163" t="s">
        <v>171</v>
      </c>
      <c r="AU131" s="163" t="s">
        <v>85</v>
      </c>
      <c r="AV131" s="12" t="s">
        <v>83</v>
      </c>
      <c r="AW131" s="12" t="s">
        <v>37</v>
      </c>
      <c r="AX131" s="12" t="s">
        <v>76</v>
      </c>
      <c r="AY131" s="163" t="s">
        <v>160</v>
      </c>
    </row>
    <row r="132" spans="2:51" s="12" customFormat="1" ht="10">
      <c r="B132" s="162"/>
      <c r="D132" s="159" t="s">
        <v>171</v>
      </c>
      <c r="E132" s="163" t="s">
        <v>21</v>
      </c>
      <c r="F132" s="164" t="s">
        <v>216</v>
      </c>
      <c r="H132" s="163" t="s">
        <v>21</v>
      </c>
      <c r="I132" s="165"/>
      <c r="L132" s="162"/>
      <c r="M132" s="166"/>
      <c r="T132" s="167"/>
      <c r="AT132" s="163" t="s">
        <v>171</v>
      </c>
      <c r="AU132" s="163" t="s">
        <v>85</v>
      </c>
      <c r="AV132" s="12" t="s">
        <v>83</v>
      </c>
      <c r="AW132" s="12" t="s">
        <v>37</v>
      </c>
      <c r="AX132" s="12" t="s">
        <v>76</v>
      </c>
      <c r="AY132" s="163" t="s">
        <v>160</v>
      </c>
    </row>
    <row r="133" spans="2:51" s="12" customFormat="1" ht="10">
      <c r="B133" s="162"/>
      <c r="D133" s="159" t="s">
        <v>171</v>
      </c>
      <c r="E133" s="163" t="s">
        <v>21</v>
      </c>
      <c r="F133" s="164" t="s">
        <v>217</v>
      </c>
      <c r="H133" s="163" t="s">
        <v>21</v>
      </c>
      <c r="I133" s="165"/>
      <c r="L133" s="162"/>
      <c r="M133" s="166"/>
      <c r="T133" s="167"/>
      <c r="AT133" s="163" t="s">
        <v>171</v>
      </c>
      <c r="AU133" s="163" t="s">
        <v>85</v>
      </c>
      <c r="AV133" s="12" t="s">
        <v>83</v>
      </c>
      <c r="AW133" s="12" t="s">
        <v>37</v>
      </c>
      <c r="AX133" s="12" t="s">
        <v>76</v>
      </c>
      <c r="AY133" s="163" t="s">
        <v>160</v>
      </c>
    </row>
    <row r="134" spans="2:51" s="13" customFormat="1" ht="20">
      <c r="B134" s="168"/>
      <c r="D134" s="159" t="s">
        <v>171</v>
      </c>
      <c r="E134" s="169" t="s">
        <v>21</v>
      </c>
      <c r="F134" s="170" t="s">
        <v>218</v>
      </c>
      <c r="H134" s="171">
        <v>5905.034</v>
      </c>
      <c r="I134" s="172"/>
      <c r="L134" s="168"/>
      <c r="M134" s="173"/>
      <c r="T134" s="174"/>
      <c r="AT134" s="169" t="s">
        <v>171</v>
      </c>
      <c r="AU134" s="169" t="s">
        <v>85</v>
      </c>
      <c r="AV134" s="13" t="s">
        <v>85</v>
      </c>
      <c r="AW134" s="13" t="s">
        <v>37</v>
      </c>
      <c r="AX134" s="13" t="s">
        <v>76</v>
      </c>
      <c r="AY134" s="169" t="s">
        <v>160</v>
      </c>
    </row>
    <row r="135" spans="2:51" s="13" customFormat="1" ht="10">
      <c r="B135" s="168"/>
      <c r="D135" s="159" t="s">
        <v>171</v>
      </c>
      <c r="E135" s="169" t="s">
        <v>21</v>
      </c>
      <c r="F135" s="170" t="s">
        <v>219</v>
      </c>
      <c r="H135" s="171">
        <v>1283.414</v>
      </c>
      <c r="I135" s="172"/>
      <c r="L135" s="168"/>
      <c r="M135" s="173"/>
      <c r="T135" s="174"/>
      <c r="AT135" s="169" t="s">
        <v>171</v>
      </c>
      <c r="AU135" s="169" t="s">
        <v>85</v>
      </c>
      <c r="AV135" s="13" t="s">
        <v>85</v>
      </c>
      <c r="AW135" s="13" t="s">
        <v>37</v>
      </c>
      <c r="AX135" s="13" t="s">
        <v>76</v>
      </c>
      <c r="AY135" s="169" t="s">
        <v>160</v>
      </c>
    </row>
    <row r="136" spans="2:51" s="14" customFormat="1" ht="10">
      <c r="B136" s="175"/>
      <c r="D136" s="159" t="s">
        <v>171</v>
      </c>
      <c r="E136" s="176" t="s">
        <v>21</v>
      </c>
      <c r="F136" s="177" t="s">
        <v>180</v>
      </c>
      <c r="H136" s="178">
        <v>7188.447999999999</v>
      </c>
      <c r="I136" s="179"/>
      <c r="L136" s="175"/>
      <c r="M136" s="180"/>
      <c r="T136" s="181"/>
      <c r="AT136" s="176" t="s">
        <v>171</v>
      </c>
      <c r="AU136" s="176" t="s">
        <v>85</v>
      </c>
      <c r="AV136" s="14" t="s">
        <v>181</v>
      </c>
      <c r="AW136" s="14" t="s">
        <v>37</v>
      </c>
      <c r="AX136" s="14" t="s">
        <v>76</v>
      </c>
      <c r="AY136" s="176" t="s">
        <v>160</v>
      </c>
    </row>
    <row r="137" spans="2:51" s="12" customFormat="1" ht="10">
      <c r="B137" s="162"/>
      <c r="D137" s="159" t="s">
        <v>171</v>
      </c>
      <c r="E137" s="163" t="s">
        <v>21</v>
      </c>
      <c r="F137" s="164" t="s">
        <v>220</v>
      </c>
      <c r="H137" s="163" t="s">
        <v>21</v>
      </c>
      <c r="I137" s="165"/>
      <c r="L137" s="162"/>
      <c r="M137" s="166"/>
      <c r="T137" s="167"/>
      <c r="AT137" s="163" t="s">
        <v>171</v>
      </c>
      <c r="AU137" s="163" t="s">
        <v>85</v>
      </c>
      <c r="AV137" s="12" t="s">
        <v>83</v>
      </c>
      <c r="AW137" s="12" t="s">
        <v>37</v>
      </c>
      <c r="AX137" s="12" t="s">
        <v>76</v>
      </c>
      <c r="AY137" s="163" t="s">
        <v>160</v>
      </c>
    </row>
    <row r="138" spans="2:51" s="13" customFormat="1" ht="10">
      <c r="B138" s="168"/>
      <c r="D138" s="159" t="s">
        <v>171</v>
      </c>
      <c r="E138" s="169" t="s">
        <v>21</v>
      </c>
      <c r="F138" s="170" t="s">
        <v>221</v>
      </c>
      <c r="H138" s="171">
        <v>1458.884</v>
      </c>
      <c r="I138" s="172"/>
      <c r="L138" s="168"/>
      <c r="M138" s="173"/>
      <c r="T138" s="174"/>
      <c r="AT138" s="169" t="s">
        <v>171</v>
      </c>
      <c r="AU138" s="169" t="s">
        <v>85</v>
      </c>
      <c r="AV138" s="13" t="s">
        <v>85</v>
      </c>
      <c r="AW138" s="13" t="s">
        <v>37</v>
      </c>
      <c r="AX138" s="13" t="s">
        <v>76</v>
      </c>
      <c r="AY138" s="169" t="s">
        <v>160</v>
      </c>
    </row>
    <row r="139" spans="2:51" s="14" customFormat="1" ht="10">
      <c r="B139" s="175"/>
      <c r="D139" s="159" t="s">
        <v>171</v>
      </c>
      <c r="E139" s="176" t="s">
        <v>21</v>
      </c>
      <c r="F139" s="177" t="s">
        <v>180</v>
      </c>
      <c r="H139" s="178">
        <v>1458.884</v>
      </c>
      <c r="I139" s="179"/>
      <c r="L139" s="175"/>
      <c r="M139" s="180"/>
      <c r="T139" s="181"/>
      <c r="AT139" s="176" t="s">
        <v>171</v>
      </c>
      <c r="AU139" s="176" t="s">
        <v>85</v>
      </c>
      <c r="AV139" s="14" t="s">
        <v>181</v>
      </c>
      <c r="AW139" s="14" t="s">
        <v>37</v>
      </c>
      <c r="AX139" s="14" t="s">
        <v>76</v>
      </c>
      <c r="AY139" s="176" t="s">
        <v>160</v>
      </c>
    </row>
    <row r="140" spans="2:51" s="12" customFormat="1" ht="10">
      <c r="B140" s="162"/>
      <c r="D140" s="159" t="s">
        <v>171</v>
      </c>
      <c r="E140" s="163" t="s">
        <v>21</v>
      </c>
      <c r="F140" s="164" t="s">
        <v>222</v>
      </c>
      <c r="H140" s="163" t="s">
        <v>21</v>
      </c>
      <c r="I140" s="165"/>
      <c r="L140" s="162"/>
      <c r="M140" s="166"/>
      <c r="T140" s="167"/>
      <c r="AT140" s="163" t="s">
        <v>171</v>
      </c>
      <c r="AU140" s="163" t="s">
        <v>85</v>
      </c>
      <c r="AV140" s="12" t="s">
        <v>83</v>
      </c>
      <c r="AW140" s="12" t="s">
        <v>37</v>
      </c>
      <c r="AX140" s="12" t="s">
        <v>76</v>
      </c>
      <c r="AY140" s="163" t="s">
        <v>160</v>
      </c>
    </row>
    <row r="141" spans="2:51" s="13" customFormat="1" ht="10">
      <c r="B141" s="168"/>
      <c r="D141" s="159" t="s">
        <v>171</v>
      </c>
      <c r="E141" s="169" t="s">
        <v>21</v>
      </c>
      <c r="F141" s="170" t="s">
        <v>223</v>
      </c>
      <c r="H141" s="171">
        <v>364.772</v>
      </c>
      <c r="I141" s="172"/>
      <c r="L141" s="168"/>
      <c r="M141" s="173"/>
      <c r="T141" s="174"/>
      <c r="AT141" s="169" t="s">
        <v>171</v>
      </c>
      <c r="AU141" s="169" t="s">
        <v>85</v>
      </c>
      <c r="AV141" s="13" t="s">
        <v>85</v>
      </c>
      <c r="AW141" s="13" t="s">
        <v>37</v>
      </c>
      <c r="AX141" s="13" t="s">
        <v>76</v>
      </c>
      <c r="AY141" s="169" t="s">
        <v>160</v>
      </c>
    </row>
    <row r="142" spans="2:51" s="14" customFormat="1" ht="10">
      <c r="B142" s="175"/>
      <c r="D142" s="159" t="s">
        <v>171</v>
      </c>
      <c r="E142" s="176" t="s">
        <v>21</v>
      </c>
      <c r="F142" s="177" t="s">
        <v>180</v>
      </c>
      <c r="H142" s="178">
        <v>364.772</v>
      </c>
      <c r="I142" s="179"/>
      <c r="L142" s="175"/>
      <c r="M142" s="180"/>
      <c r="T142" s="181"/>
      <c r="AT142" s="176" t="s">
        <v>171</v>
      </c>
      <c r="AU142" s="176" t="s">
        <v>85</v>
      </c>
      <c r="AV142" s="14" t="s">
        <v>181</v>
      </c>
      <c r="AW142" s="14" t="s">
        <v>37</v>
      </c>
      <c r="AX142" s="14" t="s">
        <v>76</v>
      </c>
      <c r="AY142" s="176" t="s">
        <v>160</v>
      </c>
    </row>
    <row r="143" spans="2:51" s="15" customFormat="1" ht="10">
      <c r="B143" s="182"/>
      <c r="D143" s="159" t="s">
        <v>171</v>
      </c>
      <c r="E143" s="183" t="s">
        <v>21</v>
      </c>
      <c r="F143" s="184" t="s">
        <v>185</v>
      </c>
      <c r="H143" s="185">
        <v>9012.104</v>
      </c>
      <c r="I143" s="186"/>
      <c r="L143" s="182"/>
      <c r="M143" s="187"/>
      <c r="T143" s="188"/>
      <c r="AT143" s="183" t="s">
        <v>171</v>
      </c>
      <c r="AU143" s="183" t="s">
        <v>85</v>
      </c>
      <c r="AV143" s="15" t="s">
        <v>167</v>
      </c>
      <c r="AW143" s="15" t="s">
        <v>37</v>
      </c>
      <c r="AX143" s="15" t="s">
        <v>83</v>
      </c>
      <c r="AY143" s="183" t="s">
        <v>160</v>
      </c>
    </row>
    <row r="144" spans="2:51" s="12" customFormat="1" ht="10">
      <c r="B144" s="162"/>
      <c r="D144" s="159" t="s">
        <v>171</v>
      </c>
      <c r="E144" s="163" t="s">
        <v>21</v>
      </c>
      <c r="F144" s="164" t="s">
        <v>224</v>
      </c>
      <c r="H144" s="163" t="s">
        <v>21</v>
      </c>
      <c r="I144" s="165"/>
      <c r="L144" s="162"/>
      <c r="M144" s="166"/>
      <c r="T144" s="167"/>
      <c r="AT144" s="163" t="s">
        <v>171</v>
      </c>
      <c r="AU144" s="163" t="s">
        <v>85</v>
      </c>
      <c r="AV144" s="12" t="s">
        <v>83</v>
      </c>
      <c r="AW144" s="12" t="s">
        <v>37</v>
      </c>
      <c r="AX144" s="12" t="s">
        <v>76</v>
      </c>
      <c r="AY144" s="163" t="s">
        <v>160</v>
      </c>
    </row>
    <row r="145" spans="2:51" s="12" customFormat="1" ht="10">
      <c r="B145" s="162"/>
      <c r="D145" s="159" t="s">
        <v>171</v>
      </c>
      <c r="E145" s="163" t="s">
        <v>21</v>
      </c>
      <c r="F145" s="164" t="s">
        <v>225</v>
      </c>
      <c r="H145" s="163" t="s">
        <v>21</v>
      </c>
      <c r="I145" s="165"/>
      <c r="L145" s="162"/>
      <c r="M145" s="166"/>
      <c r="T145" s="167"/>
      <c r="AT145" s="163" t="s">
        <v>171</v>
      </c>
      <c r="AU145" s="163" t="s">
        <v>85</v>
      </c>
      <c r="AV145" s="12" t="s">
        <v>83</v>
      </c>
      <c r="AW145" s="12" t="s">
        <v>37</v>
      </c>
      <c r="AX145" s="12" t="s">
        <v>76</v>
      </c>
      <c r="AY145" s="163" t="s">
        <v>160</v>
      </c>
    </row>
    <row r="146" spans="2:51" s="12" customFormat="1" ht="10">
      <c r="B146" s="162"/>
      <c r="D146" s="159" t="s">
        <v>171</v>
      </c>
      <c r="E146" s="163" t="s">
        <v>21</v>
      </c>
      <c r="F146" s="164" t="s">
        <v>226</v>
      </c>
      <c r="H146" s="163" t="s">
        <v>21</v>
      </c>
      <c r="I146" s="165"/>
      <c r="L146" s="162"/>
      <c r="M146" s="166"/>
      <c r="T146" s="167"/>
      <c r="AT146" s="163" t="s">
        <v>171</v>
      </c>
      <c r="AU146" s="163" t="s">
        <v>85</v>
      </c>
      <c r="AV146" s="12" t="s">
        <v>83</v>
      </c>
      <c r="AW146" s="12" t="s">
        <v>37</v>
      </c>
      <c r="AX146" s="12" t="s">
        <v>76</v>
      </c>
      <c r="AY146" s="163" t="s">
        <v>160</v>
      </c>
    </row>
    <row r="147" spans="2:51" s="12" customFormat="1" ht="10">
      <c r="B147" s="162"/>
      <c r="D147" s="159" t="s">
        <v>171</v>
      </c>
      <c r="E147" s="163" t="s">
        <v>21</v>
      </c>
      <c r="F147" s="164" t="s">
        <v>227</v>
      </c>
      <c r="H147" s="163" t="s">
        <v>21</v>
      </c>
      <c r="I147" s="165"/>
      <c r="L147" s="162"/>
      <c r="M147" s="166"/>
      <c r="T147" s="167"/>
      <c r="AT147" s="163" t="s">
        <v>171</v>
      </c>
      <c r="AU147" s="163" t="s">
        <v>85</v>
      </c>
      <c r="AV147" s="12" t="s">
        <v>83</v>
      </c>
      <c r="AW147" s="12" t="s">
        <v>37</v>
      </c>
      <c r="AX147" s="12" t="s">
        <v>76</v>
      </c>
      <c r="AY147" s="163" t="s">
        <v>160</v>
      </c>
    </row>
    <row r="148" spans="2:51" s="12" customFormat="1" ht="10">
      <c r="B148" s="162"/>
      <c r="D148" s="159" t="s">
        <v>171</v>
      </c>
      <c r="E148" s="163" t="s">
        <v>21</v>
      </c>
      <c r="F148" s="164" t="s">
        <v>228</v>
      </c>
      <c r="H148" s="163" t="s">
        <v>21</v>
      </c>
      <c r="I148" s="165"/>
      <c r="L148" s="162"/>
      <c r="M148" s="166"/>
      <c r="T148" s="167"/>
      <c r="AT148" s="163" t="s">
        <v>171</v>
      </c>
      <c r="AU148" s="163" t="s">
        <v>85</v>
      </c>
      <c r="AV148" s="12" t="s">
        <v>83</v>
      </c>
      <c r="AW148" s="12" t="s">
        <v>37</v>
      </c>
      <c r="AX148" s="12" t="s">
        <v>76</v>
      </c>
      <c r="AY148" s="163" t="s">
        <v>160</v>
      </c>
    </row>
    <row r="149" spans="2:51" s="12" customFormat="1" ht="10">
      <c r="B149" s="162"/>
      <c r="D149" s="159" t="s">
        <v>171</v>
      </c>
      <c r="E149" s="163" t="s">
        <v>21</v>
      </c>
      <c r="F149" s="164" t="s">
        <v>229</v>
      </c>
      <c r="H149" s="163" t="s">
        <v>21</v>
      </c>
      <c r="I149" s="165"/>
      <c r="L149" s="162"/>
      <c r="M149" s="166"/>
      <c r="T149" s="167"/>
      <c r="AT149" s="163" t="s">
        <v>171</v>
      </c>
      <c r="AU149" s="163" t="s">
        <v>85</v>
      </c>
      <c r="AV149" s="12" t="s">
        <v>83</v>
      </c>
      <c r="AW149" s="12" t="s">
        <v>37</v>
      </c>
      <c r="AX149" s="12" t="s">
        <v>76</v>
      </c>
      <c r="AY149" s="163" t="s">
        <v>160</v>
      </c>
    </row>
    <row r="150" spans="2:51" s="12" customFormat="1" ht="10">
      <c r="B150" s="162"/>
      <c r="D150" s="159" t="s">
        <v>171</v>
      </c>
      <c r="E150" s="163" t="s">
        <v>21</v>
      </c>
      <c r="F150" s="164" t="s">
        <v>230</v>
      </c>
      <c r="H150" s="163" t="s">
        <v>21</v>
      </c>
      <c r="I150" s="165"/>
      <c r="L150" s="162"/>
      <c r="M150" s="166"/>
      <c r="T150" s="167"/>
      <c r="AT150" s="163" t="s">
        <v>171</v>
      </c>
      <c r="AU150" s="163" t="s">
        <v>85</v>
      </c>
      <c r="AV150" s="12" t="s">
        <v>83</v>
      </c>
      <c r="AW150" s="12" t="s">
        <v>37</v>
      </c>
      <c r="AX150" s="12" t="s">
        <v>76</v>
      </c>
      <c r="AY150" s="163" t="s">
        <v>160</v>
      </c>
    </row>
    <row r="151" spans="2:51" s="12" customFormat="1" ht="10">
      <c r="B151" s="162"/>
      <c r="D151" s="159" t="s">
        <v>171</v>
      </c>
      <c r="E151" s="163" t="s">
        <v>21</v>
      </c>
      <c r="F151" s="164" t="s">
        <v>231</v>
      </c>
      <c r="H151" s="163" t="s">
        <v>21</v>
      </c>
      <c r="I151" s="165"/>
      <c r="L151" s="162"/>
      <c r="M151" s="166"/>
      <c r="T151" s="167"/>
      <c r="AT151" s="163" t="s">
        <v>171</v>
      </c>
      <c r="AU151" s="163" t="s">
        <v>85</v>
      </c>
      <c r="AV151" s="12" t="s">
        <v>83</v>
      </c>
      <c r="AW151" s="12" t="s">
        <v>37</v>
      </c>
      <c r="AX151" s="12" t="s">
        <v>76</v>
      </c>
      <c r="AY151" s="163" t="s">
        <v>160</v>
      </c>
    </row>
    <row r="152" spans="2:51" s="12" customFormat="1" ht="10">
      <c r="B152" s="162"/>
      <c r="D152" s="159" t="s">
        <v>171</v>
      </c>
      <c r="E152" s="163" t="s">
        <v>21</v>
      </c>
      <c r="F152" s="164" t="s">
        <v>232</v>
      </c>
      <c r="H152" s="163" t="s">
        <v>21</v>
      </c>
      <c r="I152" s="165"/>
      <c r="L152" s="162"/>
      <c r="M152" s="166"/>
      <c r="T152" s="167"/>
      <c r="AT152" s="163" t="s">
        <v>171</v>
      </c>
      <c r="AU152" s="163" t="s">
        <v>85</v>
      </c>
      <c r="AV152" s="12" t="s">
        <v>83</v>
      </c>
      <c r="AW152" s="12" t="s">
        <v>37</v>
      </c>
      <c r="AX152" s="12" t="s">
        <v>76</v>
      </c>
      <c r="AY152" s="163" t="s">
        <v>160</v>
      </c>
    </row>
    <row r="153" spans="2:51" s="12" customFormat="1" ht="10">
      <c r="B153" s="162"/>
      <c r="D153" s="159" t="s">
        <v>171</v>
      </c>
      <c r="E153" s="163" t="s">
        <v>21</v>
      </c>
      <c r="F153" s="164" t="s">
        <v>233</v>
      </c>
      <c r="H153" s="163" t="s">
        <v>21</v>
      </c>
      <c r="I153" s="165"/>
      <c r="L153" s="162"/>
      <c r="M153" s="166"/>
      <c r="T153" s="167"/>
      <c r="AT153" s="163" t="s">
        <v>171</v>
      </c>
      <c r="AU153" s="163" t="s">
        <v>85</v>
      </c>
      <c r="AV153" s="12" t="s">
        <v>83</v>
      </c>
      <c r="AW153" s="12" t="s">
        <v>37</v>
      </c>
      <c r="AX153" s="12" t="s">
        <v>76</v>
      </c>
      <c r="AY153" s="163" t="s">
        <v>160</v>
      </c>
    </row>
    <row r="154" spans="2:51" s="12" customFormat="1" ht="10">
      <c r="B154" s="162"/>
      <c r="D154" s="159" t="s">
        <v>171</v>
      </c>
      <c r="E154" s="163" t="s">
        <v>21</v>
      </c>
      <c r="F154" s="164" t="s">
        <v>234</v>
      </c>
      <c r="H154" s="163" t="s">
        <v>21</v>
      </c>
      <c r="I154" s="165"/>
      <c r="L154" s="162"/>
      <c r="M154" s="166"/>
      <c r="T154" s="167"/>
      <c r="AT154" s="163" t="s">
        <v>171</v>
      </c>
      <c r="AU154" s="163" t="s">
        <v>85</v>
      </c>
      <c r="AV154" s="12" t="s">
        <v>83</v>
      </c>
      <c r="AW154" s="12" t="s">
        <v>37</v>
      </c>
      <c r="AX154" s="12" t="s">
        <v>76</v>
      </c>
      <c r="AY154" s="163" t="s">
        <v>160</v>
      </c>
    </row>
    <row r="155" spans="2:51" s="12" customFormat="1" ht="10">
      <c r="B155" s="162"/>
      <c r="D155" s="159" t="s">
        <v>171</v>
      </c>
      <c r="E155" s="163" t="s">
        <v>21</v>
      </c>
      <c r="F155" s="164" t="s">
        <v>235</v>
      </c>
      <c r="H155" s="163" t="s">
        <v>21</v>
      </c>
      <c r="I155" s="165"/>
      <c r="L155" s="162"/>
      <c r="M155" s="166"/>
      <c r="T155" s="167"/>
      <c r="AT155" s="163" t="s">
        <v>171</v>
      </c>
      <c r="AU155" s="163" t="s">
        <v>85</v>
      </c>
      <c r="AV155" s="12" t="s">
        <v>83</v>
      </c>
      <c r="AW155" s="12" t="s">
        <v>37</v>
      </c>
      <c r="AX155" s="12" t="s">
        <v>76</v>
      </c>
      <c r="AY155" s="163" t="s">
        <v>160</v>
      </c>
    </row>
    <row r="156" spans="2:51" s="12" customFormat="1" ht="10">
      <c r="B156" s="162"/>
      <c r="D156" s="159" t="s">
        <v>171</v>
      </c>
      <c r="E156" s="163" t="s">
        <v>21</v>
      </c>
      <c r="F156" s="164" t="s">
        <v>236</v>
      </c>
      <c r="H156" s="163" t="s">
        <v>21</v>
      </c>
      <c r="I156" s="165"/>
      <c r="L156" s="162"/>
      <c r="M156" s="166"/>
      <c r="T156" s="167"/>
      <c r="AT156" s="163" t="s">
        <v>171</v>
      </c>
      <c r="AU156" s="163" t="s">
        <v>85</v>
      </c>
      <c r="AV156" s="12" t="s">
        <v>83</v>
      </c>
      <c r="AW156" s="12" t="s">
        <v>37</v>
      </c>
      <c r="AX156" s="12" t="s">
        <v>76</v>
      </c>
      <c r="AY156" s="163" t="s">
        <v>160</v>
      </c>
    </row>
    <row r="157" spans="2:51" s="12" customFormat="1" ht="10">
      <c r="B157" s="162"/>
      <c r="D157" s="159" t="s">
        <v>171</v>
      </c>
      <c r="E157" s="163" t="s">
        <v>21</v>
      </c>
      <c r="F157" s="164" t="s">
        <v>237</v>
      </c>
      <c r="H157" s="163" t="s">
        <v>21</v>
      </c>
      <c r="I157" s="165"/>
      <c r="L157" s="162"/>
      <c r="M157" s="166"/>
      <c r="T157" s="167"/>
      <c r="AT157" s="163" t="s">
        <v>171</v>
      </c>
      <c r="AU157" s="163" t="s">
        <v>85</v>
      </c>
      <c r="AV157" s="12" t="s">
        <v>83</v>
      </c>
      <c r="AW157" s="12" t="s">
        <v>37</v>
      </c>
      <c r="AX157" s="12" t="s">
        <v>76</v>
      </c>
      <c r="AY157" s="163" t="s">
        <v>160</v>
      </c>
    </row>
    <row r="158" spans="2:51" s="12" customFormat="1" ht="10">
      <c r="B158" s="162"/>
      <c r="D158" s="159" t="s">
        <v>171</v>
      </c>
      <c r="E158" s="163" t="s">
        <v>21</v>
      </c>
      <c r="F158" s="164" t="s">
        <v>238</v>
      </c>
      <c r="H158" s="163" t="s">
        <v>21</v>
      </c>
      <c r="I158" s="165"/>
      <c r="L158" s="162"/>
      <c r="M158" s="166"/>
      <c r="T158" s="167"/>
      <c r="AT158" s="163" t="s">
        <v>171</v>
      </c>
      <c r="AU158" s="163" t="s">
        <v>85</v>
      </c>
      <c r="AV158" s="12" t="s">
        <v>83</v>
      </c>
      <c r="AW158" s="12" t="s">
        <v>37</v>
      </c>
      <c r="AX158" s="12" t="s">
        <v>76</v>
      </c>
      <c r="AY158" s="163" t="s">
        <v>160</v>
      </c>
    </row>
    <row r="159" spans="2:65" s="1" customFormat="1" ht="16.5" customHeight="1">
      <c r="B159" s="33"/>
      <c r="C159" s="146" t="s">
        <v>239</v>
      </c>
      <c r="D159" s="146" t="s">
        <v>162</v>
      </c>
      <c r="E159" s="147" t="s">
        <v>240</v>
      </c>
      <c r="F159" s="148" t="s">
        <v>241</v>
      </c>
      <c r="G159" s="149" t="s">
        <v>165</v>
      </c>
      <c r="H159" s="150">
        <v>353.042</v>
      </c>
      <c r="I159" s="151"/>
      <c r="J159" s="152">
        <f>ROUND(I159*H159,2)</f>
        <v>0</v>
      </c>
      <c r="K159" s="148" t="s">
        <v>166</v>
      </c>
      <c r="L159" s="33"/>
      <c r="M159" s="153" t="s">
        <v>21</v>
      </c>
      <c r="N159" s="154" t="s">
        <v>47</v>
      </c>
      <c r="P159" s="155">
        <f>O159*H159</f>
        <v>0</v>
      </c>
      <c r="Q159" s="155">
        <v>0</v>
      </c>
      <c r="R159" s="155">
        <f>Q159*H159</f>
        <v>0</v>
      </c>
      <c r="S159" s="155">
        <v>2.2</v>
      </c>
      <c r="T159" s="156">
        <f>S159*H159</f>
        <v>776.6924</v>
      </c>
      <c r="AR159" s="157" t="s">
        <v>167</v>
      </c>
      <c r="AT159" s="157" t="s">
        <v>162</v>
      </c>
      <c r="AU159" s="157" t="s">
        <v>85</v>
      </c>
      <c r="AY159" s="18" t="s">
        <v>160</v>
      </c>
      <c r="BE159" s="158">
        <f>IF(N159="základní",J159,0)</f>
        <v>0</v>
      </c>
      <c r="BF159" s="158">
        <f>IF(N159="snížená",J159,0)</f>
        <v>0</v>
      </c>
      <c r="BG159" s="158">
        <f>IF(N159="zákl. přenesená",J159,0)</f>
        <v>0</v>
      </c>
      <c r="BH159" s="158">
        <f>IF(N159="sníž. přenesená",J159,0)</f>
        <v>0</v>
      </c>
      <c r="BI159" s="158">
        <f>IF(N159="nulová",J159,0)</f>
        <v>0</v>
      </c>
      <c r="BJ159" s="18" t="s">
        <v>83</v>
      </c>
      <c r="BK159" s="158">
        <f>ROUND(I159*H159,2)</f>
        <v>0</v>
      </c>
      <c r="BL159" s="18" t="s">
        <v>167</v>
      </c>
      <c r="BM159" s="157" t="s">
        <v>242</v>
      </c>
    </row>
    <row r="160" spans="2:47" s="1" customFormat="1" ht="81">
      <c r="B160" s="33"/>
      <c r="D160" s="159" t="s">
        <v>169</v>
      </c>
      <c r="F160" s="160" t="s">
        <v>243</v>
      </c>
      <c r="I160" s="94"/>
      <c r="L160" s="33"/>
      <c r="M160" s="161"/>
      <c r="T160" s="54"/>
      <c r="AT160" s="18" t="s">
        <v>169</v>
      </c>
      <c r="AU160" s="18" t="s">
        <v>85</v>
      </c>
    </row>
    <row r="161" spans="2:51" s="12" customFormat="1" ht="10">
      <c r="B161" s="162"/>
      <c r="D161" s="159" t="s">
        <v>171</v>
      </c>
      <c r="E161" s="163" t="s">
        <v>21</v>
      </c>
      <c r="F161" s="164" t="s">
        <v>172</v>
      </c>
      <c r="H161" s="163" t="s">
        <v>21</v>
      </c>
      <c r="I161" s="165"/>
      <c r="L161" s="162"/>
      <c r="M161" s="166"/>
      <c r="T161" s="167"/>
      <c r="AT161" s="163" t="s">
        <v>171</v>
      </c>
      <c r="AU161" s="163" t="s">
        <v>85</v>
      </c>
      <c r="AV161" s="12" t="s">
        <v>83</v>
      </c>
      <c r="AW161" s="12" t="s">
        <v>37</v>
      </c>
      <c r="AX161" s="12" t="s">
        <v>76</v>
      </c>
      <c r="AY161" s="163" t="s">
        <v>160</v>
      </c>
    </row>
    <row r="162" spans="2:51" s="12" customFormat="1" ht="10">
      <c r="B162" s="162"/>
      <c r="D162" s="159" t="s">
        <v>171</v>
      </c>
      <c r="E162" s="163" t="s">
        <v>21</v>
      </c>
      <c r="F162" s="164" t="s">
        <v>174</v>
      </c>
      <c r="H162" s="163" t="s">
        <v>21</v>
      </c>
      <c r="I162" s="165"/>
      <c r="L162" s="162"/>
      <c r="M162" s="166"/>
      <c r="T162" s="167"/>
      <c r="AT162" s="163" t="s">
        <v>171</v>
      </c>
      <c r="AU162" s="163" t="s">
        <v>85</v>
      </c>
      <c r="AV162" s="12" t="s">
        <v>83</v>
      </c>
      <c r="AW162" s="12" t="s">
        <v>37</v>
      </c>
      <c r="AX162" s="12" t="s">
        <v>76</v>
      </c>
      <c r="AY162" s="163" t="s">
        <v>160</v>
      </c>
    </row>
    <row r="163" spans="2:51" s="13" customFormat="1" ht="10">
      <c r="B163" s="168"/>
      <c r="D163" s="159" t="s">
        <v>171</v>
      </c>
      <c r="E163" s="169" t="s">
        <v>21</v>
      </c>
      <c r="F163" s="170" t="s">
        <v>244</v>
      </c>
      <c r="H163" s="171">
        <v>80.724</v>
      </c>
      <c r="I163" s="172"/>
      <c r="L163" s="168"/>
      <c r="M163" s="173"/>
      <c r="T163" s="174"/>
      <c r="AT163" s="169" t="s">
        <v>171</v>
      </c>
      <c r="AU163" s="169" t="s">
        <v>85</v>
      </c>
      <c r="AV163" s="13" t="s">
        <v>85</v>
      </c>
      <c r="AW163" s="13" t="s">
        <v>37</v>
      </c>
      <c r="AX163" s="13" t="s">
        <v>76</v>
      </c>
      <c r="AY163" s="169" t="s">
        <v>160</v>
      </c>
    </row>
    <row r="164" spans="2:51" s="12" customFormat="1" ht="10">
      <c r="B164" s="162"/>
      <c r="D164" s="159" t="s">
        <v>171</v>
      </c>
      <c r="E164" s="163" t="s">
        <v>21</v>
      </c>
      <c r="F164" s="164" t="s">
        <v>176</v>
      </c>
      <c r="H164" s="163" t="s">
        <v>21</v>
      </c>
      <c r="I164" s="165"/>
      <c r="L164" s="162"/>
      <c r="M164" s="166"/>
      <c r="T164" s="167"/>
      <c r="AT164" s="163" t="s">
        <v>171</v>
      </c>
      <c r="AU164" s="163" t="s">
        <v>85</v>
      </c>
      <c r="AV164" s="12" t="s">
        <v>83</v>
      </c>
      <c r="AW164" s="12" t="s">
        <v>37</v>
      </c>
      <c r="AX164" s="12" t="s">
        <v>76</v>
      </c>
      <c r="AY164" s="163" t="s">
        <v>160</v>
      </c>
    </row>
    <row r="165" spans="2:51" s="13" customFormat="1" ht="10">
      <c r="B165" s="168"/>
      <c r="D165" s="159" t="s">
        <v>171</v>
      </c>
      <c r="E165" s="169" t="s">
        <v>21</v>
      </c>
      <c r="F165" s="170" t="s">
        <v>245</v>
      </c>
      <c r="H165" s="171">
        <v>116.168</v>
      </c>
      <c r="I165" s="172"/>
      <c r="L165" s="168"/>
      <c r="M165" s="173"/>
      <c r="T165" s="174"/>
      <c r="AT165" s="169" t="s">
        <v>171</v>
      </c>
      <c r="AU165" s="169" t="s">
        <v>85</v>
      </c>
      <c r="AV165" s="13" t="s">
        <v>85</v>
      </c>
      <c r="AW165" s="13" t="s">
        <v>37</v>
      </c>
      <c r="AX165" s="13" t="s">
        <v>76</v>
      </c>
      <c r="AY165" s="169" t="s">
        <v>160</v>
      </c>
    </row>
    <row r="166" spans="2:51" s="12" customFormat="1" ht="10">
      <c r="B166" s="162"/>
      <c r="D166" s="159" t="s">
        <v>171</v>
      </c>
      <c r="E166" s="163" t="s">
        <v>21</v>
      </c>
      <c r="F166" s="164" t="s">
        <v>178</v>
      </c>
      <c r="H166" s="163" t="s">
        <v>21</v>
      </c>
      <c r="I166" s="165"/>
      <c r="L166" s="162"/>
      <c r="M166" s="166"/>
      <c r="T166" s="167"/>
      <c r="AT166" s="163" t="s">
        <v>171</v>
      </c>
      <c r="AU166" s="163" t="s">
        <v>85</v>
      </c>
      <c r="AV166" s="12" t="s">
        <v>83</v>
      </c>
      <c r="AW166" s="12" t="s">
        <v>37</v>
      </c>
      <c r="AX166" s="12" t="s">
        <v>76</v>
      </c>
      <c r="AY166" s="163" t="s">
        <v>160</v>
      </c>
    </row>
    <row r="167" spans="2:51" s="13" customFormat="1" ht="10">
      <c r="B167" s="168"/>
      <c r="D167" s="159" t="s">
        <v>171</v>
      </c>
      <c r="E167" s="169" t="s">
        <v>21</v>
      </c>
      <c r="F167" s="170" t="s">
        <v>246</v>
      </c>
      <c r="H167" s="171">
        <v>68.176</v>
      </c>
      <c r="I167" s="172"/>
      <c r="L167" s="168"/>
      <c r="M167" s="173"/>
      <c r="T167" s="174"/>
      <c r="AT167" s="169" t="s">
        <v>171</v>
      </c>
      <c r="AU167" s="169" t="s">
        <v>85</v>
      </c>
      <c r="AV167" s="13" t="s">
        <v>85</v>
      </c>
      <c r="AW167" s="13" t="s">
        <v>37</v>
      </c>
      <c r="AX167" s="13" t="s">
        <v>76</v>
      </c>
      <c r="AY167" s="169" t="s">
        <v>160</v>
      </c>
    </row>
    <row r="168" spans="2:51" s="14" customFormat="1" ht="10">
      <c r="B168" s="175"/>
      <c r="D168" s="159" t="s">
        <v>171</v>
      </c>
      <c r="E168" s="176" t="s">
        <v>21</v>
      </c>
      <c r="F168" s="177" t="s">
        <v>180</v>
      </c>
      <c r="H168" s="178">
        <v>265.068</v>
      </c>
      <c r="I168" s="179"/>
      <c r="L168" s="175"/>
      <c r="M168" s="180"/>
      <c r="T168" s="181"/>
      <c r="AT168" s="176" t="s">
        <v>171</v>
      </c>
      <c r="AU168" s="176" t="s">
        <v>85</v>
      </c>
      <c r="AV168" s="14" t="s">
        <v>181</v>
      </c>
      <c r="AW168" s="14" t="s">
        <v>37</v>
      </c>
      <c r="AX168" s="14" t="s">
        <v>76</v>
      </c>
      <c r="AY168" s="176" t="s">
        <v>160</v>
      </c>
    </row>
    <row r="169" spans="2:51" s="12" customFormat="1" ht="10">
      <c r="B169" s="162"/>
      <c r="D169" s="159" t="s">
        <v>171</v>
      </c>
      <c r="E169" s="163" t="s">
        <v>21</v>
      </c>
      <c r="F169" s="164" t="s">
        <v>182</v>
      </c>
      <c r="H169" s="163" t="s">
        <v>21</v>
      </c>
      <c r="I169" s="165"/>
      <c r="L169" s="162"/>
      <c r="M169" s="166"/>
      <c r="T169" s="167"/>
      <c r="AT169" s="163" t="s">
        <v>171</v>
      </c>
      <c r="AU169" s="163" t="s">
        <v>85</v>
      </c>
      <c r="AV169" s="12" t="s">
        <v>83</v>
      </c>
      <c r="AW169" s="12" t="s">
        <v>37</v>
      </c>
      <c r="AX169" s="12" t="s">
        <v>76</v>
      </c>
      <c r="AY169" s="163" t="s">
        <v>160</v>
      </c>
    </row>
    <row r="170" spans="2:51" s="13" customFormat="1" ht="10">
      <c r="B170" s="168"/>
      <c r="D170" s="159" t="s">
        <v>171</v>
      </c>
      <c r="E170" s="169" t="s">
        <v>21</v>
      </c>
      <c r="F170" s="170" t="s">
        <v>183</v>
      </c>
      <c r="H170" s="171">
        <v>82.824</v>
      </c>
      <c r="I170" s="172"/>
      <c r="L170" s="168"/>
      <c r="M170" s="173"/>
      <c r="T170" s="174"/>
      <c r="AT170" s="169" t="s">
        <v>171</v>
      </c>
      <c r="AU170" s="169" t="s">
        <v>85</v>
      </c>
      <c r="AV170" s="13" t="s">
        <v>85</v>
      </c>
      <c r="AW170" s="13" t="s">
        <v>37</v>
      </c>
      <c r="AX170" s="13" t="s">
        <v>76</v>
      </c>
      <c r="AY170" s="169" t="s">
        <v>160</v>
      </c>
    </row>
    <row r="171" spans="2:51" s="13" customFormat="1" ht="10">
      <c r="B171" s="168"/>
      <c r="D171" s="159" t="s">
        <v>171</v>
      </c>
      <c r="E171" s="169" t="s">
        <v>21</v>
      </c>
      <c r="F171" s="170" t="s">
        <v>184</v>
      </c>
      <c r="H171" s="171">
        <v>5.15</v>
      </c>
      <c r="I171" s="172"/>
      <c r="L171" s="168"/>
      <c r="M171" s="173"/>
      <c r="T171" s="174"/>
      <c r="AT171" s="169" t="s">
        <v>171</v>
      </c>
      <c r="AU171" s="169" t="s">
        <v>85</v>
      </c>
      <c r="AV171" s="13" t="s">
        <v>85</v>
      </c>
      <c r="AW171" s="13" t="s">
        <v>37</v>
      </c>
      <c r="AX171" s="13" t="s">
        <v>76</v>
      </c>
      <c r="AY171" s="169" t="s">
        <v>160</v>
      </c>
    </row>
    <row r="172" spans="2:51" s="14" customFormat="1" ht="10">
      <c r="B172" s="175"/>
      <c r="D172" s="159" t="s">
        <v>171</v>
      </c>
      <c r="E172" s="176" t="s">
        <v>21</v>
      </c>
      <c r="F172" s="177" t="s">
        <v>180</v>
      </c>
      <c r="H172" s="178">
        <v>87.974</v>
      </c>
      <c r="I172" s="179"/>
      <c r="L172" s="175"/>
      <c r="M172" s="180"/>
      <c r="T172" s="181"/>
      <c r="AT172" s="176" t="s">
        <v>171</v>
      </c>
      <c r="AU172" s="176" t="s">
        <v>85</v>
      </c>
      <c r="AV172" s="14" t="s">
        <v>181</v>
      </c>
      <c r="AW172" s="14" t="s">
        <v>37</v>
      </c>
      <c r="AX172" s="14" t="s">
        <v>76</v>
      </c>
      <c r="AY172" s="176" t="s">
        <v>160</v>
      </c>
    </row>
    <row r="173" spans="2:51" s="15" customFormat="1" ht="10">
      <c r="B173" s="182"/>
      <c r="D173" s="159" t="s">
        <v>171</v>
      </c>
      <c r="E173" s="183" t="s">
        <v>21</v>
      </c>
      <c r="F173" s="184" t="s">
        <v>185</v>
      </c>
      <c r="H173" s="185">
        <v>353.042</v>
      </c>
      <c r="I173" s="186"/>
      <c r="L173" s="182"/>
      <c r="M173" s="187"/>
      <c r="T173" s="188"/>
      <c r="AT173" s="183" t="s">
        <v>171</v>
      </c>
      <c r="AU173" s="183" t="s">
        <v>85</v>
      </c>
      <c r="AV173" s="15" t="s">
        <v>167</v>
      </c>
      <c r="AW173" s="15" t="s">
        <v>37</v>
      </c>
      <c r="AX173" s="15" t="s">
        <v>83</v>
      </c>
      <c r="AY173" s="183" t="s">
        <v>160</v>
      </c>
    </row>
    <row r="174" spans="2:65" s="1" customFormat="1" ht="16.5" customHeight="1">
      <c r="B174" s="33"/>
      <c r="C174" s="146" t="s">
        <v>247</v>
      </c>
      <c r="D174" s="146" t="s">
        <v>162</v>
      </c>
      <c r="E174" s="147" t="s">
        <v>248</v>
      </c>
      <c r="F174" s="148" t="s">
        <v>249</v>
      </c>
      <c r="G174" s="149" t="s">
        <v>250</v>
      </c>
      <c r="H174" s="150">
        <v>1</v>
      </c>
      <c r="I174" s="151"/>
      <c r="J174" s="152">
        <f>ROUND(I174*H174,2)</f>
        <v>0</v>
      </c>
      <c r="K174" s="148" t="s">
        <v>21</v>
      </c>
      <c r="L174" s="33"/>
      <c r="M174" s="153" t="s">
        <v>21</v>
      </c>
      <c r="N174" s="154" t="s">
        <v>47</v>
      </c>
      <c r="P174" s="155">
        <f>O174*H174</f>
        <v>0</v>
      </c>
      <c r="Q174" s="155">
        <v>0</v>
      </c>
      <c r="R174" s="155">
        <f>Q174*H174</f>
        <v>0</v>
      </c>
      <c r="S174" s="155">
        <v>2.2</v>
      </c>
      <c r="T174" s="156">
        <f>S174*H174</f>
        <v>2.2</v>
      </c>
      <c r="AR174" s="157" t="s">
        <v>167</v>
      </c>
      <c r="AT174" s="157" t="s">
        <v>162</v>
      </c>
      <c r="AU174" s="157" t="s">
        <v>85</v>
      </c>
      <c r="AY174" s="18" t="s">
        <v>160</v>
      </c>
      <c r="BE174" s="158">
        <f>IF(N174="základní",J174,0)</f>
        <v>0</v>
      </c>
      <c r="BF174" s="158">
        <f>IF(N174="snížená",J174,0)</f>
        <v>0</v>
      </c>
      <c r="BG174" s="158">
        <f>IF(N174="zákl. přenesená",J174,0)</f>
        <v>0</v>
      </c>
      <c r="BH174" s="158">
        <f>IF(N174="sníž. přenesená",J174,0)</f>
        <v>0</v>
      </c>
      <c r="BI174" s="158">
        <f>IF(N174="nulová",J174,0)</f>
        <v>0</v>
      </c>
      <c r="BJ174" s="18" t="s">
        <v>83</v>
      </c>
      <c r="BK174" s="158">
        <f>ROUND(I174*H174,2)</f>
        <v>0</v>
      </c>
      <c r="BL174" s="18" t="s">
        <v>167</v>
      </c>
      <c r="BM174" s="157" t="s">
        <v>251</v>
      </c>
    </row>
    <row r="175" spans="2:47" s="1" customFormat="1" ht="81">
      <c r="B175" s="33"/>
      <c r="D175" s="159" t="s">
        <v>169</v>
      </c>
      <c r="F175" s="160" t="s">
        <v>243</v>
      </c>
      <c r="I175" s="94"/>
      <c r="L175" s="33"/>
      <c r="M175" s="161"/>
      <c r="T175" s="54"/>
      <c r="AT175" s="18" t="s">
        <v>169</v>
      </c>
      <c r="AU175" s="18" t="s">
        <v>85</v>
      </c>
    </row>
    <row r="176" spans="2:63" s="11" customFormat="1" ht="22.75" customHeight="1">
      <c r="B176" s="134"/>
      <c r="D176" s="135" t="s">
        <v>75</v>
      </c>
      <c r="E176" s="144" t="s">
        <v>252</v>
      </c>
      <c r="F176" s="144" t="s">
        <v>253</v>
      </c>
      <c r="I176" s="137"/>
      <c r="J176" s="145">
        <f>BK176</f>
        <v>0</v>
      </c>
      <c r="L176" s="134"/>
      <c r="M176" s="139"/>
      <c r="P176" s="140">
        <f>SUM(P177:P192)</f>
        <v>0</v>
      </c>
      <c r="R176" s="140">
        <f>SUM(R177:R192)</f>
        <v>0</v>
      </c>
      <c r="T176" s="141">
        <f>SUM(T177:T192)</f>
        <v>0</v>
      </c>
      <c r="AR176" s="135" t="s">
        <v>83</v>
      </c>
      <c r="AT176" s="142" t="s">
        <v>75</v>
      </c>
      <c r="AU176" s="142" t="s">
        <v>83</v>
      </c>
      <c r="AY176" s="135" t="s">
        <v>160</v>
      </c>
      <c r="BK176" s="143">
        <f>SUM(BK177:BK192)</f>
        <v>0</v>
      </c>
    </row>
    <row r="177" spans="2:65" s="1" customFormat="1" ht="16.5" customHeight="1">
      <c r="B177" s="33"/>
      <c r="C177" s="146" t="s">
        <v>209</v>
      </c>
      <c r="D177" s="146" t="s">
        <v>162</v>
      </c>
      <c r="E177" s="147" t="s">
        <v>254</v>
      </c>
      <c r="F177" s="148" t="s">
        <v>255</v>
      </c>
      <c r="G177" s="149" t="s">
        <v>256</v>
      </c>
      <c r="H177" s="150">
        <v>2130.708</v>
      </c>
      <c r="I177" s="151"/>
      <c r="J177" s="152">
        <f>ROUND(I177*H177,2)</f>
        <v>0</v>
      </c>
      <c r="K177" s="148" t="s">
        <v>166</v>
      </c>
      <c r="L177" s="33"/>
      <c r="M177" s="153" t="s">
        <v>21</v>
      </c>
      <c r="N177" s="154" t="s">
        <v>47</v>
      </c>
      <c r="P177" s="155">
        <f>O177*H177</f>
        <v>0</v>
      </c>
      <c r="Q177" s="155">
        <v>0</v>
      </c>
      <c r="R177" s="155">
        <f>Q177*H177</f>
        <v>0</v>
      </c>
      <c r="S177" s="155">
        <v>0</v>
      </c>
      <c r="T177" s="156">
        <f>S177*H177</f>
        <v>0</v>
      </c>
      <c r="AR177" s="157" t="s">
        <v>167</v>
      </c>
      <c r="AT177" s="157" t="s">
        <v>162</v>
      </c>
      <c r="AU177" s="157" t="s">
        <v>85</v>
      </c>
      <c r="AY177" s="18" t="s">
        <v>160</v>
      </c>
      <c r="BE177" s="158">
        <f>IF(N177="základní",J177,0)</f>
        <v>0</v>
      </c>
      <c r="BF177" s="158">
        <f>IF(N177="snížená",J177,0)</f>
        <v>0</v>
      </c>
      <c r="BG177" s="158">
        <f>IF(N177="zákl. přenesená",J177,0)</f>
        <v>0</v>
      </c>
      <c r="BH177" s="158">
        <f>IF(N177="sníž. přenesená",J177,0)</f>
        <v>0</v>
      </c>
      <c r="BI177" s="158">
        <f>IF(N177="nulová",J177,0)</f>
        <v>0</v>
      </c>
      <c r="BJ177" s="18" t="s">
        <v>83</v>
      </c>
      <c r="BK177" s="158">
        <f>ROUND(I177*H177,2)</f>
        <v>0</v>
      </c>
      <c r="BL177" s="18" t="s">
        <v>167</v>
      </c>
      <c r="BM177" s="157" t="s">
        <v>257</v>
      </c>
    </row>
    <row r="178" spans="2:47" s="1" customFormat="1" ht="27">
      <c r="B178" s="33"/>
      <c r="D178" s="159" t="s">
        <v>169</v>
      </c>
      <c r="F178" s="160" t="s">
        <v>258</v>
      </c>
      <c r="I178" s="94"/>
      <c r="L178" s="33"/>
      <c r="M178" s="161"/>
      <c r="T178" s="54"/>
      <c r="AT178" s="18" t="s">
        <v>169</v>
      </c>
      <c r="AU178" s="18" t="s">
        <v>85</v>
      </c>
    </row>
    <row r="179" spans="2:65" s="1" customFormat="1" ht="24" customHeight="1">
      <c r="B179" s="33"/>
      <c r="C179" s="146" t="s">
        <v>259</v>
      </c>
      <c r="D179" s="146" t="s">
        <v>162</v>
      </c>
      <c r="E179" s="147" t="s">
        <v>260</v>
      </c>
      <c r="F179" s="148" t="s">
        <v>261</v>
      </c>
      <c r="G179" s="149" t="s">
        <v>256</v>
      </c>
      <c r="H179" s="150">
        <v>19176.372</v>
      </c>
      <c r="I179" s="151"/>
      <c r="J179" s="152">
        <f>ROUND(I179*H179,2)</f>
        <v>0</v>
      </c>
      <c r="K179" s="148" t="s">
        <v>166</v>
      </c>
      <c r="L179" s="33"/>
      <c r="M179" s="153" t="s">
        <v>21</v>
      </c>
      <c r="N179" s="154" t="s">
        <v>47</v>
      </c>
      <c r="P179" s="155">
        <f>O179*H179</f>
        <v>0</v>
      </c>
      <c r="Q179" s="155">
        <v>0</v>
      </c>
      <c r="R179" s="155">
        <f>Q179*H179</f>
        <v>0</v>
      </c>
      <c r="S179" s="155">
        <v>0</v>
      </c>
      <c r="T179" s="156">
        <f>S179*H179</f>
        <v>0</v>
      </c>
      <c r="AR179" s="157" t="s">
        <v>167</v>
      </c>
      <c r="AT179" s="157" t="s">
        <v>162</v>
      </c>
      <c r="AU179" s="157" t="s">
        <v>85</v>
      </c>
      <c r="AY179" s="18" t="s">
        <v>160</v>
      </c>
      <c r="BE179" s="158">
        <f>IF(N179="základní",J179,0)</f>
        <v>0</v>
      </c>
      <c r="BF179" s="158">
        <f>IF(N179="snížená",J179,0)</f>
        <v>0</v>
      </c>
      <c r="BG179" s="158">
        <f>IF(N179="zákl. přenesená",J179,0)</f>
        <v>0</v>
      </c>
      <c r="BH179" s="158">
        <f>IF(N179="sníž. přenesená",J179,0)</f>
        <v>0</v>
      </c>
      <c r="BI179" s="158">
        <f>IF(N179="nulová",J179,0)</f>
        <v>0</v>
      </c>
      <c r="BJ179" s="18" t="s">
        <v>83</v>
      </c>
      <c r="BK179" s="158">
        <f>ROUND(I179*H179,2)</f>
        <v>0</v>
      </c>
      <c r="BL179" s="18" t="s">
        <v>167</v>
      </c>
      <c r="BM179" s="157" t="s">
        <v>262</v>
      </c>
    </row>
    <row r="180" spans="2:47" s="1" customFormat="1" ht="27">
      <c r="B180" s="33"/>
      <c r="D180" s="159" t="s">
        <v>169</v>
      </c>
      <c r="F180" s="160" t="s">
        <v>258</v>
      </c>
      <c r="I180" s="94"/>
      <c r="L180" s="33"/>
      <c r="M180" s="161"/>
      <c r="T180" s="54"/>
      <c r="AT180" s="18" t="s">
        <v>169</v>
      </c>
      <c r="AU180" s="18" t="s">
        <v>85</v>
      </c>
    </row>
    <row r="181" spans="2:51" s="13" customFormat="1" ht="10">
      <c r="B181" s="168"/>
      <c r="D181" s="159" t="s">
        <v>171</v>
      </c>
      <c r="E181" s="169" t="s">
        <v>21</v>
      </c>
      <c r="F181" s="170" t="s">
        <v>263</v>
      </c>
      <c r="H181" s="171">
        <v>19176.372</v>
      </c>
      <c r="I181" s="172"/>
      <c r="L181" s="168"/>
      <c r="M181" s="173"/>
      <c r="T181" s="174"/>
      <c r="AT181" s="169" t="s">
        <v>171</v>
      </c>
      <c r="AU181" s="169" t="s">
        <v>85</v>
      </c>
      <c r="AV181" s="13" t="s">
        <v>85</v>
      </c>
      <c r="AW181" s="13" t="s">
        <v>37</v>
      </c>
      <c r="AX181" s="13" t="s">
        <v>76</v>
      </c>
      <c r="AY181" s="169" t="s">
        <v>160</v>
      </c>
    </row>
    <row r="182" spans="2:51" s="15" customFormat="1" ht="10">
      <c r="B182" s="182"/>
      <c r="D182" s="159" t="s">
        <v>171</v>
      </c>
      <c r="E182" s="183" t="s">
        <v>21</v>
      </c>
      <c r="F182" s="184" t="s">
        <v>185</v>
      </c>
      <c r="H182" s="185">
        <v>19176.372</v>
      </c>
      <c r="I182" s="186"/>
      <c r="L182" s="182"/>
      <c r="M182" s="187"/>
      <c r="T182" s="188"/>
      <c r="AT182" s="183" t="s">
        <v>171</v>
      </c>
      <c r="AU182" s="183" t="s">
        <v>85</v>
      </c>
      <c r="AV182" s="15" t="s">
        <v>167</v>
      </c>
      <c r="AW182" s="15" t="s">
        <v>37</v>
      </c>
      <c r="AX182" s="15" t="s">
        <v>83</v>
      </c>
      <c r="AY182" s="183" t="s">
        <v>160</v>
      </c>
    </row>
    <row r="183" spans="2:65" s="1" customFormat="1" ht="16.5" customHeight="1">
      <c r="B183" s="33"/>
      <c r="C183" s="146" t="s">
        <v>264</v>
      </c>
      <c r="D183" s="146" t="s">
        <v>162</v>
      </c>
      <c r="E183" s="147" t="s">
        <v>265</v>
      </c>
      <c r="F183" s="148" t="s">
        <v>266</v>
      </c>
      <c r="G183" s="149" t="s">
        <v>256</v>
      </c>
      <c r="H183" s="150">
        <v>2130.708</v>
      </c>
      <c r="I183" s="151"/>
      <c r="J183" s="152">
        <f>ROUND(I183*H183,2)</f>
        <v>0</v>
      </c>
      <c r="K183" s="148" t="s">
        <v>166</v>
      </c>
      <c r="L183" s="33"/>
      <c r="M183" s="153" t="s">
        <v>21</v>
      </c>
      <c r="N183" s="154" t="s">
        <v>47</v>
      </c>
      <c r="P183" s="155">
        <f>O183*H183</f>
        <v>0</v>
      </c>
      <c r="Q183" s="155">
        <v>0</v>
      </c>
      <c r="R183" s="155">
        <f>Q183*H183</f>
        <v>0</v>
      </c>
      <c r="S183" s="155">
        <v>0</v>
      </c>
      <c r="T183" s="156">
        <f>S183*H183</f>
        <v>0</v>
      </c>
      <c r="AR183" s="157" t="s">
        <v>167</v>
      </c>
      <c r="AT183" s="157" t="s">
        <v>162</v>
      </c>
      <c r="AU183" s="157" t="s">
        <v>85</v>
      </c>
      <c r="AY183" s="18" t="s">
        <v>160</v>
      </c>
      <c r="BE183" s="158">
        <f>IF(N183="základní",J183,0)</f>
        <v>0</v>
      </c>
      <c r="BF183" s="158">
        <f>IF(N183="snížená",J183,0)</f>
        <v>0</v>
      </c>
      <c r="BG183" s="158">
        <f>IF(N183="zákl. přenesená",J183,0)</f>
        <v>0</v>
      </c>
      <c r="BH183" s="158">
        <f>IF(N183="sníž. přenesená",J183,0)</f>
        <v>0</v>
      </c>
      <c r="BI183" s="158">
        <f>IF(N183="nulová",J183,0)</f>
        <v>0</v>
      </c>
      <c r="BJ183" s="18" t="s">
        <v>83</v>
      </c>
      <c r="BK183" s="158">
        <f>ROUND(I183*H183,2)</f>
        <v>0</v>
      </c>
      <c r="BL183" s="18" t="s">
        <v>167</v>
      </c>
      <c r="BM183" s="157" t="s">
        <v>267</v>
      </c>
    </row>
    <row r="184" spans="2:47" s="1" customFormat="1" ht="36">
      <c r="B184" s="33"/>
      <c r="D184" s="159" t="s">
        <v>169</v>
      </c>
      <c r="F184" s="160" t="s">
        <v>268</v>
      </c>
      <c r="I184" s="94"/>
      <c r="L184" s="33"/>
      <c r="M184" s="161"/>
      <c r="T184" s="54"/>
      <c r="AT184" s="18" t="s">
        <v>169</v>
      </c>
      <c r="AU184" s="18" t="s">
        <v>85</v>
      </c>
    </row>
    <row r="185" spans="2:65" s="1" customFormat="1" ht="24" customHeight="1">
      <c r="B185" s="33"/>
      <c r="C185" s="146" t="s">
        <v>269</v>
      </c>
      <c r="D185" s="146" t="s">
        <v>162</v>
      </c>
      <c r="E185" s="147" t="s">
        <v>270</v>
      </c>
      <c r="F185" s="148" t="s">
        <v>271</v>
      </c>
      <c r="G185" s="149" t="s">
        <v>256</v>
      </c>
      <c r="H185" s="150">
        <v>778.892</v>
      </c>
      <c r="I185" s="151"/>
      <c r="J185" s="152">
        <f>ROUND(I185*H185,2)</f>
        <v>0</v>
      </c>
      <c r="K185" s="148" t="s">
        <v>166</v>
      </c>
      <c r="L185" s="33"/>
      <c r="M185" s="153" t="s">
        <v>21</v>
      </c>
      <c r="N185" s="154" t="s">
        <v>47</v>
      </c>
      <c r="P185" s="155">
        <f>O185*H185</f>
        <v>0</v>
      </c>
      <c r="Q185" s="155">
        <v>0</v>
      </c>
      <c r="R185" s="155">
        <f>Q185*H185</f>
        <v>0</v>
      </c>
      <c r="S185" s="155">
        <v>0</v>
      </c>
      <c r="T185" s="156">
        <f>S185*H185</f>
        <v>0</v>
      </c>
      <c r="AR185" s="157" t="s">
        <v>167</v>
      </c>
      <c r="AT185" s="157" t="s">
        <v>162</v>
      </c>
      <c r="AU185" s="157" t="s">
        <v>85</v>
      </c>
      <c r="AY185" s="18" t="s">
        <v>160</v>
      </c>
      <c r="BE185" s="158">
        <f>IF(N185="základní",J185,0)</f>
        <v>0</v>
      </c>
      <c r="BF185" s="158">
        <f>IF(N185="snížená",J185,0)</f>
        <v>0</v>
      </c>
      <c r="BG185" s="158">
        <f>IF(N185="zákl. přenesená",J185,0)</f>
        <v>0</v>
      </c>
      <c r="BH185" s="158">
        <f>IF(N185="sníž. přenesená",J185,0)</f>
        <v>0</v>
      </c>
      <c r="BI185" s="158">
        <f>IF(N185="nulová",J185,0)</f>
        <v>0</v>
      </c>
      <c r="BJ185" s="18" t="s">
        <v>83</v>
      </c>
      <c r="BK185" s="158">
        <f>ROUND(I185*H185,2)</f>
        <v>0</v>
      </c>
      <c r="BL185" s="18" t="s">
        <v>167</v>
      </c>
      <c r="BM185" s="157" t="s">
        <v>272</v>
      </c>
    </row>
    <row r="186" spans="2:47" s="1" customFormat="1" ht="63">
      <c r="B186" s="33"/>
      <c r="D186" s="159" t="s">
        <v>169</v>
      </c>
      <c r="F186" s="160" t="s">
        <v>273</v>
      </c>
      <c r="I186" s="94"/>
      <c r="L186" s="33"/>
      <c r="M186" s="161"/>
      <c r="T186" s="54"/>
      <c r="AT186" s="18" t="s">
        <v>169</v>
      </c>
      <c r="AU186" s="18" t="s">
        <v>85</v>
      </c>
    </row>
    <row r="187" spans="2:51" s="13" customFormat="1" ht="10">
      <c r="B187" s="168"/>
      <c r="D187" s="159" t="s">
        <v>171</v>
      </c>
      <c r="E187" s="169" t="s">
        <v>21</v>
      </c>
      <c r="F187" s="170" t="s">
        <v>274</v>
      </c>
      <c r="H187" s="171">
        <v>776.692</v>
      </c>
      <c r="I187" s="172"/>
      <c r="L187" s="168"/>
      <c r="M187" s="173"/>
      <c r="T187" s="174"/>
      <c r="AT187" s="169" t="s">
        <v>171</v>
      </c>
      <c r="AU187" s="169" t="s">
        <v>85</v>
      </c>
      <c r="AV187" s="13" t="s">
        <v>85</v>
      </c>
      <c r="AW187" s="13" t="s">
        <v>37</v>
      </c>
      <c r="AX187" s="13" t="s">
        <v>76</v>
      </c>
      <c r="AY187" s="169" t="s">
        <v>160</v>
      </c>
    </row>
    <row r="188" spans="2:51" s="15" customFormat="1" ht="10">
      <c r="B188" s="182"/>
      <c r="D188" s="159" t="s">
        <v>171</v>
      </c>
      <c r="E188" s="183" t="s">
        <v>21</v>
      </c>
      <c r="F188" s="184" t="s">
        <v>185</v>
      </c>
      <c r="H188" s="185">
        <v>776.692</v>
      </c>
      <c r="I188" s="186"/>
      <c r="L188" s="182"/>
      <c r="M188" s="187"/>
      <c r="T188" s="188"/>
      <c r="AT188" s="183" t="s">
        <v>171</v>
      </c>
      <c r="AU188" s="183" t="s">
        <v>85</v>
      </c>
      <c r="AV188" s="15" t="s">
        <v>167</v>
      </c>
      <c r="AW188" s="15" t="s">
        <v>37</v>
      </c>
      <c r="AX188" s="15" t="s">
        <v>83</v>
      </c>
      <c r="AY188" s="183" t="s">
        <v>160</v>
      </c>
    </row>
    <row r="189" spans="2:65" s="1" customFormat="1" ht="24" customHeight="1">
      <c r="B189" s="33"/>
      <c r="C189" s="146" t="s">
        <v>275</v>
      </c>
      <c r="D189" s="146" t="s">
        <v>162</v>
      </c>
      <c r="E189" s="147" t="s">
        <v>276</v>
      </c>
      <c r="F189" s="148" t="s">
        <v>277</v>
      </c>
      <c r="G189" s="149" t="s">
        <v>256</v>
      </c>
      <c r="H189" s="150">
        <v>1351.816</v>
      </c>
      <c r="I189" s="151"/>
      <c r="J189" s="152">
        <f>ROUND(I189*H189,2)</f>
        <v>0</v>
      </c>
      <c r="K189" s="148" t="s">
        <v>166</v>
      </c>
      <c r="L189" s="33"/>
      <c r="M189" s="153" t="s">
        <v>21</v>
      </c>
      <c r="N189" s="154" t="s">
        <v>47</v>
      </c>
      <c r="P189" s="155">
        <f>O189*H189</f>
        <v>0</v>
      </c>
      <c r="Q189" s="155">
        <v>0</v>
      </c>
      <c r="R189" s="155">
        <f>Q189*H189</f>
        <v>0</v>
      </c>
      <c r="S189" s="155">
        <v>0</v>
      </c>
      <c r="T189" s="156">
        <f>S189*H189</f>
        <v>0</v>
      </c>
      <c r="AR189" s="157" t="s">
        <v>167</v>
      </c>
      <c r="AT189" s="157" t="s">
        <v>162</v>
      </c>
      <c r="AU189" s="157" t="s">
        <v>85</v>
      </c>
      <c r="AY189" s="18" t="s">
        <v>160</v>
      </c>
      <c r="BE189" s="158">
        <f>IF(N189="základní",J189,0)</f>
        <v>0</v>
      </c>
      <c r="BF189" s="158">
        <f>IF(N189="snížená",J189,0)</f>
        <v>0</v>
      </c>
      <c r="BG189" s="158">
        <f>IF(N189="zákl. přenesená",J189,0)</f>
        <v>0</v>
      </c>
      <c r="BH189" s="158">
        <f>IF(N189="sníž. přenesená",J189,0)</f>
        <v>0</v>
      </c>
      <c r="BI189" s="158">
        <f>IF(N189="nulová",J189,0)</f>
        <v>0</v>
      </c>
      <c r="BJ189" s="18" t="s">
        <v>83</v>
      </c>
      <c r="BK189" s="158">
        <f>ROUND(I189*H189,2)</f>
        <v>0</v>
      </c>
      <c r="BL189" s="18" t="s">
        <v>167</v>
      </c>
      <c r="BM189" s="157" t="s">
        <v>278</v>
      </c>
    </row>
    <row r="190" spans="2:47" s="1" customFormat="1" ht="63">
      <c r="B190" s="33"/>
      <c r="D190" s="159" t="s">
        <v>169</v>
      </c>
      <c r="F190" s="160" t="s">
        <v>273</v>
      </c>
      <c r="I190" s="94"/>
      <c r="L190" s="33"/>
      <c r="M190" s="161"/>
      <c r="T190" s="54"/>
      <c r="AT190" s="18" t="s">
        <v>169</v>
      </c>
      <c r="AU190" s="18" t="s">
        <v>85</v>
      </c>
    </row>
    <row r="191" spans="2:51" s="13" customFormat="1" ht="10">
      <c r="B191" s="168"/>
      <c r="D191" s="159" t="s">
        <v>171</v>
      </c>
      <c r="E191" s="169" t="s">
        <v>21</v>
      </c>
      <c r="F191" s="170" t="s">
        <v>279</v>
      </c>
      <c r="H191" s="171">
        <v>1351.816</v>
      </c>
      <c r="I191" s="172"/>
      <c r="L191" s="168"/>
      <c r="M191" s="173"/>
      <c r="T191" s="174"/>
      <c r="AT191" s="169" t="s">
        <v>171</v>
      </c>
      <c r="AU191" s="169" t="s">
        <v>85</v>
      </c>
      <c r="AV191" s="13" t="s">
        <v>85</v>
      </c>
      <c r="AW191" s="13" t="s">
        <v>37</v>
      </c>
      <c r="AX191" s="13" t="s">
        <v>76</v>
      </c>
      <c r="AY191" s="169" t="s">
        <v>160</v>
      </c>
    </row>
    <row r="192" spans="2:51" s="15" customFormat="1" ht="10">
      <c r="B192" s="182"/>
      <c r="D192" s="159" t="s">
        <v>171</v>
      </c>
      <c r="E192" s="183" t="s">
        <v>21</v>
      </c>
      <c r="F192" s="184" t="s">
        <v>185</v>
      </c>
      <c r="H192" s="185">
        <v>1351.816</v>
      </c>
      <c r="I192" s="186"/>
      <c r="L192" s="182"/>
      <c r="M192" s="189"/>
      <c r="N192" s="190"/>
      <c r="O192" s="190"/>
      <c r="P192" s="190"/>
      <c r="Q192" s="190"/>
      <c r="R192" s="190"/>
      <c r="S192" s="190"/>
      <c r="T192" s="191"/>
      <c r="AT192" s="183" t="s">
        <v>171</v>
      </c>
      <c r="AU192" s="183" t="s">
        <v>85</v>
      </c>
      <c r="AV192" s="15" t="s">
        <v>167</v>
      </c>
      <c r="AW192" s="15" t="s">
        <v>37</v>
      </c>
      <c r="AX192" s="15" t="s">
        <v>83</v>
      </c>
      <c r="AY192" s="183" t="s">
        <v>160</v>
      </c>
    </row>
    <row r="193" spans="2:12" s="1" customFormat="1" ht="7" customHeight="1">
      <c r="B193" s="42"/>
      <c r="C193" s="43"/>
      <c r="D193" s="43"/>
      <c r="E193" s="43"/>
      <c r="F193" s="43"/>
      <c r="G193" s="43"/>
      <c r="H193" s="43"/>
      <c r="I193" s="109"/>
      <c r="J193" s="43"/>
      <c r="K193" s="43"/>
      <c r="L193" s="33"/>
    </row>
  </sheetData>
  <sheetProtection algorithmName="SHA-512" hashValue="vNPCOrg7y9kWGnooqc06jqG/GH2O/gqbIoTtU4VBek9sXsnuvifIz0J2/5wuXC4yqud9swXCGneas3NVyje2bw==" saltValue="bSjTyNSoq39XiK8M8VEbJw==" spinCount="100000" sheet="1" objects="1" scenarios="1" formatColumns="0" formatRows="0" autoFilter="0"/>
  <autoFilter ref="C88:K192"/>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278"/>
  <sheetViews>
    <sheetView showGridLines="0" workbookViewId="0" topLeftCell="A229">
      <selection activeCell="H275" sqref="H275"/>
    </sheetView>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297"/>
      <c r="M2" s="297"/>
      <c r="N2" s="297"/>
      <c r="O2" s="297"/>
      <c r="P2" s="297"/>
      <c r="Q2" s="297"/>
      <c r="R2" s="297"/>
      <c r="S2" s="297"/>
      <c r="T2" s="297"/>
      <c r="U2" s="297"/>
      <c r="V2" s="297"/>
      <c r="AT2" s="18" t="s">
        <v>93</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27" t="str">
        <f>'Rekapitulace stavby'!K6</f>
        <v>Projektová příprava výstavby nového střediska chovu koní Slatiňany</v>
      </c>
      <c r="F7" s="328"/>
      <c r="G7" s="328"/>
      <c r="H7" s="328"/>
      <c r="L7" s="21"/>
    </row>
    <row r="8" spans="2:12" ht="12" customHeight="1">
      <c r="B8" s="21"/>
      <c r="D8" s="28" t="s">
        <v>133</v>
      </c>
      <c r="L8" s="21"/>
    </row>
    <row r="9" spans="2:12" s="1" customFormat="1" ht="16.5" customHeight="1">
      <c r="B9" s="33"/>
      <c r="E9" s="327" t="s">
        <v>134</v>
      </c>
      <c r="F9" s="329"/>
      <c r="G9" s="329"/>
      <c r="H9" s="329"/>
      <c r="I9" s="94"/>
      <c r="L9" s="33"/>
    </row>
    <row r="10" spans="2:12" s="1" customFormat="1" ht="12" customHeight="1">
      <c r="B10" s="33"/>
      <c r="D10" s="28" t="s">
        <v>135</v>
      </c>
      <c r="I10" s="94"/>
      <c r="L10" s="33"/>
    </row>
    <row r="11" spans="2:12" s="1" customFormat="1" ht="16.5" customHeight="1">
      <c r="B11" s="33"/>
      <c r="E11" s="304" t="s">
        <v>280</v>
      </c>
      <c r="F11" s="329"/>
      <c r="G11" s="329"/>
      <c r="H11" s="329"/>
      <c r="I11" s="94"/>
      <c r="L11" s="33"/>
    </row>
    <row r="12" spans="2:12" s="1" customFormat="1" ht="10">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30" t="str">
        <f>'Rekapitulace stavby'!E14</f>
        <v>Vyplň údaj</v>
      </c>
      <c r="F20" s="307"/>
      <c r="G20" s="307"/>
      <c r="H20" s="307"/>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11" t="s">
        <v>41</v>
      </c>
      <c r="F29" s="311"/>
      <c r="G29" s="311"/>
      <c r="H29" s="311"/>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ROUND(J94,2)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ROUND((SUM(BE94:BE277)),2)</f>
        <v>0</v>
      </c>
      <c r="I35" s="101">
        <v>0.21</v>
      </c>
      <c r="J35" s="84">
        <f>ROUND(((SUM(BE94:BE277))*I35),2)</f>
        <v>0</v>
      </c>
      <c r="L35" s="33"/>
    </row>
    <row r="36" spans="2:12" s="1" customFormat="1" ht="14.4" customHeight="1">
      <c r="B36" s="33"/>
      <c r="E36" s="28" t="s">
        <v>48</v>
      </c>
      <c r="F36" s="84">
        <f>ROUND((SUM(BF94:BF277)),2)</f>
        <v>0</v>
      </c>
      <c r="I36" s="101">
        <v>0.15</v>
      </c>
      <c r="J36" s="84">
        <f>ROUND(((SUM(BF94:BF277))*I36),2)</f>
        <v>0</v>
      </c>
      <c r="L36" s="33"/>
    </row>
    <row r="37" spans="2:12" s="1" customFormat="1" ht="14.4" customHeight="1" hidden="1">
      <c r="B37" s="33"/>
      <c r="E37" s="28" t="s">
        <v>49</v>
      </c>
      <c r="F37" s="84">
        <f>ROUND((SUM(BG94:BG277)),2)</f>
        <v>0</v>
      </c>
      <c r="I37" s="101">
        <v>0.21</v>
      </c>
      <c r="J37" s="84">
        <f>0</f>
        <v>0</v>
      </c>
      <c r="L37" s="33"/>
    </row>
    <row r="38" spans="2:12" s="1" customFormat="1" ht="14.4" customHeight="1" hidden="1">
      <c r="B38" s="33"/>
      <c r="E38" s="28" t="s">
        <v>50</v>
      </c>
      <c r="F38" s="84">
        <f>ROUND((SUM(BH94:BH277)),2)</f>
        <v>0</v>
      </c>
      <c r="I38" s="101">
        <v>0.15</v>
      </c>
      <c r="J38" s="84">
        <f>0</f>
        <v>0</v>
      </c>
      <c r="L38" s="33"/>
    </row>
    <row r="39" spans="2:12" s="1" customFormat="1" ht="14.4" customHeight="1" hidden="1">
      <c r="B39" s="33"/>
      <c r="E39" s="28" t="s">
        <v>51</v>
      </c>
      <c r="F39" s="84">
        <f>ROUND((SUM(BI94:BI277)),2)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27" t="str">
        <f>E7</f>
        <v>Projektová příprava výstavby nového střediska chovu koní Slatiňany</v>
      </c>
      <c r="F50" s="328"/>
      <c r="G50" s="328"/>
      <c r="H50" s="328"/>
      <c r="I50" s="94"/>
      <c r="L50" s="33"/>
    </row>
    <row r="51" spans="2:12" ht="12" customHeight="1">
      <c r="B51" s="21"/>
      <c r="C51" s="28" t="s">
        <v>133</v>
      </c>
      <c r="L51" s="21"/>
    </row>
    <row r="52" spans="2:12" s="1" customFormat="1" ht="16.5" customHeight="1">
      <c r="B52" s="33"/>
      <c r="E52" s="327" t="s">
        <v>134</v>
      </c>
      <c r="F52" s="329"/>
      <c r="G52" s="329"/>
      <c r="H52" s="329"/>
      <c r="I52" s="94"/>
      <c r="L52" s="33"/>
    </row>
    <row r="53" spans="2:12" s="1" customFormat="1" ht="12" customHeight="1">
      <c r="B53" s="33"/>
      <c r="C53" s="28" t="s">
        <v>135</v>
      </c>
      <c r="I53" s="94"/>
      <c r="L53" s="33"/>
    </row>
    <row r="54" spans="2:12" s="1" customFormat="1" ht="16.5" customHeight="1">
      <c r="B54" s="33"/>
      <c r="E54" s="304" t="str">
        <f>E11</f>
        <v>SO 00.2 - Demolice ohrazení, sítí technické infrastruktury a zpevněných ploch</v>
      </c>
      <c r="F54" s="329"/>
      <c r="G54" s="329"/>
      <c r="H54" s="329"/>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J94</f>
        <v>0</v>
      </c>
      <c r="L63" s="33"/>
      <c r="AU63" s="18" t="s">
        <v>140</v>
      </c>
    </row>
    <row r="64" spans="2:12" s="8" customFormat="1" ht="25" customHeight="1">
      <c r="B64" s="115"/>
      <c r="D64" s="116" t="s">
        <v>141</v>
      </c>
      <c r="E64" s="117"/>
      <c r="F64" s="117"/>
      <c r="G64" s="117"/>
      <c r="H64" s="117"/>
      <c r="I64" s="118"/>
      <c r="J64" s="119">
        <f>J95</f>
        <v>0</v>
      </c>
      <c r="L64" s="115"/>
    </row>
    <row r="65" spans="2:12" s="9" customFormat="1" ht="19.9" customHeight="1">
      <c r="B65" s="120"/>
      <c r="D65" s="121" t="s">
        <v>142</v>
      </c>
      <c r="E65" s="122"/>
      <c r="F65" s="122"/>
      <c r="G65" s="122"/>
      <c r="H65" s="122"/>
      <c r="I65" s="123"/>
      <c r="J65" s="124">
        <f>J96</f>
        <v>0</v>
      </c>
      <c r="L65" s="120"/>
    </row>
    <row r="66" spans="2:12" s="9" customFormat="1" ht="19.9" customHeight="1">
      <c r="B66" s="120"/>
      <c r="D66" s="121" t="s">
        <v>281</v>
      </c>
      <c r="E66" s="122"/>
      <c r="F66" s="122"/>
      <c r="G66" s="122"/>
      <c r="H66" s="122"/>
      <c r="I66" s="123"/>
      <c r="J66" s="124">
        <f>J151</f>
        <v>0</v>
      </c>
      <c r="L66" s="120"/>
    </row>
    <row r="67" spans="2:12" s="9" customFormat="1" ht="19.9" customHeight="1">
      <c r="B67" s="120"/>
      <c r="D67" s="121" t="s">
        <v>143</v>
      </c>
      <c r="E67" s="122"/>
      <c r="F67" s="122"/>
      <c r="G67" s="122"/>
      <c r="H67" s="122"/>
      <c r="I67" s="123"/>
      <c r="J67" s="124">
        <f>J164</f>
        <v>0</v>
      </c>
      <c r="L67" s="120"/>
    </row>
    <row r="68" spans="2:12" s="9" customFormat="1" ht="19.9" customHeight="1">
      <c r="B68" s="120"/>
      <c r="D68" s="121" t="s">
        <v>144</v>
      </c>
      <c r="E68" s="122"/>
      <c r="F68" s="122"/>
      <c r="G68" s="122"/>
      <c r="H68" s="122"/>
      <c r="I68" s="123"/>
      <c r="J68" s="124">
        <f>J218</f>
        <v>0</v>
      </c>
      <c r="L68" s="120"/>
    </row>
    <row r="69" spans="2:12" s="8" customFormat="1" ht="25" customHeight="1">
      <c r="B69" s="115"/>
      <c r="D69" s="116" t="s">
        <v>282</v>
      </c>
      <c r="E69" s="117"/>
      <c r="F69" s="117"/>
      <c r="G69" s="117"/>
      <c r="H69" s="117"/>
      <c r="I69" s="118"/>
      <c r="J69" s="119">
        <f>J250</f>
        <v>0</v>
      </c>
      <c r="L69" s="115"/>
    </row>
    <row r="70" spans="2:12" s="9" customFormat="1" ht="19.9" customHeight="1">
      <c r="B70" s="120"/>
      <c r="D70" s="121" t="s">
        <v>283</v>
      </c>
      <c r="E70" s="122"/>
      <c r="F70" s="122"/>
      <c r="G70" s="122"/>
      <c r="H70" s="122"/>
      <c r="I70" s="123"/>
      <c r="J70" s="124">
        <f>J251</f>
        <v>0</v>
      </c>
      <c r="L70" s="120"/>
    </row>
    <row r="71" spans="2:12" s="9" customFormat="1" ht="19.9" customHeight="1">
      <c r="B71" s="120"/>
      <c r="D71" s="121" t="s">
        <v>284</v>
      </c>
      <c r="E71" s="122"/>
      <c r="F71" s="122"/>
      <c r="G71" s="122"/>
      <c r="H71" s="122"/>
      <c r="I71" s="123"/>
      <c r="J71" s="124">
        <f>J268</f>
        <v>0</v>
      </c>
      <c r="L71" s="120"/>
    </row>
    <row r="72" spans="2:12" s="9" customFormat="1" ht="19.9" customHeight="1">
      <c r="B72" s="120"/>
      <c r="D72" s="121" t="s">
        <v>285</v>
      </c>
      <c r="E72" s="122"/>
      <c r="F72" s="122"/>
      <c r="G72" s="122"/>
      <c r="H72" s="122"/>
      <c r="I72" s="123"/>
      <c r="J72" s="124">
        <f>J273</f>
        <v>0</v>
      </c>
      <c r="L72" s="120"/>
    </row>
    <row r="73" spans="2:12" s="1" customFormat="1" ht="21.75" customHeight="1">
      <c r="B73" s="33"/>
      <c r="I73" s="94"/>
      <c r="L73" s="33"/>
    </row>
    <row r="74" spans="2:12" s="1" customFormat="1" ht="7" customHeight="1">
      <c r="B74" s="42"/>
      <c r="C74" s="43"/>
      <c r="D74" s="43"/>
      <c r="E74" s="43"/>
      <c r="F74" s="43"/>
      <c r="G74" s="43"/>
      <c r="H74" s="43"/>
      <c r="I74" s="109"/>
      <c r="J74" s="43"/>
      <c r="K74" s="43"/>
      <c r="L74" s="33"/>
    </row>
    <row r="78" spans="2:12" s="1" customFormat="1" ht="7" customHeight="1">
      <c r="B78" s="44"/>
      <c r="C78" s="45"/>
      <c r="D78" s="45"/>
      <c r="E78" s="45"/>
      <c r="F78" s="45"/>
      <c r="G78" s="45"/>
      <c r="H78" s="45"/>
      <c r="I78" s="110"/>
      <c r="J78" s="45"/>
      <c r="K78" s="45"/>
      <c r="L78" s="33"/>
    </row>
    <row r="79" spans="2:12" s="1" customFormat="1" ht="25" customHeight="1">
      <c r="B79" s="33"/>
      <c r="C79" s="22" t="s">
        <v>145</v>
      </c>
      <c r="I79" s="94"/>
      <c r="L79" s="33"/>
    </row>
    <row r="80" spans="2:12" s="1" customFormat="1" ht="7" customHeight="1">
      <c r="B80" s="33"/>
      <c r="I80" s="94"/>
      <c r="L80" s="33"/>
    </row>
    <row r="81" spans="2:12" s="1" customFormat="1" ht="12" customHeight="1">
      <c r="B81" s="33"/>
      <c r="C81" s="28" t="s">
        <v>16</v>
      </c>
      <c r="I81" s="94"/>
      <c r="L81" s="33"/>
    </row>
    <row r="82" spans="2:12" s="1" customFormat="1" ht="16.5" customHeight="1">
      <c r="B82" s="33"/>
      <c r="E82" s="327" t="str">
        <f>E7</f>
        <v>Projektová příprava výstavby nového střediska chovu koní Slatiňany</v>
      </c>
      <c r="F82" s="328"/>
      <c r="G82" s="328"/>
      <c r="H82" s="328"/>
      <c r="I82" s="94"/>
      <c r="L82" s="33"/>
    </row>
    <row r="83" spans="2:12" ht="12" customHeight="1">
      <c r="B83" s="21"/>
      <c r="C83" s="28" t="s">
        <v>133</v>
      </c>
      <c r="L83" s="21"/>
    </row>
    <row r="84" spans="2:12" s="1" customFormat="1" ht="16.5" customHeight="1">
      <c r="B84" s="33"/>
      <c r="E84" s="327" t="s">
        <v>134</v>
      </c>
      <c r="F84" s="329"/>
      <c r="G84" s="329"/>
      <c r="H84" s="329"/>
      <c r="I84" s="94"/>
      <c r="L84" s="33"/>
    </row>
    <row r="85" spans="2:12" s="1" customFormat="1" ht="12" customHeight="1">
      <c r="B85" s="33"/>
      <c r="C85" s="28" t="s">
        <v>135</v>
      </c>
      <c r="I85" s="94"/>
      <c r="L85" s="33"/>
    </row>
    <row r="86" spans="2:12" s="1" customFormat="1" ht="16.5" customHeight="1">
      <c r="B86" s="33"/>
      <c r="E86" s="304" t="str">
        <f>E11</f>
        <v>SO 00.2 - Demolice ohrazení, sítí technické infrastruktury a zpevněných ploch</v>
      </c>
      <c r="F86" s="329"/>
      <c r="G86" s="329"/>
      <c r="H86" s="329"/>
      <c r="I86" s="94"/>
      <c r="L86" s="33"/>
    </row>
    <row r="87" spans="2:12" s="1" customFormat="1" ht="7" customHeight="1">
      <c r="B87" s="33"/>
      <c r="I87" s="94"/>
      <c r="L87" s="33"/>
    </row>
    <row r="88" spans="2:12" s="1" customFormat="1" ht="12" customHeight="1">
      <c r="B88" s="33"/>
      <c r="C88" s="28" t="s">
        <v>22</v>
      </c>
      <c r="F88" s="26" t="str">
        <f>F14</f>
        <v>V Kaštance, 538 21 Slatiňany</v>
      </c>
      <c r="I88" s="95" t="s">
        <v>24</v>
      </c>
      <c r="J88" s="50" t="str">
        <f>IF(J14="","",J14)</f>
        <v>25. 7. 2019</v>
      </c>
      <c r="L88" s="33"/>
    </row>
    <row r="89" spans="2:12" s="1" customFormat="1" ht="7" customHeight="1">
      <c r="B89" s="33"/>
      <c r="I89" s="94"/>
      <c r="L89" s="33"/>
    </row>
    <row r="90" spans="2:12" s="1" customFormat="1" ht="15.15" customHeight="1">
      <c r="B90" s="33"/>
      <c r="C90" s="28" t="s">
        <v>26</v>
      </c>
      <c r="F90" s="26" t="str">
        <f>E17</f>
        <v>Národní hřebčín Kladruby nad Labem, s.p.o.</v>
      </c>
      <c r="I90" s="95" t="s">
        <v>33</v>
      </c>
      <c r="J90" s="31" t="str">
        <f>E23</f>
        <v>SVIŽN s.r.o.</v>
      </c>
      <c r="L90" s="33"/>
    </row>
    <row r="91" spans="2:12" s="1" customFormat="1" ht="15.15" customHeight="1">
      <c r="B91" s="33"/>
      <c r="C91" s="28" t="s">
        <v>31</v>
      </c>
      <c r="F91" s="26" t="str">
        <f>IF(E20="","",E20)</f>
        <v>Vyplň údaj</v>
      </c>
      <c r="I91" s="95" t="s">
        <v>38</v>
      </c>
      <c r="J91" s="31" t="str">
        <f>E26</f>
        <v xml:space="preserve"> </v>
      </c>
      <c r="L91" s="33"/>
    </row>
    <row r="92" spans="2:12" s="1" customFormat="1" ht="10.25" customHeight="1">
      <c r="B92" s="33"/>
      <c r="I92" s="94"/>
      <c r="L92" s="33"/>
    </row>
    <row r="93" spans="2:20" s="10" customFormat="1" ht="29.25" customHeight="1">
      <c r="B93" s="125"/>
      <c r="C93" s="126" t="s">
        <v>146</v>
      </c>
      <c r="D93" s="127" t="s">
        <v>61</v>
      </c>
      <c r="E93" s="127" t="s">
        <v>57</v>
      </c>
      <c r="F93" s="127" t="s">
        <v>58</v>
      </c>
      <c r="G93" s="127" t="s">
        <v>147</v>
      </c>
      <c r="H93" s="127" t="s">
        <v>148</v>
      </c>
      <c r="I93" s="128" t="s">
        <v>149</v>
      </c>
      <c r="J93" s="127" t="s">
        <v>139</v>
      </c>
      <c r="K93" s="129" t="s">
        <v>150</v>
      </c>
      <c r="L93" s="125"/>
      <c r="M93" s="57" t="s">
        <v>21</v>
      </c>
      <c r="N93" s="58" t="s">
        <v>46</v>
      </c>
      <c r="O93" s="58" t="s">
        <v>151</v>
      </c>
      <c r="P93" s="58" t="s">
        <v>152</v>
      </c>
      <c r="Q93" s="58" t="s">
        <v>153</v>
      </c>
      <c r="R93" s="58" t="s">
        <v>154</v>
      </c>
      <c r="S93" s="58" t="s">
        <v>155</v>
      </c>
      <c r="T93" s="59" t="s">
        <v>156</v>
      </c>
    </row>
    <row r="94" spans="2:63" s="1" customFormat="1" ht="22.75" customHeight="1">
      <c r="B94" s="33"/>
      <c r="C94" s="62" t="s">
        <v>157</v>
      </c>
      <c r="I94" s="94"/>
      <c r="J94" s="130">
        <f>BK94</f>
        <v>0</v>
      </c>
      <c r="L94" s="33"/>
      <c r="M94" s="60"/>
      <c r="N94" s="51"/>
      <c r="O94" s="51"/>
      <c r="P94" s="131">
        <f>P95+P250</f>
        <v>0</v>
      </c>
      <c r="Q94" s="51"/>
      <c r="R94" s="131">
        <f>R95+R250</f>
        <v>0</v>
      </c>
      <c r="S94" s="51"/>
      <c r="T94" s="132">
        <f>T95+T250</f>
        <v>1981.18294</v>
      </c>
      <c r="AT94" s="18" t="s">
        <v>75</v>
      </c>
      <c r="AU94" s="18" t="s">
        <v>140</v>
      </c>
      <c r="BK94" s="133">
        <f>BK95+BK250</f>
        <v>0</v>
      </c>
    </row>
    <row r="95" spans="2:63" s="11" customFormat="1" ht="25.9" customHeight="1">
      <c r="B95" s="134"/>
      <c r="D95" s="135" t="s">
        <v>75</v>
      </c>
      <c r="E95" s="136" t="s">
        <v>158</v>
      </c>
      <c r="F95" s="136" t="s">
        <v>159</v>
      </c>
      <c r="I95" s="137"/>
      <c r="J95" s="138">
        <f>BK95</f>
        <v>0</v>
      </c>
      <c r="L95" s="134"/>
      <c r="M95" s="139"/>
      <c r="P95" s="140">
        <f>P96+P151+P164+P218</f>
        <v>0</v>
      </c>
      <c r="R95" s="140">
        <f>R96+R151+R164+R218</f>
        <v>0</v>
      </c>
      <c r="T95" s="141">
        <f>T96+T151+T164+T218</f>
        <v>1981.08134</v>
      </c>
      <c r="AR95" s="135" t="s">
        <v>83</v>
      </c>
      <c r="AT95" s="142" t="s">
        <v>75</v>
      </c>
      <c r="AU95" s="142" t="s">
        <v>76</v>
      </c>
      <c r="AY95" s="135" t="s">
        <v>160</v>
      </c>
      <c r="BK95" s="143">
        <f>BK96+BK151+BK164+BK218</f>
        <v>0</v>
      </c>
    </row>
    <row r="96" spans="2:63" s="11" customFormat="1" ht="22.75" customHeight="1">
      <c r="B96" s="134"/>
      <c r="D96" s="135" t="s">
        <v>75</v>
      </c>
      <c r="E96" s="144" t="s">
        <v>83</v>
      </c>
      <c r="F96" s="144" t="s">
        <v>161</v>
      </c>
      <c r="I96" s="137"/>
      <c r="J96" s="145">
        <f>BK96</f>
        <v>0</v>
      </c>
      <c r="L96" s="134"/>
      <c r="M96" s="139"/>
      <c r="P96" s="140">
        <f>SUM(P97:P150)</f>
        <v>0</v>
      </c>
      <c r="R96" s="140">
        <f>SUM(R97:R150)</f>
        <v>0</v>
      </c>
      <c r="T96" s="141">
        <f>SUM(T97:T150)</f>
        <v>1874.3999999999999</v>
      </c>
      <c r="AR96" s="135" t="s">
        <v>83</v>
      </c>
      <c r="AT96" s="142" t="s">
        <v>75</v>
      </c>
      <c r="AU96" s="142" t="s">
        <v>83</v>
      </c>
      <c r="AY96" s="135" t="s">
        <v>160</v>
      </c>
      <c r="BK96" s="143">
        <f>SUM(BK97:BK150)</f>
        <v>0</v>
      </c>
    </row>
    <row r="97" spans="2:65" s="1" customFormat="1" ht="36" customHeight="1">
      <c r="B97" s="33"/>
      <c r="C97" s="146" t="s">
        <v>83</v>
      </c>
      <c r="D97" s="146" t="s">
        <v>162</v>
      </c>
      <c r="E97" s="147" t="s">
        <v>286</v>
      </c>
      <c r="F97" s="148" t="s">
        <v>287</v>
      </c>
      <c r="G97" s="149" t="s">
        <v>204</v>
      </c>
      <c r="H97" s="150">
        <v>2840</v>
      </c>
      <c r="I97" s="151"/>
      <c r="J97" s="152">
        <f>ROUND(I97*H97,2)</f>
        <v>0</v>
      </c>
      <c r="K97" s="148" t="s">
        <v>166</v>
      </c>
      <c r="L97" s="33"/>
      <c r="M97" s="153" t="s">
        <v>21</v>
      </c>
      <c r="N97" s="154" t="s">
        <v>47</v>
      </c>
      <c r="P97" s="155">
        <f>O97*H97</f>
        <v>0</v>
      </c>
      <c r="Q97" s="155">
        <v>0</v>
      </c>
      <c r="R97" s="155">
        <f>Q97*H97</f>
        <v>0</v>
      </c>
      <c r="S97" s="155">
        <v>0.44</v>
      </c>
      <c r="T97" s="156">
        <f>S97*H97</f>
        <v>1249.6</v>
      </c>
      <c r="AR97" s="157" t="s">
        <v>167</v>
      </c>
      <c r="AT97" s="157" t="s">
        <v>162</v>
      </c>
      <c r="AU97" s="157" t="s">
        <v>85</v>
      </c>
      <c r="AY97" s="18" t="s">
        <v>160</v>
      </c>
      <c r="BE97" s="158">
        <f>IF(N97="základní",J97,0)</f>
        <v>0</v>
      </c>
      <c r="BF97" s="158">
        <f>IF(N97="snížená",J97,0)</f>
        <v>0</v>
      </c>
      <c r="BG97" s="158">
        <f>IF(N97="zákl. přenesená",J97,0)</f>
        <v>0</v>
      </c>
      <c r="BH97" s="158">
        <f>IF(N97="sníž. přenesená",J97,0)</f>
        <v>0</v>
      </c>
      <c r="BI97" s="158">
        <f>IF(N97="nulová",J97,0)</f>
        <v>0</v>
      </c>
      <c r="BJ97" s="18" t="s">
        <v>83</v>
      </c>
      <c r="BK97" s="158">
        <f>ROUND(I97*H97,2)</f>
        <v>0</v>
      </c>
      <c r="BL97" s="18" t="s">
        <v>167</v>
      </c>
      <c r="BM97" s="157" t="s">
        <v>288</v>
      </c>
    </row>
    <row r="98" spans="2:47" s="1" customFormat="1" ht="171">
      <c r="B98" s="33"/>
      <c r="D98" s="159" t="s">
        <v>169</v>
      </c>
      <c r="F98" s="160" t="s">
        <v>289</v>
      </c>
      <c r="I98" s="94"/>
      <c r="L98" s="33"/>
      <c r="M98" s="161"/>
      <c r="T98" s="54"/>
      <c r="AT98" s="18" t="s">
        <v>169</v>
      </c>
      <c r="AU98" s="18" t="s">
        <v>85</v>
      </c>
    </row>
    <row r="99" spans="2:51" s="12" customFormat="1" ht="10">
      <c r="B99" s="162"/>
      <c r="D99" s="159" t="s">
        <v>171</v>
      </c>
      <c r="E99" s="163" t="s">
        <v>21</v>
      </c>
      <c r="F99" s="164" t="s">
        <v>290</v>
      </c>
      <c r="H99" s="163" t="s">
        <v>21</v>
      </c>
      <c r="I99" s="165"/>
      <c r="L99" s="162"/>
      <c r="M99" s="166"/>
      <c r="T99" s="167"/>
      <c r="AT99" s="163" t="s">
        <v>171</v>
      </c>
      <c r="AU99" s="163" t="s">
        <v>85</v>
      </c>
      <c r="AV99" s="12" t="s">
        <v>83</v>
      </c>
      <c r="AW99" s="12" t="s">
        <v>37</v>
      </c>
      <c r="AX99" s="12" t="s">
        <v>76</v>
      </c>
      <c r="AY99" s="163" t="s">
        <v>160</v>
      </c>
    </row>
    <row r="100" spans="2:51" s="13" customFormat="1" ht="10">
      <c r="B100" s="168"/>
      <c r="D100" s="159" t="s">
        <v>171</v>
      </c>
      <c r="E100" s="169" t="s">
        <v>21</v>
      </c>
      <c r="F100" s="170" t="s">
        <v>291</v>
      </c>
      <c r="H100" s="171">
        <v>2840</v>
      </c>
      <c r="I100" s="172"/>
      <c r="L100" s="168"/>
      <c r="M100" s="173"/>
      <c r="T100" s="174"/>
      <c r="AT100" s="169" t="s">
        <v>171</v>
      </c>
      <c r="AU100" s="169" t="s">
        <v>85</v>
      </c>
      <c r="AV100" s="13" t="s">
        <v>85</v>
      </c>
      <c r="AW100" s="13" t="s">
        <v>37</v>
      </c>
      <c r="AX100" s="13" t="s">
        <v>76</v>
      </c>
      <c r="AY100" s="169" t="s">
        <v>160</v>
      </c>
    </row>
    <row r="101" spans="2:51" s="15" customFormat="1" ht="10">
      <c r="B101" s="182"/>
      <c r="D101" s="159" t="s">
        <v>171</v>
      </c>
      <c r="E101" s="183" t="s">
        <v>21</v>
      </c>
      <c r="F101" s="184" t="s">
        <v>185</v>
      </c>
      <c r="H101" s="185">
        <v>2840</v>
      </c>
      <c r="I101" s="186"/>
      <c r="L101" s="182"/>
      <c r="M101" s="187"/>
      <c r="T101" s="188"/>
      <c r="AT101" s="183" t="s">
        <v>171</v>
      </c>
      <c r="AU101" s="183" t="s">
        <v>85</v>
      </c>
      <c r="AV101" s="15" t="s">
        <v>167</v>
      </c>
      <c r="AW101" s="15" t="s">
        <v>37</v>
      </c>
      <c r="AX101" s="15" t="s">
        <v>83</v>
      </c>
      <c r="AY101" s="183" t="s">
        <v>160</v>
      </c>
    </row>
    <row r="102" spans="2:65" s="1" customFormat="1" ht="24" customHeight="1">
      <c r="B102" s="33"/>
      <c r="C102" s="146" t="s">
        <v>85</v>
      </c>
      <c r="D102" s="146" t="s">
        <v>162</v>
      </c>
      <c r="E102" s="147" t="s">
        <v>292</v>
      </c>
      <c r="F102" s="148" t="s">
        <v>293</v>
      </c>
      <c r="G102" s="149" t="s">
        <v>204</v>
      </c>
      <c r="H102" s="150">
        <v>2840</v>
      </c>
      <c r="I102" s="151"/>
      <c r="J102" s="152">
        <f>ROUND(I102*H102,2)</f>
        <v>0</v>
      </c>
      <c r="K102" s="148" t="s">
        <v>166</v>
      </c>
      <c r="L102" s="33"/>
      <c r="M102" s="153" t="s">
        <v>21</v>
      </c>
      <c r="N102" s="154" t="s">
        <v>47</v>
      </c>
      <c r="P102" s="155">
        <f>O102*H102</f>
        <v>0</v>
      </c>
      <c r="Q102" s="155">
        <v>0</v>
      </c>
      <c r="R102" s="155">
        <f>Q102*H102</f>
        <v>0</v>
      </c>
      <c r="S102" s="155">
        <v>0.22</v>
      </c>
      <c r="T102" s="156">
        <f>S102*H102</f>
        <v>624.8</v>
      </c>
      <c r="AR102" s="157" t="s">
        <v>167</v>
      </c>
      <c r="AT102" s="157" t="s">
        <v>162</v>
      </c>
      <c r="AU102" s="157" t="s">
        <v>85</v>
      </c>
      <c r="AY102" s="18" t="s">
        <v>160</v>
      </c>
      <c r="BE102" s="158">
        <f>IF(N102="základní",J102,0)</f>
        <v>0</v>
      </c>
      <c r="BF102" s="158">
        <f>IF(N102="snížená",J102,0)</f>
        <v>0</v>
      </c>
      <c r="BG102" s="158">
        <f>IF(N102="zákl. přenesená",J102,0)</f>
        <v>0</v>
      </c>
      <c r="BH102" s="158">
        <f>IF(N102="sníž. přenesená",J102,0)</f>
        <v>0</v>
      </c>
      <c r="BI102" s="158">
        <f>IF(N102="nulová",J102,0)</f>
        <v>0</v>
      </c>
      <c r="BJ102" s="18" t="s">
        <v>83</v>
      </c>
      <c r="BK102" s="158">
        <f>ROUND(I102*H102,2)</f>
        <v>0</v>
      </c>
      <c r="BL102" s="18" t="s">
        <v>167</v>
      </c>
      <c r="BM102" s="157" t="s">
        <v>294</v>
      </c>
    </row>
    <row r="103" spans="2:47" s="1" customFormat="1" ht="171">
      <c r="B103" s="33"/>
      <c r="D103" s="159" t="s">
        <v>169</v>
      </c>
      <c r="F103" s="160" t="s">
        <v>289</v>
      </c>
      <c r="I103" s="94"/>
      <c r="L103" s="33"/>
      <c r="M103" s="161"/>
      <c r="T103" s="54"/>
      <c r="AT103" s="18" t="s">
        <v>169</v>
      </c>
      <c r="AU103" s="18" t="s">
        <v>85</v>
      </c>
    </row>
    <row r="104" spans="2:51" s="12" customFormat="1" ht="10">
      <c r="B104" s="162"/>
      <c r="D104" s="159" t="s">
        <v>171</v>
      </c>
      <c r="E104" s="163" t="s">
        <v>21</v>
      </c>
      <c r="F104" s="164" t="s">
        <v>290</v>
      </c>
      <c r="H104" s="163" t="s">
        <v>21</v>
      </c>
      <c r="I104" s="165"/>
      <c r="L104" s="162"/>
      <c r="M104" s="166"/>
      <c r="T104" s="167"/>
      <c r="AT104" s="163" t="s">
        <v>171</v>
      </c>
      <c r="AU104" s="163" t="s">
        <v>85</v>
      </c>
      <c r="AV104" s="12" t="s">
        <v>83</v>
      </c>
      <c r="AW104" s="12" t="s">
        <v>37</v>
      </c>
      <c r="AX104" s="12" t="s">
        <v>76</v>
      </c>
      <c r="AY104" s="163" t="s">
        <v>160</v>
      </c>
    </row>
    <row r="105" spans="2:51" s="13" customFormat="1" ht="10">
      <c r="B105" s="168"/>
      <c r="D105" s="159" t="s">
        <v>171</v>
      </c>
      <c r="E105" s="169" t="s">
        <v>21</v>
      </c>
      <c r="F105" s="170" t="s">
        <v>291</v>
      </c>
      <c r="H105" s="171">
        <v>2840</v>
      </c>
      <c r="I105" s="172"/>
      <c r="L105" s="168"/>
      <c r="M105" s="173"/>
      <c r="T105" s="174"/>
      <c r="AT105" s="169" t="s">
        <v>171</v>
      </c>
      <c r="AU105" s="169" t="s">
        <v>85</v>
      </c>
      <c r="AV105" s="13" t="s">
        <v>85</v>
      </c>
      <c r="AW105" s="13" t="s">
        <v>37</v>
      </c>
      <c r="AX105" s="13" t="s">
        <v>76</v>
      </c>
      <c r="AY105" s="169" t="s">
        <v>160</v>
      </c>
    </row>
    <row r="106" spans="2:51" s="15" customFormat="1" ht="10">
      <c r="B106" s="182"/>
      <c r="D106" s="159" t="s">
        <v>171</v>
      </c>
      <c r="E106" s="183" t="s">
        <v>21</v>
      </c>
      <c r="F106" s="184" t="s">
        <v>185</v>
      </c>
      <c r="H106" s="185">
        <v>2840</v>
      </c>
      <c r="I106" s="186"/>
      <c r="L106" s="182"/>
      <c r="M106" s="187"/>
      <c r="T106" s="188"/>
      <c r="AT106" s="183" t="s">
        <v>171</v>
      </c>
      <c r="AU106" s="183" t="s">
        <v>85</v>
      </c>
      <c r="AV106" s="15" t="s">
        <v>167</v>
      </c>
      <c r="AW106" s="15" t="s">
        <v>37</v>
      </c>
      <c r="AX106" s="15" t="s">
        <v>83</v>
      </c>
      <c r="AY106" s="183" t="s">
        <v>160</v>
      </c>
    </row>
    <row r="107" spans="2:65" s="1" customFormat="1" ht="24" customHeight="1">
      <c r="B107" s="33"/>
      <c r="C107" s="146" t="s">
        <v>181</v>
      </c>
      <c r="D107" s="146" t="s">
        <v>162</v>
      </c>
      <c r="E107" s="147" t="s">
        <v>295</v>
      </c>
      <c r="F107" s="148" t="s">
        <v>296</v>
      </c>
      <c r="G107" s="149" t="s">
        <v>165</v>
      </c>
      <c r="H107" s="150">
        <v>88.32</v>
      </c>
      <c r="I107" s="151"/>
      <c r="J107" s="152">
        <f>ROUND(I107*H107,2)</f>
        <v>0</v>
      </c>
      <c r="K107" s="148" t="s">
        <v>166</v>
      </c>
      <c r="L107" s="33"/>
      <c r="M107" s="153" t="s">
        <v>21</v>
      </c>
      <c r="N107" s="154" t="s">
        <v>47</v>
      </c>
      <c r="P107" s="155">
        <f>O107*H107</f>
        <v>0</v>
      </c>
      <c r="Q107" s="155">
        <v>0</v>
      </c>
      <c r="R107" s="155">
        <f>Q107*H107</f>
        <v>0</v>
      </c>
      <c r="S107" s="155">
        <v>0</v>
      </c>
      <c r="T107" s="156">
        <f>S107*H107</f>
        <v>0</v>
      </c>
      <c r="AR107" s="157" t="s">
        <v>167</v>
      </c>
      <c r="AT107" s="157" t="s">
        <v>162</v>
      </c>
      <c r="AU107" s="157" t="s">
        <v>85</v>
      </c>
      <c r="AY107" s="18" t="s">
        <v>160</v>
      </c>
      <c r="BE107" s="158">
        <f>IF(N107="základní",J107,0)</f>
        <v>0</v>
      </c>
      <c r="BF107" s="158">
        <f>IF(N107="snížená",J107,0)</f>
        <v>0</v>
      </c>
      <c r="BG107" s="158">
        <f>IF(N107="zákl. přenesená",J107,0)</f>
        <v>0</v>
      </c>
      <c r="BH107" s="158">
        <f>IF(N107="sníž. přenesená",J107,0)</f>
        <v>0</v>
      </c>
      <c r="BI107" s="158">
        <f>IF(N107="nulová",J107,0)</f>
        <v>0</v>
      </c>
      <c r="BJ107" s="18" t="s">
        <v>83</v>
      </c>
      <c r="BK107" s="158">
        <f>ROUND(I107*H107,2)</f>
        <v>0</v>
      </c>
      <c r="BL107" s="18" t="s">
        <v>167</v>
      </c>
      <c r="BM107" s="157" t="s">
        <v>297</v>
      </c>
    </row>
    <row r="108" spans="2:47" s="1" customFormat="1" ht="90">
      <c r="B108" s="33"/>
      <c r="D108" s="159" t="s">
        <v>169</v>
      </c>
      <c r="F108" s="160" t="s">
        <v>170</v>
      </c>
      <c r="I108" s="94"/>
      <c r="L108" s="33"/>
      <c r="M108" s="161"/>
      <c r="T108" s="54"/>
      <c r="AT108" s="18" t="s">
        <v>169</v>
      </c>
      <c r="AU108" s="18" t="s">
        <v>85</v>
      </c>
    </row>
    <row r="109" spans="2:51" s="12" customFormat="1" ht="10">
      <c r="B109" s="162"/>
      <c r="D109" s="159" t="s">
        <v>171</v>
      </c>
      <c r="E109" s="163" t="s">
        <v>21</v>
      </c>
      <c r="F109" s="164" t="s">
        <v>298</v>
      </c>
      <c r="H109" s="163" t="s">
        <v>21</v>
      </c>
      <c r="I109" s="165"/>
      <c r="L109" s="162"/>
      <c r="M109" s="166"/>
      <c r="T109" s="167"/>
      <c r="AT109" s="163" t="s">
        <v>171</v>
      </c>
      <c r="AU109" s="163" t="s">
        <v>85</v>
      </c>
      <c r="AV109" s="12" t="s">
        <v>83</v>
      </c>
      <c r="AW109" s="12" t="s">
        <v>37</v>
      </c>
      <c r="AX109" s="12" t="s">
        <v>76</v>
      </c>
      <c r="AY109" s="163" t="s">
        <v>160</v>
      </c>
    </row>
    <row r="110" spans="2:51" s="12" customFormat="1" ht="10">
      <c r="B110" s="162"/>
      <c r="D110" s="159" t="s">
        <v>171</v>
      </c>
      <c r="E110" s="163" t="s">
        <v>21</v>
      </c>
      <c r="F110" s="164" t="s">
        <v>299</v>
      </c>
      <c r="H110" s="163" t="s">
        <v>21</v>
      </c>
      <c r="I110" s="165"/>
      <c r="L110" s="162"/>
      <c r="M110" s="166"/>
      <c r="T110" s="167"/>
      <c r="AT110" s="163" t="s">
        <v>171</v>
      </c>
      <c r="AU110" s="163" t="s">
        <v>85</v>
      </c>
      <c r="AV110" s="12" t="s">
        <v>83</v>
      </c>
      <c r="AW110" s="12" t="s">
        <v>37</v>
      </c>
      <c r="AX110" s="12" t="s">
        <v>76</v>
      </c>
      <c r="AY110" s="163" t="s">
        <v>160</v>
      </c>
    </row>
    <row r="111" spans="2:51" s="13" customFormat="1" ht="10">
      <c r="B111" s="168"/>
      <c r="D111" s="159" t="s">
        <v>171</v>
      </c>
      <c r="E111" s="169" t="s">
        <v>21</v>
      </c>
      <c r="F111" s="170" t="s">
        <v>300</v>
      </c>
      <c r="H111" s="171">
        <v>15.12</v>
      </c>
      <c r="I111" s="172"/>
      <c r="L111" s="168"/>
      <c r="M111" s="173"/>
      <c r="T111" s="174"/>
      <c r="AT111" s="169" t="s">
        <v>171</v>
      </c>
      <c r="AU111" s="169" t="s">
        <v>85</v>
      </c>
      <c r="AV111" s="13" t="s">
        <v>85</v>
      </c>
      <c r="AW111" s="13" t="s">
        <v>37</v>
      </c>
      <c r="AX111" s="13" t="s">
        <v>76</v>
      </c>
      <c r="AY111" s="169" t="s">
        <v>160</v>
      </c>
    </row>
    <row r="112" spans="2:51" s="14" customFormat="1" ht="10">
      <c r="B112" s="175"/>
      <c r="D112" s="159" t="s">
        <v>171</v>
      </c>
      <c r="E112" s="176" t="s">
        <v>21</v>
      </c>
      <c r="F112" s="177" t="s">
        <v>180</v>
      </c>
      <c r="H112" s="178">
        <v>15.12</v>
      </c>
      <c r="I112" s="179"/>
      <c r="L112" s="175"/>
      <c r="M112" s="180"/>
      <c r="T112" s="181"/>
      <c r="AT112" s="176" t="s">
        <v>171</v>
      </c>
      <c r="AU112" s="176" t="s">
        <v>85</v>
      </c>
      <c r="AV112" s="14" t="s">
        <v>181</v>
      </c>
      <c r="AW112" s="14" t="s">
        <v>37</v>
      </c>
      <c r="AX112" s="14" t="s">
        <v>76</v>
      </c>
      <c r="AY112" s="176" t="s">
        <v>160</v>
      </c>
    </row>
    <row r="113" spans="2:51" s="12" customFormat="1" ht="10">
      <c r="B113" s="162"/>
      <c r="D113" s="159" t="s">
        <v>171</v>
      </c>
      <c r="E113" s="163" t="s">
        <v>21</v>
      </c>
      <c r="F113" s="164" t="s">
        <v>301</v>
      </c>
      <c r="H113" s="163" t="s">
        <v>21</v>
      </c>
      <c r="I113" s="165"/>
      <c r="L113" s="162"/>
      <c r="M113" s="166"/>
      <c r="T113" s="167"/>
      <c r="AT113" s="163" t="s">
        <v>171</v>
      </c>
      <c r="AU113" s="163" t="s">
        <v>85</v>
      </c>
      <c r="AV113" s="12" t="s">
        <v>83</v>
      </c>
      <c r="AW113" s="12" t="s">
        <v>37</v>
      </c>
      <c r="AX113" s="12" t="s">
        <v>76</v>
      </c>
      <c r="AY113" s="163" t="s">
        <v>160</v>
      </c>
    </row>
    <row r="114" spans="2:51" s="13" customFormat="1" ht="10">
      <c r="B114" s="168"/>
      <c r="D114" s="159" t="s">
        <v>171</v>
      </c>
      <c r="E114" s="169" t="s">
        <v>21</v>
      </c>
      <c r="F114" s="170" t="s">
        <v>302</v>
      </c>
      <c r="H114" s="171">
        <v>56.4</v>
      </c>
      <c r="I114" s="172"/>
      <c r="L114" s="168"/>
      <c r="M114" s="173"/>
      <c r="T114" s="174"/>
      <c r="AT114" s="169" t="s">
        <v>171</v>
      </c>
      <c r="AU114" s="169" t="s">
        <v>85</v>
      </c>
      <c r="AV114" s="13" t="s">
        <v>85</v>
      </c>
      <c r="AW114" s="13" t="s">
        <v>37</v>
      </c>
      <c r="AX114" s="13" t="s">
        <v>76</v>
      </c>
      <c r="AY114" s="169" t="s">
        <v>160</v>
      </c>
    </row>
    <row r="115" spans="2:51" s="14" customFormat="1" ht="10">
      <c r="B115" s="175"/>
      <c r="D115" s="159" t="s">
        <v>171</v>
      </c>
      <c r="E115" s="176" t="s">
        <v>21</v>
      </c>
      <c r="F115" s="177" t="s">
        <v>180</v>
      </c>
      <c r="H115" s="178">
        <v>56.4</v>
      </c>
      <c r="I115" s="179"/>
      <c r="L115" s="175"/>
      <c r="M115" s="180"/>
      <c r="T115" s="181"/>
      <c r="AT115" s="176" t="s">
        <v>171</v>
      </c>
      <c r="AU115" s="176" t="s">
        <v>85</v>
      </c>
      <c r="AV115" s="14" t="s">
        <v>181</v>
      </c>
      <c r="AW115" s="14" t="s">
        <v>37</v>
      </c>
      <c r="AX115" s="14" t="s">
        <v>76</v>
      </c>
      <c r="AY115" s="176" t="s">
        <v>160</v>
      </c>
    </row>
    <row r="116" spans="2:51" s="12" customFormat="1" ht="10">
      <c r="B116" s="162"/>
      <c r="D116" s="159" t="s">
        <v>171</v>
      </c>
      <c r="E116" s="163" t="s">
        <v>21</v>
      </c>
      <c r="F116" s="164" t="s">
        <v>303</v>
      </c>
      <c r="H116" s="163" t="s">
        <v>21</v>
      </c>
      <c r="I116" s="165"/>
      <c r="L116" s="162"/>
      <c r="M116" s="166"/>
      <c r="T116" s="167"/>
      <c r="AT116" s="163" t="s">
        <v>171</v>
      </c>
      <c r="AU116" s="163" t="s">
        <v>85</v>
      </c>
      <c r="AV116" s="12" t="s">
        <v>83</v>
      </c>
      <c r="AW116" s="12" t="s">
        <v>37</v>
      </c>
      <c r="AX116" s="12" t="s">
        <v>76</v>
      </c>
      <c r="AY116" s="163" t="s">
        <v>160</v>
      </c>
    </row>
    <row r="117" spans="2:51" s="13" customFormat="1" ht="10">
      <c r="B117" s="168"/>
      <c r="D117" s="159" t="s">
        <v>171</v>
      </c>
      <c r="E117" s="169" t="s">
        <v>21</v>
      </c>
      <c r="F117" s="170" t="s">
        <v>304</v>
      </c>
      <c r="H117" s="171">
        <v>12</v>
      </c>
      <c r="I117" s="172"/>
      <c r="L117" s="168"/>
      <c r="M117" s="173"/>
      <c r="T117" s="174"/>
      <c r="AT117" s="169" t="s">
        <v>171</v>
      </c>
      <c r="AU117" s="169" t="s">
        <v>85</v>
      </c>
      <c r="AV117" s="13" t="s">
        <v>85</v>
      </c>
      <c r="AW117" s="13" t="s">
        <v>37</v>
      </c>
      <c r="AX117" s="13" t="s">
        <v>76</v>
      </c>
      <c r="AY117" s="169" t="s">
        <v>160</v>
      </c>
    </row>
    <row r="118" spans="2:51" s="13" customFormat="1" ht="10">
      <c r="B118" s="168"/>
      <c r="D118" s="159" t="s">
        <v>171</v>
      </c>
      <c r="E118" s="169" t="s">
        <v>21</v>
      </c>
      <c r="F118" s="170" t="s">
        <v>305</v>
      </c>
      <c r="H118" s="171">
        <v>4.8</v>
      </c>
      <c r="I118" s="172"/>
      <c r="L118" s="168"/>
      <c r="M118" s="173"/>
      <c r="T118" s="174"/>
      <c r="AT118" s="169" t="s">
        <v>171</v>
      </c>
      <c r="AU118" s="169" t="s">
        <v>85</v>
      </c>
      <c r="AV118" s="13" t="s">
        <v>85</v>
      </c>
      <c r="AW118" s="13" t="s">
        <v>37</v>
      </c>
      <c r="AX118" s="13" t="s">
        <v>76</v>
      </c>
      <c r="AY118" s="169" t="s">
        <v>160</v>
      </c>
    </row>
    <row r="119" spans="2:51" s="14" customFormat="1" ht="10">
      <c r="B119" s="175"/>
      <c r="D119" s="159" t="s">
        <v>171</v>
      </c>
      <c r="E119" s="176" t="s">
        <v>21</v>
      </c>
      <c r="F119" s="177" t="s">
        <v>180</v>
      </c>
      <c r="H119" s="178">
        <v>16.8</v>
      </c>
      <c r="I119" s="179"/>
      <c r="L119" s="175"/>
      <c r="M119" s="180"/>
      <c r="T119" s="181"/>
      <c r="AT119" s="176" t="s">
        <v>171</v>
      </c>
      <c r="AU119" s="176" t="s">
        <v>85</v>
      </c>
      <c r="AV119" s="14" t="s">
        <v>181</v>
      </c>
      <c r="AW119" s="14" t="s">
        <v>37</v>
      </c>
      <c r="AX119" s="14" t="s">
        <v>76</v>
      </c>
      <c r="AY119" s="176" t="s">
        <v>160</v>
      </c>
    </row>
    <row r="120" spans="2:51" s="15" customFormat="1" ht="10">
      <c r="B120" s="182"/>
      <c r="D120" s="159" t="s">
        <v>171</v>
      </c>
      <c r="E120" s="183" t="s">
        <v>21</v>
      </c>
      <c r="F120" s="184" t="s">
        <v>185</v>
      </c>
      <c r="H120" s="185">
        <v>88.32</v>
      </c>
      <c r="I120" s="186"/>
      <c r="L120" s="182"/>
      <c r="M120" s="187"/>
      <c r="T120" s="188"/>
      <c r="AT120" s="183" t="s">
        <v>171</v>
      </c>
      <c r="AU120" s="183" t="s">
        <v>85</v>
      </c>
      <c r="AV120" s="15" t="s">
        <v>167</v>
      </c>
      <c r="AW120" s="15" t="s">
        <v>37</v>
      </c>
      <c r="AX120" s="15" t="s">
        <v>83</v>
      </c>
      <c r="AY120" s="183" t="s">
        <v>160</v>
      </c>
    </row>
    <row r="121" spans="2:65" s="1" customFormat="1" ht="24" customHeight="1">
      <c r="B121" s="33"/>
      <c r="C121" s="146" t="s">
        <v>167</v>
      </c>
      <c r="D121" s="146" t="s">
        <v>162</v>
      </c>
      <c r="E121" s="147" t="s">
        <v>163</v>
      </c>
      <c r="F121" s="148" t="s">
        <v>164</v>
      </c>
      <c r="G121" s="149" t="s">
        <v>165</v>
      </c>
      <c r="H121" s="150">
        <v>367.2</v>
      </c>
      <c r="I121" s="151"/>
      <c r="J121" s="152">
        <f>ROUND(I121*H121,2)</f>
        <v>0</v>
      </c>
      <c r="K121" s="148" t="s">
        <v>166</v>
      </c>
      <c r="L121" s="33"/>
      <c r="M121" s="153" t="s">
        <v>21</v>
      </c>
      <c r="N121" s="154" t="s">
        <v>47</v>
      </c>
      <c r="P121" s="155">
        <f>O121*H121</f>
        <v>0</v>
      </c>
      <c r="Q121" s="155">
        <v>0</v>
      </c>
      <c r="R121" s="155">
        <f>Q121*H121</f>
        <v>0</v>
      </c>
      <c r="S121" s="155">
        <v>0</v>
      </c>
      <c r="T121" s="156">
        <f>S121*H121</f>
        <v>0</v>
      </c>
      <c r="AR121" s="157" t="s">
        <v>167</v>
      </c>
      <c r="AT121" s="157" t="s">
        <v>162</v>
      </c>
      <c r="AU121" s="157" t="s">
        <v>85</v>
      </c>
      <c r="AY121" s="18" t="s">
        <v>160</v>
      </c>
      <c r="BE121" s="158">
        <f>IF(N121="základní",J121,0)</f>
        <v>0</v>
      </c>
      <c r="BF121" s="158">
        <f>IF(N121="snížená",J121,0)</f>
        <v>0</v>
      </c>
      <c r="BG121" s="158">
        <f>IF(N121="zákl. přenesená",J121,0)</f>
        <v>0</v>
      </c>
      <c r="BH121" s="158">
        <f>IF(N121="sníž. přenesená",J121,0)</f>
        <v>0</v>
      </c>
      <c r="BI121" s="158">
        <f>IF(N121="nulová",J121,0)</f>
        <v>0</v>
      </c>
      <c r="BJ121" s="18" t="s">
        <v>83</v>
      </c>
      <c r="BK121" s="158">
        <f>ROUND(I121*H121,2)</f>
        <v>0</v>
      </c>
      <c r="BL121" s="18" t="s">
        <v>167</v>
      </c>
      <c r="BM121" s="157" t="s">
        <v>306</v>
      </c>
    </row>
    <row r="122" spans="2:47" s="1" customFormat="1" ht="90">
      <c r="B122" s="33"/>
      <c r="D122" s="159" t="s">
        <v>169</v>
      </c>
      <c r="F122" s="160" t="s">
        <v>170</v>
      </c>
      <c r="I122" s="94"/>
      <c r="L122" s="33"/>
      <c r="M122" s="161"/>
      <c r="T122" s="54"/>
      <c r="AT122" s="18" t="s">
        <v>169</v>
      </c>
      <c r="AU122" s="18" t="s">
        <v>85</v>
      </c>
    </row>
    <row r="123" spans="2:51" s="12" customFormat="1" ht="10">
      <c r="B123" s="162"/>
      <c r="D123" s="159" t="s">
        <v>171</v>
      </c>
      <c r="E123" s="163" t="s">
        <v>21</v>
      </c>
      <c r="F123" s="164" t="s">
        <v>298</v>
      </c>
      <c r="H123" s="163" t="s">
        <v>21</v>
      </c>
      <c r="I123" s="165"/>
      <c r="L123" s="162"/>
      <c r="M123" s="166"/>
      <c r="T123" s="167"/>
      <c r="AT123" s="163" t="s">
        <v>171</v>
      </c>
      <c r="AU123" s="163" t="s">
        <v>85</v>
      </c>
      <c r="AV123" s="12" t="s">
        <v>83</v>
      </c>
      <c r="AW123" s="12" t="s">
        <v>37</v>
      </c>
      <c r="AX123" s="12" t="s">
        <v>76</v>
      </c>
      <c r="AY123" s="163" t="s">
        <v>160</v>
      </c>
    </row>
    <row r="124" spans="2:51" s="12" customFormat="1" ht="10">
      <c r="B124" s="162"/>
      <c r="D124" s="159" t="s">
        <v>171</v>
      </c>
      <c r="E124" s="163" t="s">
        <v>21</v>
      </c>
      <c r="F124" s="164" t="s">
        <v>301</v>
      </c>
      <c r="H124" s="163" t="s">
        <v>21</v>
      </c>
      <c r="I124" s="165"/>
      <c r="L124" s="162"/>
      <c r="M124" s="166"/>
      <c r="T124" s="167"/>
      <c r="AT124" s="163" t="s">
        <v>171</v>
      </c>
      <c r="AU124" s="163" t="s">
        <v>85</v>
      </c>
      <c r="AV124" s="12" t="s">
        <v>83</v>
      </c>
      <c r="AW124" s="12" t="s">
        <v>37</v>
      </c>
      <c r="AX124" s="12" t="s">
        <v>76</v>
      </c>
      <c r="AY124" s="163" t="s">
        <v>160</v>
      </c>
    </row>
    <row r="125" spans="2:51" s="13" customFormat="1" ht="10">
      <c r="B125" s="168"/>
      <c r="D125" s="159" t="s">
        <v>171</v>
      </c>
      <c r="E125" s="169" t="s">
        <v>21</v>
      </c>
      <c r="F125" s="170" t="s">
        <v>307</v>
      </c>
      <c r="H125" s="171">
        <v>259.2</v>
      </c>
      <c r="I125" s="172"/>
      <c r="L125" s="168"/>
      <c r="M125" s="173"/>
      <c r="T125" s="174"/>
      <c r="AT125" s="169" t="s">
        <v>171</v>
      </c>
      <c r="AU125" s="169" t="s">
        <v>85</v>
      </c>
      <c r="AV125" s="13" t="s">
        <v>85</v>
      </c>
      <c r="AW125" s="13" t="s">
        <v>37</v>
      </c>
      <c r="AX125" s="13" t="s">
        <v>76</v>
      </c>
      <c r="AY125" s="169" t="s">
        <v>160</v>
      </c>
    </row>
    <row r="126" spans="2:51" s="13" customFormat="1" ht="10">
      <c r="B126" s="168"/>
      <c r="D126" s="159" t="s">
        <v>171</v>
      </c>
      <c r="E126" s="169" t="s">
        <v>21</v>
      </c>
      <c r="F126" s="170" t="s">
        <v>308</v>
      </c>
      <c r="H126" s="171">
        <v>108</v>
      </c>
      <c r="I126" s="172"/>
      <c r="L126" s="168"/>
      <c r="M126" s="173"/>
      <c r="T126" s="174"/>
      <c r="AT126" s="169" t="s">
        <v>171</v>
      </c>
      <c r="AU126" s="169" t="s">
        <v>85</v>
      </c>
      <c r="AV126" s="13" t="s">
        <v>85</v>
      </c>
      <c r="AW126" s="13" t="s">
        <v>37</v>
      </c>
      <c r="AX126" s="13" t="s">
        <v>76</v>
      </c>
      <c r="AY126" s="169" t="s">
        <v>160</v>
      </c>
    </row>
    <row r="127" spans="2:51" s="15" customFormat="1" ht="10">
      <c r="B127" s="182"/>
      <c r="D127" s="159" t="s">
        <v>171</v>
      </c>
      <c r="E127" s="183" t="s">
        <v>21</v>
      </c>
      <c r="F127" s="184" t="s">
        <v>185</v>
      </c>
      <c r="H127" s="185">
        <v>367.2</v>
      </c>
      <c r="I127" s="186"/>
      <c r="L127" s="182"/>
      <c r="M127" s="187"/>
      <c r="T127" s="188"/>
      <c r="AT127" s="183" t="s">
        <v>171</v>
      </c>
      <c r="AU127" s="183" t="s">
        <v>85</v>
      </c>
      <c r="AV127" s="15" t="s">
        <v>167</v>
      </c>
      <c r="AW127" s="15" t="s">
        <v>37</v>
      </c>
      <c r="AX127" s="15" t="s">
        <v>83</v>
      </c>
      <c r="AY127" s="183" t="s">
        <v>160</v>
      </c>
    </row>
    <row r="128" spans="2:65" s="1" customFormat="1" ht="24" customHeight="1">
      <c r="B128" s="33"/>
      <c r="C128" s="146" t="s">
        <v>201</v>
      </c>
      <c r="D128" s="146" t="s">
        <v>162</v>
      </c>
      <c r="E128" s="147" t="s">
        <v>309</v>
      </c>
      <c r="F128" s="148" t="s">
        <v>310</v>
      </c>
      <c r="G128" s="149" t="s">
        <v>165</v>
      </c>
      <c r="H128" s="150">
        <v>455.52</v>
      </c>
      <c r="I128" s="151"/>
      <c r="J128" s="152">
        <f>ROUND(I128*H128,2)</f>
        <v>0</v>
      </c>
      <c r="K128" s="148" t="s">
        <v>166</v>
      </c>
      <c r="L128" s="33"/>
      <c r="M128" s="153" t="s">
        <v>21</v>
      </c>
      <c r="N128" s="154" t="s">
        <v>47</v>
      </c>
      <c r="P128" s="155">
        <f>O128*H128</f>
        <v>0</v>
      </c>
      <c r="Q128" s="155">
        <v>0</v>
      </c>
      <c r="R128" s="155">
        <f>Q128*H128</f>
        <v>0</v>
      </c>
      <c r="S128" s="155">
        <v>0</v>
      </c>
      <c r="T128" s="156">
        <f>S128*H128</f>
        <v>0</v>
      </c>
      <c r="AR128" s="157" t="s">
        <v>167</v>
      </c>
      <c r="AT128" s="157" t="s">
        <v>162</v>
      </c>
      <c r="AU128" s="157" t="s">
        <v>85</v>
      </c>
      <c r="AY128" s="18" t="s">
        <v>160</v>
      </c>
      <c r="BE128" s="158">
        <f>IF(N128="základní",J128,0)</f>
        <v>0</v>
      </c>
      <c r="BF128" s="158">
        <f>IF(N128="snížená",J128,0)</f>
        <v>0</v>
      </c>
      <c r="BG128" s="158">
        <f>IF(N128="zákl. přenesená",J128,0)</f>
        <v>0</v>
      </c>
      <c r="BH128" s="158">
        <f>IF(N128="sníž. přenesená",J128,0)</f>
        <v>0</v>
      </c>
      <c r="BI128" s="158">
        <f>IF(N128="nulová",J128,0)</f>
        <v>0</v>
      </c>
      <c r="BJ128" s="18" t="s">
        <v>83</v>
      </c>
      <c r="BK128" s="158">
        <f>ROUND(I128*H128,2)</f>
        <v>0</v>
      </c>
      <c r="BL128" s="18" t="s">
        <v>167</v>
      </c>
      <c r="BM128" s="157" t="s">
        <v>311</v>
      </c>
    </row>
    <row r="129" spans="2:47" s="1" customFormat="1" ht="54">
      <c r="B129" s="33"/>
      <c r="D129" s="159" t="s">
        <v>169</v>
      </c>
      <c r="F129" s="160" t="s">
        <v>312</v>
      </c>
      <c r="I129" s="94"/>
      <c r="L129" s="33"/>
      <c r="M129" s="161"/>
      <c r="T129" s="54"/>
      <c r="AT129" s="18" t="s">
        <v>169</v>
      </c>
      <c r="AU129" s="18" t="s">
        <v>85</v>
      </c>
    </row>
    <row r="130" spans="2:51" s="13" customFormat="1" ht="10">
      <c r="B130" s="168"/>
      <c r="D130" s="159" t="s">
        <v>171</v>
      </c>
      <c r="E130" s="169" t="s">
        <v>21</v>
      </c>
      <c r="F130" s="170" t="s">
        <v>313</v>
      </c>
      <c r="H130" s="171">
        <v>88.32</v>
      </c>
      <c r="I130" s="172"/>
      <c r="L130" s="168"/>
      <c r="M130" s="173"/>
      <c r="T130" s="174"/>
      <c r="AT130" s="169" t="s">
        <v>171</v>
      </c>
      <c r="AU130" s="169" t="s">
        <v>85</v>
      </c>
      <c r="AV130" s="13" t="s">
        <v>85</v>
      </c>
      <c r="AW130" s="13" t="s">
        <v>37</v>
      </c>
      <c r="AX130" s="13" t="s">
        <v>76</v>
      </c>
      <c r="AY130" s="169" t="s">
        <v>160</v>
      </c>
    </row>
    <row r="131" spans="2:51" s="13" customFormat="1" ht="10">
      <c r="B131" s="168"/>
      <c r="D131" s="159" t="s">
        <v>171</v>
      </c>
      <c r="E131" s="169" t="s">
        <v>21</v>
      </c>
      <c r="F131" s="170" t="s">
        <v>314</v>
      </c>
      <c r="H131" s="171">
        <v>367.2</v>
      </c>
      <c r="I131" s="172"/>
      <c r="L131" s="168"/>
      <c r="M131" s="173"/>
      <c r="T131" s="174"/>
      <c r="AT131" s="169" t="s">
        <v>171</v>
      </c>
      <c r="AU131" s="169" t="s">
        <v>85</v>
      </c>
      <c r="AV131" s="13" t="s">
        <v>85</v>
      </c>
      <c r="AW131" s="13" t="s">
        <v>37</v>
      </c>
      <c r="AX131" s="13" t="s">
        <v>76</v>
      </c>
      <c r="AY131" s="169" t="s">
        <v>160</v>
      </c>
    </row>
    <row r="132" spans="2:51" s="15" customFormat="1" ht="10">
      <c r="B132" s="182"/>
      <c r="D132" s="159" t="s">
        <v>171</v>
      </c>
      <c r="E132" s="183" t="s">
        <v>21</v>
      </c>
      <c r="F132" s="184" t="s">
        <v>185</v>
      </c>
      <c r="H132" s="185">
        <v>455.52</v>
      </c>
      <c r="I132" s="186"/>
      <c r="L132" s="182"/>
      <c r="M132" s="187"/>
      <c r="T132" s="188"/>
      <c r="AT132" s="183" t="s">
        <v>171</v>
      </c>
      <c r="AU132" s="183" t="s">
        <v>85</v>
      </c>
      <c r="AV132" s="15" t="s">
        <v>167</v>
      </c>
      <c r="AW132" s="15" t="s">
        <v>37</v>
      </c>
      <c r="AX132" s="15" t="s">
        <v>83</v>
      </c>
      <c r="AY132" s="183" t="s">
        <v>160</v>
      </c>
    </row>
    <row r="133" spans="2:65" s="1" customFormat="1" ht="24" customHeight="1">
      <c r="B133" s="33"/>
      <c r="C133" s="146" t="s">
        <v>211</v>
      </c>
      <c r="D133" s="146" t="s">
        <v>162</v>
      </c>
      <c r="E133" s="147" t="s">
        <v>186</v>
      </c>
      <c r="F133" s="148" t="s">
        <v>187</v>
      </c>
      <c r="G133" s="149" t="s">
        <v>165</v>
      </c>
      <c r="H133" s="150">
        <v>455.52</v>
      </c>
      <c r="I133" s="151"/>
      <c r="J133" s="152">
        <f>ROUND(I133*H133,2)</f>
        <v>0</v>
      </c>
      <c r="K133" s="148" t="s">
        <v>166</v>
      </c>
      <c r="L133" s="33"/>
      <c r="M133" s="153" t="s">
        <v>21</v>
      </c>
      <c r="N133" s="154" t="s">
        <v>47</v>
      </c>
      <c r="P133" s="155">
        <f>O133*H133</f>
        <v>0</v>
      </c>
      <c r="Q133" s="155">
        <v>0</v>
      </c>
      <c r="R133" s="155">
        <f>Q133*H133</f>
        <v>0</v>
      </c>
      <c r="S133" s="155">
        <v>0</v>
      </c>
      <c r="T133" s="156">
        <f>S133*H133</f>
        <v>0</v>
      </c>
      <c r="AR133" s="157" t="s">
        <v>167</v>
      </c>
      <c r="AT133" s="157" t="s">
        <v>162</v>
      </c>
      <c r="AU133" s="157" t="s">
        <v>85</v>
      </c>
      <c r="AY133" s="18" t="s">
        <v>160</v>
      </c>
      <c r="BE133" s="158">
        <f>IF(N133="základní",J133,0)</f>
        <v>0</v>
      </c>
      <c r="BF133" s="158">
        <f>IF(N133="snížená",J133,0)</f>
        <v>0</v>
      </c>
      <c r="BG133" s="158">
        <f>IF(N133="zákl. přenesená",J133,0)</f>
        <v>0</v>
      </c>
      <c r="BH133" s="158">
        <f>IF(N133="sníž. přenesená",J133,0)</f>
        <v>0</v>
      </c>
      <c r="BI133" s="158">
        <f>IF(N133="nulová",J133,0)</f>
        <v>0</v>
      </c>
      <c r="BJ133" s="18" t="s">
        <v>83</v>
      </c>
      <c r="BK133" s="158">
        <f>ROUND(I133*H133,2)</f>
        <v>0</v>
      </c>
      <c r="BL133" s="18" t="s">
        <v>167</v>
      </c>
      <c r="BM133" s="157" t="s">
        <v>315</v>
      </c>
    </row>
    <row r="134" spans="2:47" s="1" customFormat="1" ht="126">
      <c r="B134" s="33"/>
      <c r="D134" s="159" t="s">
        <v>169</v>
      </c>
      <c r="F134" s="160" t="s">
        <v>189</v>
      </c>
      <c r="I134" s="94"/>
      <c r="L134" s="33"/>
      <c r="M134" s="161"/>
      <c r="T134" s="54"/>
      <c r="AT134" s="18" t="s">
        <v>169</v>
      </c>
      <c r="AU134" s="18" t="s">
        <v>85</v>
      </c>
    </row>
    <row r="135" spans="2:51" s="12" customFormat="1" ht="10">
      <c r="B135" s="162"/>
      <c r="D135" s="159" t="s">
        <v>171</v>
      </c>
      <c r="E135" s="163" t="s">
        <v>21</v>
      </c>
      <c r="F135" s="164" t="s">
        <v>316</v>
      </c>
      <c r="H135" s="163" t="s">
        <v>21</v>
      </c>
      <c r="I135" s="165"/>
      <c r="L135" s="162"/>
      <c r="M135" s="166"/>
      <c r="T135" s="167"/>
      <c r="AT135" s="163" t="s">
        <v>171</v>
      </c>
      <c r="AU135" s="163" t="s">
        <v>85</v>
      </c>
      <c r="AV135" s="12" t="s">
        <v>83</v>
      </c>
      <c r="AW135" s="12" t="s">
        <v>37</v>
      </c>
      <c r="AX135" s="12" t="s">
        <v>76</v>
      </c>
      <c r="AY135" s="163" t="s">
        <v>160</v>
      </c>
    </row>
    <row r="136" spans="2:51" s="13" customFormat="1" ht="10">
      <c r="B136" s="168"/>
      <c r="D136" s="159" t="s">
        <v>171</v>
      </c>
      <c r="E136" s="169" t="s">
        <v>21</v>
      </c>
      <c r="F136" s="170" t="s">
        <v>313</v>
      </c>
      <c r="H136" s="171">
        <v>88.32</v>
      </c>
      <c r="I136" s="172"/>
      <c r="L136" s="168"/>
      <c r="M136" s="173"/>
      <c r="T136" s="174"/>
      <c r="AT136" s="169" t="s">
        <v>171</v>
      </c>
      <c r="AU136" s="169" t="s">
        <v>85</v>
      </c>
      <c r="AV136" s="13" t="s">
        <v>85</v>
      </c>
      <c r="AW136" s="13" t="s">
        <v>37</v>
      </c>
      <c r="AX136" s="13" t="s">
        <v>76</v>
      </c>
      <c r="AY136" s="169" t="s">
        <v>160</v>
      </c>
    </row>
    <row r="137" spans="2:51" s="13" customFormat="1" ht="10">
      <c r="B137" s="168"/>
      <c r="D137" s="159" t="s">
        <v>171</v>
      </c>
      <c r="E137" s="169" t="s">
        <v>21</v>
      </c>
      <c r="F137" s="170" t="s">
        <v>314</v>
      </c>
      <c r="H137" s="171">
        <v>367.2</v>
      </c>
      <c r="I137" s="172"/>
      <c r="L137" s="168"/>
      <c r="M137" s="173"/>
      <c r="T137" s="174"/>
      <c r="AT137" s="169" t="s">
        <v>171</v>
      </c>
      <c r="AU137" s="169" t="s">
        <v>85</v>
      </c>
      <c r="AV137" s="13" t="s">
        <v>85</v>
      </c>
      <c r="AW137" s="13" t="s">
        <v>37</v>
      </c>
      <c r="AX137" s="13" t="s">
        <v>76</v>
      </c>
      <c r="AY137" s="169" t="s">
        <v>160</v>
      </c>
    </row>
    <row r="138" spans="2:51" s="15" customFormat="1" ht="10">
      <c r="B138" s="182"/>
      <c r="D138" s="159" t="s">
        <v>171</v>
      </c>
      <c r="E138" s="183" t="s">
        <v>21</v>
      </c>
      <c r="F138" s="184" t="s">
        <v>185</v>
      </c>
      <c r="H138" s="185">
        <v>455.52</v>
      </c>
      <c r="I138" s="186"/>
      <c r="L138" s="182"/>
      <c r="M138" s="187"/>
      <c r="T138" s="188"/>
      <c r="AT138" s="183" t="s">
        <v>171</v>
      </c>
      <c r="AU138" s="183" t="s">
        <v>85</v>
      </c>
      <c r="AV138" s="15" t="s">
        <v>167</v>
      </c>
      <c r="AW138" s="15" t="s">
        <v>37</v>
      </c>
      <c r="AX138" s="15" t="s">
        <v>83</v>
      </c>
      <c r="AY138" s="183" t="s">
        <v>160</v>
      </c>
    </row>
    <row r="139" spans="2:65" s="1" customFormat="1" ht="24" customHeight="1">
      <c r="B139" s="33"/>
      <c r="C139" s="146" t="s">
        <v>239</v>
      </c>
      <c r="D139" s="146" t="s">
        <v>162</v>
      </c>
      <c r="E139" s="147" t="s">
        <v>191</v>
      </c>
      <c r="F139" s="148" t="s">
        <v>192</v>
      </c>
      <c r="G139" s="149" t="s">
        <v>165</v>
      </c>
      <c r="H139" s="150">
        <v>991.88</v>
      </c>
      <c r="I139" s="151"/>
      <c r="J139" s="152">
        <f>ROUND(I139*H139,2)</f>
        <v>0</v>
      </c>
      <c r="K139" s="148" t="s">
        <v>166</v>
      </c>
      <c r="L139" s="33"/>
      <c r="M139" s="153" t="s">
        <v>21</v>
      </c>
      <c r="N139" s="154" t="s">
        <v>47</v>
      </c>
      <c r="P139" s="155">
        <f>O139*H139</f>
        <v>0</v>
      </c>
      <c r="Q139" s="155">
        <v>0</v>
      </c>
      <c r="R139" s="155">
        <f>Q139*H139</f>
        <v>0</v>
      </c>
      <c r="S139" s="155">
        <v>0</v>
      </c>
      <c r="T139" s="156">
        <f>S139*H139</f>
        <v>0</v>
      </c>
      <c r="AR139" s="157" t="s">
        <v>167</v>
      </c>
      <c r="AT139" s="157" t="s">
        <v>162</v>
      </c>
      <c r="AU139" s="157" t="s">
        <v>85</v>
      </c>
      <c r="AY139" s="18" t="s">
        <v>160</v>
      </c>
      <c r="BE139" s="158">
        <f>IF(N139="základní",J139,0)</f>
        <v>0</v>
      </c>
      <c r="BF139" s="158">
        <f>IF(N139="snížená",J139,0)</f>
        <v>0</v>
      </c>
      <c r="BG139" s="158">
        <f>IF(N139="zákl. přenesená",J139,0)</f>
        <v>0</v>
      </c>
      <c r="BH139" s="158">
        <f>IF(N139="sníž. přenesená",J139,0)</f>
        <v>0</v>
      </c>
      <c r="BI139" s="158">
        <f>IF(N139="nulová",J139,0)</f>
        <v>0</v>
      </c>
      <c r="BJ139" s="18" t="s">
        <v>83</v>
      </c>
      <c r="BK139" s="158">
        <f>ROUND(I139*H139,2)</f>
        <v>0</v>
      </c>
      <c r="BL139" s="18" t="s">
        <v>167</v>
      </c>
      <c r="BM139" s="157" t="s">
        <v>317</v>
      </c>
    </row>
    <row r="140" spans="2:47" s="1" customFormat="1" ht="99">
      <c r="B140" s="33"/>
      <c r="D140" s="159" t="s">
        <v>169</v>
      </c>
      <c r="F140" s="160" t="s">
        <v>194</v>
      </c>
      <c r="I140" s="94"/>
      <c r="L140" s="33"/>
      <c r="M140" s="161"/>
      <c r="T140" s="54"/>
      <c r="AT140" s="18" t="s">
        <v>169</v>
      </c>
      <c r="AU140" s="18" t="s">
        <v>85</v>
      </c>
    </row>
    <row r="141" spans="2:51" s="13" customFormat="1" ht="10">
      <c r="B141" s="168"/>
      <c r="D141" s="159" t="s">
        <v>171</v>
      </c>
      <c r="E141" s="169" t="s">
        <v>21</v>
      </c>
      <c r="F141" s="170" t="s">
        <v>313</v>
      </c>
      <c r="H141" s="171">
        <v>88.32</v>
      </c>
      <c r="I141" s="172"/>
      <c r="L141" s="168"/>
      <c r="M141" s="173"/>
      <c r="T141" s="174"/>
      <c r="AT141" s="169" t="s">
        <v>171</v>
      </c>
      <c r="AU141" s="169" t="s">
        <v>85</v>
      </c>
      <c r="AV141" s="13" t="s">
        <v>85</v>
      </c>
      <c r="AW141" s="13" t="s">
        <v>37</v>
      </c>
      <c r="AX141" s="13" t="s">
        <v>76</v>
      </c>
      <c r="AY141" s="169" t="s">
        <v>160</v>
      </c>
    </row>
    <row r="142" spans="2:51" s="13" customFormat="1" ht="10">
      <c r="B142" s="168"/>
      <c r="D142" s="159" t="s">
        <v>171</v>
      </c>
      <c r="E142" s="169" t="s">
        <v>21</v>
      </c>
      <c r="F142" s="170" t="s">
        <v>314</v>
      </c>
      <c r="H142" s="171">
        <v>367.2</v>
      </c>
      <c r="I142" s="172"/>
      <c r="L142" s="168"/>
      <c r="M142" s="173"/>
      <c r="T142" s="174"/>
      <c r="AT142" s="169" t="s">
        <v>171</v>
      </c>
      <c r="AU142" s="169" t="s">
        <v>85</v>
      </c>
      <c r="AV142" s="13" t="s">
        <v>85</v>
      </c>
      <c r="AW142" s="13" t="s">
        <v>37</v>
      </c>
      <c r="AX142" s="13" t="s">
        <v>76</v>
      </c>
      <c r="AY142" s="169" t="s">
        <v>160</v>
      </c>
    </row>
    <row r="143" spans="2:51" s="13" customFormat="1" ht="10">
      <c r="B143" s="168"/>
      <c r="D143" s="159" t="s">
        <v>171</v>
      </c>
      <c r="E143" s="169" t="s">
        <v>21</v>
      </c>
      <c r="F143" s="170" t="s">
        <v>318</v>
      </c>
      <c r="H143" s="171">
        <v>536.36</v>
      </c>
      <c r="I143" s="172"/>
      <c r="L143" s="168"/>
      <c r="M143" s="173"/>
      <c r="T143" s="174"/>
      <c r="AT143" s="169" t="s">
        <v>171</v>
      </c>
      <c r="AU143" s="169" t="s">
        <v>85</v>
      </c>
      <c r="AV143" s="13" t="s">
        <v>85</v>
      </c>
      <c r="AW143" s="13" t="s">
        <v>37</v>
      </c>
      <c r="AX143" s="13" t="s">
        <v>76</v>
      </c>
      <c r="AY143" s="169" t="s">
        <v>160</v>
      </c>
    </row>
    <row r="144" spans="2:51" s="15" customFormat="1" ht="10">
      <c r="B144" s="182"/>
      <c r="D144" s="159" t="s">
        <v>171</v>
      </c>
      <c r="E144" s="183" t="s">
        <v>21</v>
      </c>
      <c r="F144" s="184" t="s">
        <v>185</v>
      </c>
      <c r="H144" s="185">
        <v>991.88</v>
      </c>
      <c r="I144" s="186"/>
      <c r="L144" s="182"/>
      <c r="M144" s="187"/>
      <c r="T144" s="188"/>
      <c r="AT144" s="183" t="s">
        <v>171</v>
      </c>
      <c r="AU144" s="183" t="s">
        <v>85</v>
      </c>
      <c r="AV144" s="15" t="s">
        <v>167</v>
      </c>
      <c r="AW144" s="15" t="s">
        <v>37</v>
      </c>
      <c r="AX144" s="15" t="s">
        <v>83</v>
      </c>
      <c r="AY144" s="183" t="s">
        <v>160</v>
      </c>
    </row>
    <row r="145" spans="2:65" s="1" customFormat="1" ht="24" customHeight="1">
      <c r="B145" s="33"/>
      <c r="C145" s="146" t="s">
        <v>247</v>
      </c>
      <c r="D145" s="146" t="s">
        <v>162</v>
      </c>
      <c r="E145" s="147" t="s">
        <v>197</v>
      </c>
      <c r="F145" s="148" t="s">
        <v>198</v>
      </c>
      <c r="G145" s="149" t="s">
        <v>165</v>
      </c>
      <c r="H145" s="150">
        <v>991.88</v>
      </c>
      <c r="I145" s="151"/>
      <c r="J145" s="152">
        <f>ROUND(I145*H145,2)</f>
        <v>0</v>
      </c>
      <c r="K145" s="148" t="s">
        <v>166</v>
      </c>
      <c r="L145" s="33"/>
      <c r="M145" s="153" t="s">
        <v>21</v>
      </c>
      <c r="N145" s="154" t="s">
        <v>47</v>
      </c>
      <c r="P145" s="155">
        <f>O145*H145</f>
        <v>0</v>
      </c>
      <c r="Q145" s="155">
        <v>0</v>
      </c>
      <c r="R145" s="155">
        <f>Q145*H145</f>
        <v>0</v>
      </c>
      <c r="S145" s="155">
        <v>0</v>
      </c>
      <c r="T145" s="156">
        <f>S145*H145</f>
        <v>0</v>
      </c>
      <c r="AR145" s="157" t="s">
        <v>167</v>
      </c>
      <c r="AT145" s="157" t="s">
        <v>162</v>
      </c>
      <c r="AU145" s="157" t="s">
        <v>85</v>
      </c>
      <c r="AY145" s="18" t="s">
        <v>160</v>
      </c>
      <c r="BE145" s="158">
        <f>IF(N145="základní",J145,0)</f>
        <v>0</v>
      </c>
      <c r="BF145" s="158">
        <f>IF(N145="snížená",J145,0)</f>
        <v>0</v>
      </c>
      <c r="BG145" s="158">
        <f>IF(N145="zákl. přenesená",J145,0)</f>
        <v>0</v>
      </c>
      <c r="BH145" s="158">
        <f>IF(N145="sníž. přenesená",J145,0)</f>
        <v>0</v>
      </c>
      <c r="BI145" s="158">
        <f>IF(N145="nulová",J145,0)</f>
        <v>0</v>
      </c>
      <c r="BJ145" s="18" t="s">
        <v>83</v>
      </c>
      <c r="BK145" s="158">
        <f>ROUND(I145*H145,2)</f>
        <v>0</v>
      </c>
      <c r="BL145" s="18" t="s">
        <v>167</v>
      </c>
      <c r="BM145" s="157" t="s">
        <v>319</v>
      </c>
    </row>
    <row r="146" spans="2:47" s="1" customFormat="1" ht="306">
      <c r="B146" s="33"/>
      <c r="D146" s="159" t="s">
        <v>169</v>
      </c>
      <c r="F146" s="160" t="s">
        <v>200</v>
      </c>
      <c r="I146" s="94"/>
      <c r="L146" s="33"/>
      <c r="M146" s="161"/>
      <c r="T146" s="54"/>
      <c r="AT146" s="18" t="s">
        <v>169</v>
      </c>
      <c r="AU146" s="18" t="s">
        <v>85</v>
      </c>
    </row>
    <row r="147" spans="2:51" s="13" customFormat="1" ht="10">
      <c r="B147" s="168"/>
      <c r="D147" s="159" t="s">
        <v>171</v>
      </c>
      <c r="E147" s="169" t="s">
        <v>21</v>
      </c>
      <c r="F147" s="170" t="s">
        <v>313</v>
      </c>
      <c r="H147" s="171">
        <v>88.32</v>
      </c>
      <c r="I147" s="172"/>
      <c r="L147" s="168"/>
      <c r="M147" s="173"/>
      <c r="T147" s="174"/>
      <c r="AT147" s="169" t="s">
        <v>171</v>
      </c>
      <c r="AU147" s="169" t="s">
        <v>85</v>
      </c>
      <c r="AV147" s="13" t="s">
        <v>85</v>
      </c>
      <c r="AW147" s="13" t="s">
        <v>37</v>
      </c>
      <c r="AX147" s="13" t="s">
        <v>76</v>
      </c>
      <c r="AY147" s="169" t="s">
        <v>160</v>
      </c>
    </row>
    <row r="148" spans="2:51" s="13" customFormat="1" ht="10">
      <c r="B148" s="168"/>
      <c r="D148" s="159" t="s">
        <v>171</v>
      </c>
      <c r="E148" s="169" t="s">
        <v>21</v>
      </c>
      <c r="F148" s="170" t="s">
        <v>314</v>
      </c>
      <c r="H148" s="171">
        <v>367.2</v>
      </c>
      <c r="I148" s="172"/>
      <c r="L148" s="168"/>
      <c r="M148" s="173"/>
      <c r="T148" s="174"/>
      <c r="AT148" s="169" t="s">
        <v>171</v>
      </c>
      <c r="AU148" s="169" t="s">
        <v>85</v>
      </c>
      <c r="AV148" s="13" t="s">
        <v>85</v>
      </c>
      <c r="AW148" s="13" t="s">
        <v>37</v>
      </c>
      <c r="AX148" s="13" t="s">
        <v>76</v>
      </c>
      <c r="AY148" s="169" t="s">
        <v>160</v>
      </c>
    </row>
    <row r="149" spans="2:51" s="13" customFormat="1" ht="10">
      <c r="B149" s="168"/>
      <c r="D149" s="159" t="s">
        <v>171</v>
      </c>
      <c r="E149" s="169" t="s">
        <v>21</v>
      </c>
      <c r="F149" s="170" t="s">
        <v>318</v>
      </c>
      <c r="H149" s="171">
        <v>536.36</v>
      </c>
      <c r="I149" s="172"/>
      <c r="L149" s="168"/>
      <c r="M149" s="173"/>
      <c r="T149" s="174"/>
      <c r="AT149" s="169" t="s">
        <v>171</v>
      </c>
      <c r="AU149" s="169" t="s">
        <v>85</v>
      </c>
      <c r="AV149" s="13" t="s">
        <v>85</v>
      </c>
      <c r="AW149" s="13" t="s">
        <v>37</v>
      </c>
      <c r="AX149" s="13" t="s">
        <v>76</v>
      </c>
      <c r="AY149" s="169" t="s">
        <v>160</v>
      </c>
    </row>
    <row r="150" spans="2:51" s="15" customFormat="1" ht="10">
      <c r="B150" s="182"/>
      <c r="D150" s="159" t="s">
        <v>171</v>
      </c>
      <c r="E150" s="183" t="s">
        <v>21</v>
      </c>
      <c r="F150" s="184" t="s">
        <v>185</v>
      </c>
      <c r="H150" s="185">
        <v>991.88</v>
      </c>
      <c r="I150" s="186"/>
      <c r="L150" s="182"/>
      <c r="M150" s="187"/>
      <c r="T150" s="188"/>
      <c r="AT150" s="183" t="s">
        <v>171</v>
      </c>
      <c r="AU150" s="183" t="s">
        <v>85</v>
      </c>
      <c r="AV150" s="15" t="s">
        <v>167</v>
      </c>
      <c r="AW150" s="15" t="s">
        <v>37</v>
      </c>
      <c r="AX150" s="15" t="s">
        <v>83</v>
      </c>
      <c r="AY150" s="183" t="s">
        <v>160</v>
      </c>
    </row>
    <row r="151" spans="2:63" s="11" customFormat="1" ht="22.75" customHeight="1">
      <c r="B151" s="134"/>
      <c r="D151" s="135" t="s">
        <v>75</v>
      </c>
      <c r="E151" s="144" t="s">
        <v>247</v>
      </c>
      <c r="F151" s="144" t="s">
        <v>320</v>
      </c>
      <c r="I151" s="137"/>
      <c r="J151" s="145">
        <f>BK151</f>
        <v>0</v>
      </c>
      <c r="L151" s="134"/>
      <c r="M151" s="139"/>
      <c r="P151" s="140">
        <f>SUM(P152:P163)</f>
        <v>0</v>
      </c>
      <c r="R151" s="140">
        <f>SUM(R152:R163)</f>
        <v>0</v>
      </c>
      <c r="T151" s="141">
        <f>SUM(T152:T163)</f>
        <v>15.53544</v>
      </c>
      <c r="AR151" s="135" t="s">
        <v>83</v>
      </c>
      <c r="AT151" s="142" t="s">
        <v>75</v>
      </c>
      <c r="AU151" s="142" t="s">
        <v>83</v>
      </c>
      <c r="AY151" s="135" t="s">
        <v>160</v>
      </c>
      <c r="BK151" s="143">
        <f>SUM(BK152:BK163)</f>
        <v>0</v>
      </c>
    </row>
    <row r="152" spans="2:65" s="1" customFormat="1" ht="16.5" customHeight="1">
      <c r="B152" s="33"/>
      <c r="C152" s="146" t="s">
        <v>209</v>
      </c>
      <c r="D152" s="146" t="s">
        <v>162</v>
      </c>
      <c r="E152" s="147" t="s">
        <v>321</v>
      </c>
      <c r="F152" s="148" t="s">
        <v>322</v>
      </c>
      <c r="G152" s="149" t="s">
        <v>165</v>
      </c>
      <c r="H152" s="150">
        <v>1.272</v>
      </c>
      <c r="I152" s="151"/>
      <c r="J152" s="152">
        <f>ROUND(I152*H152,2)</f>
        <v>0</v>
      </c>
      <c r="K152" s="148" t="s">
        <v>166</v>
      </c>
      <c r="L152" s="33"/>
      <c r="M152" s="153" t="s">
        <v>21</v>
      </c>
      <c r="N152" s="154" t="s">
        <v>47</v>
      </c>
      <c r="P152" s="155">
        <f>O152*H152</f>
        <v>0</v>
      </c>
      <c r="Q152" s="155">
        <v>0</v>
      </c>
      <c r="R152" s="155">
        <f>Q152*H152</f>
        <v>0</v>
      </c>
      <c r="S152" s="155">
        <v>1.92</v>
      </c>
      <c r="T152" s="156">
        <f>S152*H152</f>
        <v>2.44224</v>
      </c>
      <c r="AR152" s="157" t="s">
        <v>167</v>
      </c>
      <c r="AT152" s="157" t="s">
        <v>162</v>
      </c>
      <c r="AU152" s="157" t="s">
        <v>85</v>
      </c>
      <c r="AY152" s="18" t="s">
        <v>160</v>
      </c>
      <c r="BE152" s="158">
        <f>IF(N152="základní",J152,0)</f>
        <v>0</v>
      </c>
      <c r="BF152" s="158">
        <f>IF(N152="snížená",J152,0)</f>
        <v>0</v>
      </c>
      <c r="BG152" s="158">
        <f>IF(N152="zákl. přenesená",J152,0)</f>
        <v>0</v>
      </c>
      <c r="BH152" s="158">
        <f>IF(N152="sníž. přenesená",J152,0)</f>
        <v>0</v>
      </c>
      <c r="BI152" s="158">
        <f>IF(N152="nulová",J152,0)</f>
        <v>0</v>
      </c>
      <c r="BJ152" s="18" t="s">
        <v>83</v>
      </c>
      <c r="BK152" s="158">
        <f>ROUND(I152*H152,2)</f>
        <v>0</v>
      </c>
      <c r="BL152" s="18" t="s">
        <v>167</v>
      </c>
      <c r="BM152" s="157" t="s">
        <v>323</v>
      </c>
    </row>
    <row r="153" spans="2:47" s="1" customFormat="1" ht="36">
      <c r="B153" s="33"/>
      <c r="D153" s="159" t="s">
        <v>169</v>
      </c>
      <c r="F153" s="160" t="s">
        <v>324</v>
      </c>
      <c r="I153" s="94"/>
      <c r="L153" s="33"/>
      <c r="M153" s="161"/>
      <c r="T153" s="54"/>
      <c r="AT153" s="18" t="s">
        <v>169</v>
      </c>
      <c r="AU153" s="18" t="s">
        <v>85</v>
      </c>
    </row>
    <row r="154" spans="2:51" s="12" customFormat="1" ht="10">
      <c r="B154" s="162"/>
      <c r="D154" s="159" t="s">
        <v>171</v>
      </c>
      <c r="E154" s="163" t="s">
        <v>21</v>
      </c>
      <c r="F154" s="164" t="s">
        <v>298</v>
      </c>
      <c r="H154" s="163" t="s">
        <v>21</v>
      </c>
      <c r="I154" s="165"/>
      <c r="L154" s="162"/>
      <c r="M154" s="166"/>
      <c r="T154" s="167"/>
      <c r="AT154" s="163" t="s">
        <v>171</v>
      </c>
      <c r="AU154" s="163" t="s">
        <v>85</v>
      </c>
      <c r="AV154" s="12" t="s">
        <v>83</v>
      </c>
      <c r="AW154" s="12" t="s">
        <v>37</v>
      </c>
      <c r="AX154" s="12" t="s">
        <v>76</v>
      </c>
      <c r="AY154" s="163" t="s">
        <v>160</v>
      </c>
    </row>
    <row r="155" spans="2:51" s="13" customFormat="1" ht="10">
      <c r="B155" s="168"/>
      <c r="D155" s="159" t="s">
        <v>171</v>
      </c>
      <c r="E155" s="169" t="s">
        <v>21</v>
      </c>
      <c r="F155" s="170" t="s">
        <v>325</v>
      </c>
      <c r="H155" s="171">
        <v>1.272</v>
      </c>
      <c r="I155" s="172"/>
      <c r="L155" s="168"/>
      <c r="M155" s="173"/>
      <c r="T155" s="174"/>
      <c r="AT155" s="169" t="s">
        <v>171</v>
      </c>
      <c r="AU155" s="169" t="s">
        <v>85</v>
      </c>
      <c r="AV155" s="13" t="s">
        <v>85</v>
      </c>
      <c r="AW155" s="13" t="s">
        <v>37</v>
      </c>
      <c r="AX155" s="13" t="s">
        <v>76</v>
      </c>
      <c r="AY155" s="169" t="s">
        <v>160</v>
      </c>
    </row>
    <row r="156" spans="2:51" s="15" customFormat="1" ht="10">
      <c r="B156" s="182"/>
      <c r="D156" s="159" t="s">
        <v>171</v>
      </c>
      <c r="E156" s="183" t="s">
        <v>21</v>
      </c>
      <c r="F156" s="184" t="s">
        <v>185</v>
      </c>
      <c r="H156" s="185">
        <v>1.272</v>
      </c>
      <c r="I156" s="186"/>
      <c r="L156" s="182"/>
      <c r="M156" s="187"/>
      <c r="T156" s="188"/>
      <c r="AT156" s="183" t="s">
        <v>171</v>
      </c>
      <c r="AU156" s="183" t="s">
        <v>85</v>
      </c>
      <c r="AV156" s="15" t="s">
        <v>167</v>
      </c>
      <c r="AW156" s="15" t="s">
        <v>37</v>
      </c>
      <c r="AX156" s="15" t="s">
        <v>83</v>
      </c>
      <c r="AY156" s="183" t="s">
        <v>160</v>
      </c>
    </row>
    <row r="157" spans="2:65" s="1" customFormat="1" ht="16.5" customHeight="1">
      <c r="B157" s="33"/>
      <c r="C157" s="146" t="s">
        <v>259</v>
      </c>
      <c r="D157" s="146" t="s">
        <v>162</v>
      </c>
      <c r="E157" s="147" t="s">
        <v>326</v>
      </c>
      <c r="F157" s="148" t="s">
        <v>327</v>
      </c>
      <c r="G157" s="149" t="s">
        <v>165</v>
      </c>
      <c r="H157" s="150">
        <v>19.322</v>
      </c>
      <c r="I157" s="151"/>
      <c r="J157" s="152">
        <f>ROUND(I157*H157,2)</f>
        <v>0</v>
      </c>
      <c r="K157" s="148" t="s">
        <v>166</v>
      </c>
      <c r="L157" s="33"/>
      <c r="M157" s="153" t="s">
        <v>21</v>
      </c>
      <c r="N157" s="154" t="s">
        <v>47</v>
      </c>
      <c r="P157" s="155">
        <f>O157*H157</f>
        <v>0</v>
      </c>
      <c r="Q157" s="155">
        <v>0</v>
      </c>
      <c r="R157" s="155">
        <f>Q157*H157</f>
        <v>0</v>
      </c>
      <c r="S157" s="155">
        <v>0.6</v>
      </c>
      <c r="T157" s="156">
        <f>S157*H157</f>
        <v>11.5932</v>
      </c>
      <c r="AR157" s="157" t="s">
        <v>167</v>
      </c>
      <c r="AT157" s="157" t="s">
        <v>162</v>
      </c>
      <c r="AU157" s="157" t="s">
        <v>85</v>
      </c>
      <c r="AY157" s="18" t="s">
        <v>160</v>
      </c>
      <c r="BE157" s="158">
        <f>IF(N157="základní",J157,0)</f>
        <v>0</v>
      </c>
      <c r="BF157" s="158">
        <f>IF(N157="snížená",J157,0)</f>
        <v>0</v>
      </c>
      <c r="BG157" s="158">
        <f>IF(N157="zákl. přenesená",J157,0)</f>
        <v>0</v>
      </c>
      <c r="BH157" s="158">
        <f>IF(N157="sníž. přenesená",J157,0)</f>
        <v>0</v>
      </c>
      <c r="BI157" s="158">
        <f>IF(N157="nulová",J157,0)</f>
        <v>0</v>
      </c>
      <c r="BJ157" s="18" t="s">
        <v>83</v>
      </c>
      <c r="BK157" s="158">
        <f>ROUND(I157*H157,2)</f>
        <v>0</v>
      </c>
      <c r="BL157" s="18" t="s">
        <v>167</v>
      </c>
      <c r="BM157" s="157" t="s">
        <v>328</v>
      </c>
    </row>
    <row r="158" spans="2:47" s="1" customFormat="1" ht="36">
      <c r="B158" s="33"/>
      <c r="D158" s="159" t="s">
        <v>169</v>
      </c>
      <c r="F158" s="160" t="s">
        <v>324</v>
      </c>
      <c r="I158" s="94"/>
      <c r="L158" s="33"/>
      <c r="M158" s="161"/>
      <c r="T158" s="54"/>
      <c r="AT158" s="18" t="s">
        <v>169</v>
      </c>
      <c r="AU158" s="18" t="s">
        <v>85</v>
      </c>
    </row>
    <row r="159" spans="2:51" s="12" customFormat="1" ht="10">
      <c r="B159" s="162"/>
      <c r="D159" s="159" t="s">
        <v>171</v>
      </c>
      <c r="E159" s="163" t="s">
        <v>21</v>
      </c>
      <c r="F159" s="164" t="s">
        <v>298</v>
      </c>
      <c r="H159" s="163" t="s">
        <v>21</v>
      </c>
      <c r="I159" s="165"/>
      <c r="L159" s="162"/>
      <c r="M159" s="166"/>
      <c r="T159" s="167"/>
      <c r="AT159" s="163" t="s">
        <v>171</v>
      </c>
      <c r="AU159" s="163" t="s">
        <v>85</v>
      </c>
      <c r="AV159" s="12" t="s">
        <v>83</v>
      </c>
      <c r="AW159" s="12" t="s">
        <v>37</v>
      </c>
      <c r="AX159" s="12" t="s">
        <v>76</v>
      </c>
      <c r="AY159" s="163" t="s">
        <v>160</v>
      </c>
    </row>
    <row r="160" spans="2:51" s="13" customFormat="1" ht="10">
      <c r="B160" s="168"/>
      <c r="D160" s="159" t="s">
        <v>171</v>
      </c>
      <c r="E160" s="169" t="s">
        <v>21</v>
      </c>
      <c r="F160" s="170" t="s">
        <v>329</v>
      </c>
      <c r="H160" s="171">
        <v>19.322</v>
      </c>
      <c r="I160" s="172"/>
      <c r="L160" s="168"/>
      <c r="M160" s="173"/>
      <c r="T160" s="174"/>
      <c r="AT160" s="169" t="s">
        <v>171</v>
      </c>
      <c r="AU160" s="169" t="s">
        <v>85</v>
      </c>
      <c r="AV160" s="13" t="s">
        <v>85</v>
      </c>
      <c r="AW160" s="13" t="s">
        <v>37</v>
      </c>
      <c r="AX160" s="13" t="s">
        <v>76</v>
      </c>
      <c r="AY160" s="169" t="s">
        <v>160</v>
      </c>
    </row>
    <row r="161" spans="2:51" s="15" customFormat="1" ht="10">
      <c r="B161" s="182"/>
      <c r="D161" s="159" t="s">
        <v>171</v>
      </c>
      <c r="E161" s="183" t="s">
        <v>21</v>
      </c>
      <c r="F161" s="184" t="s">
        <v>185</v>
      </c>
      <c r="H161" s="185">
        <v>19.322</v>
      </c>
      <c r="I161" s="186"/>
      <c r="L161" s="182"/>
      <c r="M161" s="187"/>
      <c r="T161" s="188"/>
      <c r="AT161" s="183" t="s">
        <v>171</v>
      </c>
      <c r="AU161" s="183" t="s">
        <v>85</v>
      </c>
      <c r="AV161" s="15" t="s">
        <v>167</v>
      </c>
      <c r="AW161" s="15" t="s">
        <v>37</v>
      </c>
      <c r="AX161" s="15" t="s">
        <v>83</v>
      </c>
      <c r="AY161" s="183" t="s">
        <v>160</v>
      </c>
    </row>
    <row r="162" spans="2:65" s="1" customFormat="1" ht="16.5" customHeight="1">
      <c r="B162" s="33"/>
      <c r="C162" s="146" t="s">
        <v>264</v>
      </c>
      <c r="D162" s="146" t="s">
        <v>162</v>
      </c>
      <c r="E162" s="147" t="s">
        <v>330</v>
      </c>
      <c r="F162" s="148" t="s">
        <v>331</v>
      </c>
      <c r="G162" s="149" t="s">
        <v>332</v>
      </c>
      <c r="H162" s="150">
        <v>8</v>
      </c>
      <c r="I162" s="151"/>
      <c r="J162" s="152">
        <f>ROUND(I162*H162,2)</f>
        <v>0</v>
      </c>
      <c r="K162" s="148" t="s">
        <v>166</v>
      </c>
      <c r="L162" s="33"/>
      <c r="M162" s="153" t="s">
        <v>21</v>
      </c>
      <c r="N162" s="154" t="s">
        <v>47</v>
      </c>
      <c r="P162" s="155">
        <f>O162*H162</f>
        <v>0</v>
      </c>
      <c r="Q162" s="155">
        <v>0</v>
      </c>
      <c r="R162" s="155">
        <f>Q162*H162</f>
        <v>0</v>
      </c>
      <c r="S162" s="155">
        <v>0.15</v>
      </c>
      <c r="T162" s="156">
        <f>S162*H162</f>
        <v>1.2</v>
      </c>
      <c r="AR162" s="157" t="s">
        <v>167</v>
      </c>
      <c r="AT162" s="157" t="s">
        <v>162</v>
      </c>
      <c r="AU162" s="157" t="s">
        <v>85</v>
      </c>
      <c r="AY162" s="18" t="s">
        <v>160</v>
      </c>
      <c r="BE162" s="158">
        <f>IF(N162="základní",J162,0)</f>
        <v>0</v>
      </c>
      <c r="BF162" s="158">
        <f>IF(N162="snížená",J162,0)</f>
        <v>0</v>
      </c>
      <c r="BG162" s="158">
        <f>IF(N162="zákl. přenesená",J162,0)</f>
        <v>0</v>
      </c>
      <c r="BH162" s="158">
        <f>IF(N162="sníž. přenesená",J162,0)</f>
        <v>0</v>
      </c>
      <c r="BI162" s="158">
        <f>IF(N162="nulová",J162,0)</f>
        <v>0</v>
      </c>
      <c r="BJ162" s="18" t="s">
        <v>83</v>
      </c>
      <c r="BK162" s="158">
        <f>ROUND(I162*H162,2)</f>
        <v>0</v>
      </c>
      <c r="BL162" s="18" t="s">
        <v>167</v>
      </c>
      <c r="BM162" s="157" t="s">
        <v>333</v>
      </c>
    </row>
    <row r="163" spans="2:65" s="1" customFormat="1" ht="16.5" customHeight="1">
      <c r="B163" s="33"/>
      <c r="C163" s="146" t="s">
        <v>269</v>
      </c>
      <c r="D163" s="146" t="s">
        <v>162</v>
      </c>
      <c r="E163" s="147" t="s">
        <v>334</v>
      </c>
      <c r="F163" s="148" t="s">
        <v>335</v>
      </c>
      <c r="G163" s="149" t="s">
        <v>332</v>
      </c>
      <c r="H163" s="150">
        <v>3</v>
      </c>
      <c r="I163" s="151"/>
      <c r="J163" s="152">
        <f>ROUND(I163*H163,2)</f>
        <v>0</v>
      </c>
      <c r="K163" s="148" t="s">
        <v>166</v>
      </c>
      <c r="L163" s="33"/>
      <c r="M163" s="153" t="s">
        <v>21</v>
      </c>
      <c r="N163" s="154" t="s">
        <v>47</v>
      </c>
      <c r="P163" s="155">
        <f>O163*H163</f>
        <v>0</v>
      </c>
      <c r="Q163" s="155">
        <v>0</v>
      </c>
      <c r="R163" s="155">
        <f>Q163*H163</f>
        <v>0</v>
      </c>
      <c r="S163" s="155">
        <v>0.1</v>
      </c>
      <c r="T163" s="156">
        <f>S163*H163</f>
        <v>0.30000000000000004</v>
      </c>
      <c r="AR163" s="157" t="s">
        <v>167</v>
      </c>
      <c r="AT163" s="157" t="s">
        <v>162</v>
      </c>
      <c r="AU163" s="157" t="s">
        <v>85</v>
      </c>
      <c r="AY163" s="18" t="s">
        <v>160</v>
      </c>
      <c r="BE163" s="158">
        <f>IF(N163="základní",J163,0)</f>
        <v>0</v>
      </c>
      <c r="BF163" s="158">
        <f>IF(N163="snížená",J163,0)</f>
        <v>0</v>
      </c>
      <c r="BG163" s="158">
        <f>IF(N163="zákl. přenesená",J163,0)</f>
        <v>0</v>
      </c>
      <c r="BH163" s="158">
        <f>IF(N163="sníž. přenesená",J163,0)</f>
        <v>0</v>
      </c>
      <c r="BI163" s="158">
        <f>IF(N163="nulová",J163,0)</f>
        <v>0</v>
      </c>
      <c r="BJ163" s="18" t="s">
        <v>83</v>
      </c>
      <c r="BK163" s="158">
        <f>ROUND(I163*H163,2)</f>
        <v>0</v>
      </c>
      <c r="BL163" s="18" t="s">
        <v>167</v>
      </c>
      <c r="BM163" s="157" t="s">
        <v>336</v>
      </c>
    </row>
    <row r="164" spans="2:63" s="11" customFormat="1" ht="22.75" customHeight="1">
      <c r="B164" s="134"/>
      <c r="D164" s="135" t="s">
        <v>75</v>
      </c>
      <c r="E164" s="144" t="s">
        <v>209</v>
      </c>
      <c r="F164" s="144" t="s">
        <v>210</v>
      </c>
      <c r="I164" s="137"/>
      <c r="J164" s="145">
        <f>BK164</f>
        <v>0</v>
      </c>
      <c r="L164" s="134"/>
      <c r="M164" s="139"/>
      <c r="P164" s="140">
        <f>SUM(P165:P217)</f>
        <v>0</v>
      </c>
      <c r="R164" s="140">
        <f>SUM(R165:R217)</f>
        <v>0</v>
      </c>
      <c r="T164" s="141">
        <f>SUM(T165:T217)</f>
        <v>91.14590000000001</v>
      </c>
      <c r="AR164" s="135" t="s">
        <v>83</v>
      </c>
      <c r="AT164" s="142" t="s">
        <v>75</v>
      </c>
      <c r="AU164" s="142" t="s">
        <v>83</v>
      </c>
      <c r="AY164" s="135" t="s">
        <v>160</v>
      </c>
      <c r="BK164" s="143">
        <f>SUM(BK165:BK217)</f>
        <v>0</v>
      </c>
    </row>
    <row r="165" spans="2:65" s="1" customFormat="1" ht="16.5" customHeight="1">
      <c r="B165" s="33"/>
      <c r="C165" s="146" t="s">
        <v>275</v>
      </c>
      <c r="D165" s="146" t="s">
        <v>162</v>
      </c>
      <c r="E165" s="147" t="s">
        <v>337</v>
      </c>
      <c r="F165" s="148" t="s">
        <v>338</v>
      </c>
      <c r="G165" s="149" t="s">
        <v>165</v>
      </c>
      <c r="H165" s="150">
        <v>40.227</v>
      </c>
      <c r="I165" s="151"/>
      <c r="J165" s="152">
        <f>ROUND(I165*H165,2)</f>
        <v>0</v>
      </c>
      <c r="K165" s="148" t="s">
        <v>166</v>
      </c>
      <c r="L165" s="33"/>
      <c r="M165" s="153" t="s">
        <v>21</v>
      </c>
      <c r="N165" s="154" t="s">
        <v>47</v>
      </c>
      <c r="P165" s="155">
        <f>O165*H165</f>
        <v>0</v>
      </c>
      <c r="Q165" s="155">
        <v>0</v>
      </c>
      <c r="R165" s="155">
        <f>Q165*H165</f>
        <v>0</v>
      </c>
      <c r="S165" s="155">
        <v>0</v>
      </c>
      <c r="T165" s="156">
        <f>S165*H165</f>
        <v>0</v>
      </c>
      <c r="AR165" s="157" t="s">
        <v>167</v>
      </c>
      <c r="AT165" s="157" t="s">
        <v>162</v>
      </c>
      <c r="AU165" s="157" t="s">
        <v>85</v>
      </c>
      <c r="AY165" s="18" t="s">
        <v>160</v>
      </c>
      <c r="BE165" s="158">
        <f>IF(N165="základní",J165,0)</f>
        <v>0</v>
      </c>
      <c r="BF165" s="158">
        <f>IF(N165="snížená",J165,0)</f>
        <v>0</v>
      </c>
      <c r="BG165" s="158">
        <f>IF(N165="zákl. přenesená",J165,0)</f>
        <v>0</v>
      </c>
      <c r="BH165" s="158">
        <f>IF(N165="sníž. přenesená",J165,0)</f>
        <v>0</v>
      </c>
      <c r="BI165" s="158">
        <f>IF(N165="nulová",J165,0)</f>
        <v>0</v>
      </c>
      <c r="BJ165" s="18" t="s">
        <v>83</v>
      </c>
      <c r="BK165" s="158">
        <f>ROUND(I165*H165,2)</f>
        <v>0</v>
      </c>
      <c r="BL165" s="18" t="s">
        <v>167</v>
      </c>
      <c r="BM165" s="157" t="s">
        <v>339</v>
      </c>
    </row>
    <row r="166" spans="2:47" s="1" customFormat="1" ht="117">
      <c r="B166" s="33"/>
      <c r="D166" s="159" t="s">
        <v>169</v>
      </c>
      <c r="F166" s="160" t="s">
        <v>340</v>
      </c>
      <c r="I166" s="94"/>
      <c r="L166" s="33"/>
      <c r="M166" s="161"/>
      <c r="T166" s="54"/>
      <c r="AT166" s="18" t="s">
        <v>169</v>
      </c>
      <c r="AU166" s="18" t="s">
        <v>85</v>
      </c>
    </row>
    <row r="167" spans="2:51" s="12" customFormat="1" ht="10">
      <c r="B167" s="162"/>
      <c r="D167" s="159" t="s">
        <v>171</v>
      </c>
      <c r="E167" s="163" t="s">
        <v>21</v>
      </c>
      <c r="F167" s="164" t="s">
        <v>290</v>
      </c>
      <c r="H167" s="163" t="s">
        <v>21</v>
      </c>
      <c r="I167" s="165"/>
      <c r="L167" s="162"/>
      <c r="M167" s="166"/>
      <c r="T167" s="167"/>
      <c r="AT167" s="163" t="s">
        <v>171</v>
      </c>
      <c r="AU167" s="163" t="s">
        <v>85</v>
      </c>
      <c r="AV167" s="12" t="s">
        <v>83</v>
      </c>
      <c r="AW167" s="12" t="s">
        <v>37</v>
      </c>
      <c r="AX167" s="12" t="s">
        <v>76</v>
      </c>
      <c r="AY167" s="163" t="s">
        <v>160</v>
      </c>
    </row>
    <row r="168" spans="2:51" s="12" customFormat="1" ht="10">
      <c r="B168" s="162"/>
      <c r="D168" s="159" t="s">
        <v>171</v>
      </c>
      <c r="E168" s="163" t="s">
        <v>21</v>
      </c>
      <c r="F168" s="164" t="s">
        <v>341</v>
      </c>
      <c r="H168" s="163" t="s">
        <v>21</v>
      </c>
      <c r="I168" s="165"/>
      <c r="L168" s="162"/>
      <c r="M168" s="166"/>
      <c r="T168" s="167"/>
      <c r="AT168" s="163" t="s">
        <v>171</v>
      </c>
      <c r="AU168" s="163" t="s">
        <v>85</v>
      </c>
      <c r="AV168" s="12" t="s">
        <v>83</v>
      </c>
      <c r="AW168" s="12" t="s">
        <v>37</v>
      </c>
      <c r="AX168" s="12" t="s">
        <v>76</v>
      </c>
      <c r="AY168" s="163" t="s">
        <v>160</v>
      </c>
    </row>
    <row r="169" spans="2:51" s="13" customFormat="1" ht="10">
      <c r="B169" s="168"/>
      <c r="D169" s="159" t="s">
        <v>171</v>
      </c>
      <c r="E169" s="169" t="s">
        <v>21</v>
      </c>
      <c r="F169" s="170" t="s">
        <v>342</v>
      </c>
      <c r="H169" s="171">
        <v>40.227</v>
      </c>
      <c r="I169" s="172"/>
      <c r="L169" s="168"/>
      <c r="M169" s="173"/>
      <c r="T169" s="174"/>
      <c r="AT169" s="169" t="s">
        <v>171</v>
      </c>
      <c r="AU169" s="169" t="s">
        <v>85</v>
      </c>
      <c r="AV169" s="13" t="s">
        <v>85</v>
      </c>
      <c r="AW169" s="13" t="s">
        <v>37</v>
      </c>
      <c r="AX169" s="13" t="s">
        <v>76</v>
      </c>
      <c r="AY169" s="169" t="s">
        <v>160</v>
      </c>
    </row>
    <row r="170" spans="2:51" s="15" customFormat="1" ht="10">
      <c r="B170" s="182"/>
      <c r="D170" s="159" t="s">
        <v>171</v>
      </c>
      <c r="E170" s="183" t="s">
        <v>21</v>
      </c>
      <c r="F170" s="184" t="s">
        <v>185</v>
      </c>
      <c r="H170" s="185">
        <v>40.227</v>
      </c>
      <c r="I170" s="186"/>
      <c r="L170" s="182"/>
      <c r="M170" s="187"/>
      <c r="T170" s="188"/>
      <c r="AT170" s="183" t="s">
        <v>171</v>
      </c>
      <c r="AU170" s="183" t="s">
        <v>85</v>
      </c>
      <c r="AV170" s="15" t="s">
        <v>167</v>
      </c>
      <c r="AW170" s="15" t="s">
        <v>37</v>
      </c>
      <c r="AX170" s="15" t="s">
        <v>83</v>
      </c>
      <c r="AY170" s="183" t="s">
        <v>160</v>
      </c>
    </row>
    <row r="171" spans="2:65" s="1" customFormat="1" ht="16.5" customHeight="1">
      <c r="B171" s="33"/>
      <c r="C171" s="146" t="s">
        <v>343</v>
      </c>
      <c r="D171" s="146" t="s">
        <v>162</v>
      </c>
      <c r="E171" s="147" t="s">
        <v>344</v>
      </c>
      <c r="F171" s="148" t="s">
        <v>345</v>
      </c>
      <c r="G171" s="149" t="s">
        <v>204</v>
      </c>
      <c r="H171" s="150">
        <v>378.89</v>
      </c>
      <c r="I171" s="151"/>
      <c r="J171" s="152">
        <f>ROUND(I171*H171,2)</f>
        <v>0</v>
      </c>
      <c r="K171" s="148" t="s">
        <v>166</v>
      </c>
      <c r="L171" s="33"/>
      <c r="M171" s="153" t="s">
        <v>21</v>
      </c>
      <c r="N171" s="154" t="s">
        <v>47</v>
      </c>
      <c r="P171" s="155">
        <f>O171*H171</f>
        <v>0</v>
      </c>
      <c r="Q171" s="155">
        <v>0</v>
      </c>
      <c r="R171" s="155">
        <f>Q171*H171</f>
        <v>0</v>
      </c>
      <c r="S171" s="155">
        <v>0</v>
      </c>
      <c r="T171" s="156">
        <f>S171*H171</f>
        <v>0</v>
      </c>
      <c r="AR171" s="157" t="s">
        <v>167</v>
      </c>
      <c r="AT171" s="157" t="s">
        <v>162</v>
      </c>
      <c r="AU171" s="157" t="s">
        <v>85</v>
      </c>
      <c r="AY171" s="18" t="s">
        <v>160</v>
      </c>
      <c r="BE171" s="158">
        <f>IF(N171="základní",J171,0)</f>
        <v>0</v>
      </c>
      <c r="BF171" s="158">
        <f>IF(N171="snížená",J171,0)</f>
        <v>0</v>
      </c>
      <c r="BG171" s="158">
        <f>IF(N171="zákl. přenesená",J171,0)</f>
        <v>0</v>
      </c>
      <c r="BH171" s="158">
        <f>IF(N171="sníž. přenesená",J171,0)</f>
        <v>0</v>
      </c>
      <c r="BI171" s="158">
        <f>IF(N171="nulová",J171,0)</f>
        <v>0</v>
      </c>
      <c r="BJ171" s="18" t="s">
        <v>83</v>
      </c>
      <c r="BK171" s="158">
        <f>ROUND(I171*H171,2)</f>
        <v>0</v>
      </c>
      <c r="BL171" s="18" t="s">
        <v>167</v>
      </c>
      <c r="BM171" s="157" t="s">
        <v>346</v>
      </c>
    </row>
    <row r="172" spans="2:47" s="1" customFormat="1" ht="117">
      <c r="B172" s="33"/>
      <c r="D172" s="159" t="s">
        <v>169</v>
      </c>
      <c r="F172" s="160" t="s">
        <v>340</v>
      </c>
      <c r="I172" s="94"/>
      <c r="L172" s="33"/>
      <c r="M172" s="161"/>
      <c r="T172" s="54"/>
      <c r="AT172" s="18" t="s">
        <v>169</v>
      </c>
      <c r="AU172" s="18" t="s">
        <v>85</v>
      </c>
    </row>
    <row r="173" spans="2:51" s="12" customFormat="1" ht="10">
      <c r="B173" s="162"/>
      <c r="D173" s="159" t="s">
        <v>171</v>
      </c>
      <c r="E173" s="163" t="s">
        <v>21</v>
      </c>
      <c r="F173" s="164" t="s">
        <v>290</v>
      </c>
      <c r="H173" s="163" t="s">
        <v>21</v>
      </c>
      <c r="I173" s="165"/>
      <c r="L173" s="162"/>
      <c r="M173" s="166"/>
      <c r="T173" s="167"/>
      <c r="AT173" s="163" t="s">
        <v>171</v>
      </c>
      <c r="AU173" s="163" t="s">
        <v>85</v>
      </c>
      <c r="AV173" s="12" t="s">
        <v>83</v>
      </c>
      <c r="AW173" s="12" t="s">
        <v>37</v>
      </c>
      <c r="AX173" s="12" t="s">
        <v>76</v>
      </c>
      <c r="AY173" s="163" t="s">
        <v>160</v>
      </c>
    </row>
    <row r="174" spans="2:51" s="12" customFormat="1" ht="10">
      <c r="B174" s="162"/>
      <c r="D174" s="159" t="s">
        <v>171</v>
      </c>
      <c r="E174" s="163" t="s">
        <v>21</v>
      </c>
      <c r="F174" s="164" t="s">
        <v>341</v>
      </c>
      <c r="H174" s="163" t="s">
        <v>21</v>
      </c>
      <c r="I174" s="165"/>
      <c r="L174" s="162"/>
      <c r="M174" s="166"/>
      <c r="T174" s="167"/>
      <c r="AT174" s="163" t="s">
        <v>171</v>
      </c>
      <c r="AU174" s="163" t="s">
        <v>85</v>
      </c>
      <c r="AV174" s="12" t="s">
        <v>83</v>
      </c>
      <c r="AW174" s="12" t="s">
        <v>37</v>
      </c>
      <c r="AX174" s="12" t="s">
        <v>76</v>
      </c>
      <c r="AY174" s="163" t="s">
        <v>160</v>
      </c>
    </row>
    <row r="175" spans="2:51" s="13" customFormat="1" ht="10">
      <c r="B175" s="168"/>
      <c r="D175" s="159" t="s">
        <v>171</v>
      </c>
      <c r="E175" s="169" t="s">
        <v>21</v>
      </c>
      <c r="F175" s="170" t="s">
        <v>347</v>
      </c>
      <c r="H175" s="171">
        <v>134.09</v>
      </c>
      <c r="I175" s="172"/>
      <c r="L175" s="168"/>
      <c r="M175" s="173"/>
      <c r="T175" s="174"/>
      <c r="AT175" s="169" t="s">
        <v>171</v>
      </c>
      <c r="AU175" s="169" t="s">
        <v>85</v>
      </c>
      <c r="AV175" s="13" t="s">
        <v>85</v>
      </c>
      <c r="AW175" s="13" t="s">
        <v>37</v>
      </c>
      <c r="AX175" s="13" t="s">
        <v>76</v>
      </c>
      <c r="AY175" s="169" t="s">
        <v>160</v>
      </c>
    </row>
    <row r="176" spans="2:51" s="13" customFormat="1" ht="10">
      <c r="B176" s="168"/>
      <c r="D176" s="159" t="s">
        <v>171</v>
      </c>
      <c r="E176" s="169" t="s">
        <v>21</v>
      </c>
      <c r="F176" s="170" t="s">
        <v>348</v>
      </c>
      <c r="H176" s="171">
        <v>244.8</v>
      </c>
      <c r="I176" s="172"/>
      <c r="L176" s="168"/>
      <c r="M176" s="173"/>
      <c r="T176" s="174"/>
      <c r="AT176" s="169" t="s">
        <v>171</v>
      </c>
      <c r="AU176" s="169" t="s">
        <v>85</v>
      </c>
      <c r="AV176" s="13" t="s">
        <v>85</v>
      </c>
      <c r="AW176" s="13" t="s">
        <v>37</v>
      </c>
      <c r="AX176" s="13" t="s">
        <v>76</v>
      </c>
      <c r="AY176" s="169" t="s">
        <v>160</v>
      </c>
    </row>
    <row r="177" spans="2:51" s="15" customFormat="1" ht="10">
      <c r="B177" s="182"/>
      <c r="D177" s="159" t="s">
        <v>171</v>
      </c>
      <c r="E177" s="183" t="s">
        <v>21</v>
      </c>
      <c r="F177" s="184" t="s">
        <v>185</v>
      </c>
      <c r="H177" s="185">
        <v>378.89</v>
      </c>
      <c r="I177" s="186"/>
      <c r="L177" s="182"/>
      <c r="M177" s="187"/>
      <c r="T177" s="188"/>
      <c r="AT177" s="183" t="s">
        <v>171</v>
      </c>
      <c r="AU177" s="183" t="s">
        <v>85</v>
      </c>
      <c r="AV177" s="15" t="s">
        <v>167</v>
      </c>
      <c r="AW177" s="15" t="s">
        <v>37</v>
      </c>
      <c r="AX177" s="15" t="s">
        <v>83</v>
      </c>
      <c r="AY177" s="183" t="s">
        <v>160</v>
      </c>
    </row>
    <row r="178" spans="2:65" s="1" customFormat="1" ht="24" customHeight="1">
      <c r="B178" s="33"/>
      <c r="C178" s="146" t="s">
        <v>8</v>
      </c>
      <c r="D178" s="146" t="s">
        <v>162</v>
      </c>
      <c r="E178" s="147" t="s">
        <v>349</v>
      </c>
      <c r="F178" s="148" t="s">
        <v>350</v>
      </c>
      <c r="G178" s="149" t="s">
        <v>165</v>
      </c>
      <c r="H178" s="150">
        <v>40.227</v>
      </c>
      <c r="I178" s="151"/>
      <c r="J178" s="152">
        <f>ROUND(I178*H178,2)</f>
        <v>0</v>
      </c>
      <c r="K178" s="148" t="s">
        <v>166</v>
      </c>
      <c r="L178" s="33"/>
      <c r="M178" s="153" t="s">
        <v>21</v>
      </c>
      <c r="N178" s="154" t="s">
        <v>47</v>
      </c>
      <c r="P178" s="155">
        <f>O178*H178</f>
        <v>0</v>
      </c>
      <c r="Q178" s="155">
        <v>0</v>
      </c>
      <c r="R178" s="155">
        <f>Q178*H178</f>
        <v>0</v>
      </c>
      <c r="S178" s="155">
        <v>0</v>
      </c>
      <c r="T178" s="156">
        <f>S178*H178</f>
        <v>0</v>
      </c>
      <c r="AR178" s="157" t="s">
        <v>167</v>
      </c>
      <c r="AT178" s="157" t="s">
        <v>162</v>
      </c>
      <c r="AU178" s="157" t="s">
        <v>85</v>
      </c>
      <c r="AY178" s="18" t="s">
        <v>160</v>
      </c>
      <c r="BE178" s="158">
        <f>IF(N178="základní",J178,0)</f>
        <v>0</v>
      </c>
      <c r="BF178" s="158">
        <f>IF(N178="snížená",J178,0)</f>
        <v>0</v>
      </c>
      <c r="BG178" s="158">
        <f>IF(N178="zákl. přenesená",J178,0)</f>
        <v>0</v>
      </c>
      <c r="BH178" s="158">
        <f>IF(N178="sníž. přenesená",J178,0)</f>
        <v>0</v>
      </c>
      <c r="BI178" s="158">
        <f>IF(N178="nulová",J178,0)</f>
        <v>0</v>
      </c>
      <c r="BJ178" s="18" t="s">
        <v>83</v>
      </c>
      <c r="BK178" s="158">
        <f>ROUND(I178*H178,2)</f>
        <v>0</v>
      </c>
      <c r="BL178" s="18" t="s">
        <v>167</v>
      </c>
      <c r="BM178" s="157" t="s">
        <v>351</v>
      </c>
    </row>
    <row r="179" spans="2:47" s="1" customFormat="1" ht="117">
      <c r="B179" s="33"/>
      <c r="D179" s="159" t="s">
        <v>169</v>
      </c>
      <c r="F179" s="160" t="s">
        <v>340</v>
      </c>
      <c r="I179" s="94"/>
      <c r="L179" s="33"/>
      <c r="M179" s="161"/>
      <c r="T179" s="54"/>
      <c r="AT179" s="18" t="s">
        <v>169</v>
      </c>
      <c r="AU179" s="18" t="s">
        <v>85</v>
      </c>
    </row>
    <row r="180" spans="2:65" s="1" customFormat="1" ht="24" customHeight="1">
      <c r="B180" s="33"/>
      <c r="C180" s="146" t="s">
        <v>352</v>
      </c>
      <c r="D180" s="146" t="s">
        <v>162</v>
      </c>
      <c r="E180" s="147" t="s">
        <v>353</v>
      </c>
      <c r="F180" s="148" t="s">
        <v>354</v>
      </c>
      <c r="G180" s="149" t="s">
        <v>165</v>
      </c>
      <c r="H180" s="150">
        <v>20.114</v>
      </c>
      <c r="I180" s="151"/>
      <c r="J180" s="152">
        <f>ROUND(I180*H180,2)</f>
        <v>0</v>
      </c>
      <c r="K180" s="148" t="s">
        <v>166</v>
      </c>
      <c r="L180" s="33"/>
      <c r="M180" s="153" t="s">
        <v>21</v>
      </c>
      <c r="N180" s="154" t="s">
        <v>47</v>
      </c>
      <c r="P180" s="155">
        <f>O180*H180</f>
        <v>0</v>
      </c>
      <c r="Q180" s="155">
        <v>0</v>
      </c>
      <c r="R180" s="155">
        <f>Q180*H180</f>
        <v>0</v>
      </c>
      <c r="S180" s="155">
        <v>1.6</v>
      </c>
      <c r="T180" s="156">
        <f>S180*H180</f>
        <v>32.1824</v>
      </c>
      <c r="AR180" s="157" t="s">
        <v>167</v>
      </c>
      <c r="AT180" s="157" t="s">
        <v>162</v>
      </c>
      <c r="AU180" s="157" t="s">
        <v>85</v>
      </c>
      <c r="AY180" s="18" t="s">
        <v>160</v>
      </c>
      <c r="BE180" s="158">
        <f>IF(N180="základní",J180,0)</f>
        <v>0</v>
      </c>
      <c r="BF180" s="158">
        <f>IF(N180="snížená",J180,0)</f>
        <v>0</v>
      </c>
      <c r="BG180" s="158">
        <f>IF(N180="zákl. přenesená",J180,0)</f>
        <v>0</v>
      </c>
      <c r="BH180" s="158">
        <f>IF(N180="sníž. přenesená",J180,0)</f>
        <v>0</v>
      </c>
      <c r="BI180" s="158">
        <f>IF(N180="nulová",J180,0)</f>
        <v>0</v>
      </c>
      <c r="BJ180" s="18" t="s">
        <v>83</v>
      </c>
      <c r="BK180" s="158">
        <f>ROUND(I180*H180,2)</f>
        <v>0</v>
      </c>
      <c r="BL180" s="18" t="s">
        <v>167</v>
      </c>
      <c r="BM180" s="157" t="s">
        <v>355</v>
      </c>
    </row>
    <row r="181" spans="2:47" s="1" customFormat="1" ht="27">
      <c r="B181" s="33"/>
      <c r="D181" s="159" t="s">
        <v>169</v>
      </c>
      <c r="F181" s="160" t="s">
        <v>356</v>
      </c>
      <c r="I181" s="94"/>
      <c r="L181" s="33"/>
      <c r="M181" s="161"/>
      <c r="T181" s="54"/>
      <c r="AT181" s="18" t="s">
        <v>169</v>
      </c>
      <c r="AU181" s="18" t="s">
        <v>85</v>
      </c>
    </row>
    <row r="182" spans="2:51" s="12" customFormat="1" ht="10">
      <c r="B182" s="162"/>
      <c r="D182" s="159" t="s">
        <v>171</v>
      </c>
      <c r="E182" s="163" t="s">
        <v>21</v>
      </c>
      <c r="F182" s="164" t="s">
        <v>290</v>
      </c>
      <c r="H182" s="163" t="s">
        <v>21</v>
      </c>
      <c r="I182" s="165"/>
      <c r="L182" s="162"/>
      <c r="M182" s="166"/>
      <c r="T182" s="167"/>
      <c r="AT182" s="163" t="s">
        <v>171</v>
      </c>
      <c r="AU182" s="163" t="s">
        <v>85</v>
      </c>
      <c r="AV182" s="12" t="s">
        <v>83</v>
      </c>
      <c r="AW182" s="12" t="s">
        <v>37</v>
      </c>
      <c r="AX182" s="12" t="s">
        <v>76</v>
      </c>
      <c r="AY182" s="163" t="s">
        <v>160</v>
      </c>
    </row>
    <row r="183" spans="2:51" s="12" customFormat="1" ht="10">
      <c r="B183" s="162"/>
      <c r="D183" s="159" t="s">
        <v>171</v>
      </c>
      <c r="E183" s="163" t="s">
        <v>21</v>
      </c>
      <c r="F183" s="164" t="s">
        <v>357</v>
      </c>
      <c r="H183" s="163" t="s">
        <v>21</v>
      </c>
      <c r="I183" s="165"/>
      <c r="L183" s="162"/>
      <c r="M183" s="166"/>
      <c r="T183" s="167"/>
      <c r="AT183" s="163" t="s">
        <v>171</v>
      </c>
      <c r="AU183" s="163" t="s">
        <v>85</v>
      </c>
      <c r="AV183" s="12" t="s">
        <v>83</v>
      </c>
      <c r="AW183" s="12" t="s">
        <v>37</v>
      </c>
      <c r="AX183" s="12" t="s">
        <v>76</v>
      </c>
      <c r="AY183" s="163" t="s">
        <v>160</v>
      </c>
    </row>
    <row r="184" spans="2:51" s="13" customFormat="1" ht="10">
      <c r="B184" s="168"/>
      <c r="D184" s="159" t="s">
        <v>171</v>
      </c>
      <c r="E184" s="169" t="s">
        <v>21</v>
      </c>
      <c r="F184" s="170" t="s">
        <v>358</v>
      </c>
      <c r="H184" s="171">
        <v>20.114</v>
      </c>
      <c r="I184" s="172"/>
      <c r="L184" s="168"/>
      <c r="M184" s="173"/>
      <c r="T184" s="174"/>
      <c r="AT184" s="169" t="s">
        <v>171</v>
      </c>
      <c r="AU184" s="169" t="s">
        <v>85</v>
      </c>
      <c r="AV184" s="13" t="s">
        <v>85</v>
      </c>
      <c r="AW184" s="13" t="s">
        <v>37</v>
      </c>
      <c r="AX184" s="13" t="s">
        <v>76</v>
      </c>
      <c r="AY184" s="169" t="s">
        <v>160</v>
      </c>
    </row>
    <row r="185" spans="2:51" s="15" customFormat="1" ht="10">
      <c r="B185" s="182"/>
      <c r="D185" s="159" t="s">
        <v>171</v>
      </c>
      <c r="E185" s="183" t="s">
        <v>21</v>
      </c>
      <c r="F185" s="184" t="s">
        <v>185</v>
      </c>
      <c r="H185" s="185">
        <v>20.114</v>
      </c>
      <c r="I185" s="186"/>
      <c r="L185" s="182"/>
      <c r="M185" s="187"/>
      <c r="T185" s="188"/>
      <c r="AT185" s="183" t="s">
        <v>171</v>
      </c>
      <c r="AU185" s="183" t="s">
        <v>85</v>
      </c>
      <c r="AV185" s="15" t="s">
        <v>167</v>
      </c>
      <c r="AW185" s="15" t="s">
        <v>37</v>
      </c>
      <c r="AX185" s="15" t="s">
        <v>83</v>
      </c>
      <c r="AY185" s="183" t="s">
        <v>160</v>
      </c>
    </row>
    <row r="186" spans="2:65" s="1" customFormat="1" ht="16.5" customHeight="1">
      <c r="B186" s="33"/>
      <c r="C186" s="146" t="s">
        <v>359</v>
      </c>
      <c r="D186" s="146" t="s">
        <v>162</v>
      </c>
      <c r="E186" s="147" t="s">
        <v>360</v>
      </c>
      <c r="F186" s="148" t="s">
        <v>361</v>
      </c>
      <c r="G186" s="149" t="s">
        <v>332</v>
      </c>
      <c r="H186" s="150">
        <v>320</v>
      </c>
      <c r="I186" s="151"/>
      <c r="J186" s="152">
        <f>ROUND(I186*H186,2)</f>
        <v>0</v>
      </c>
      <c r="K186" s="148" t="s">
        <v>166</v>
      </c>
      <c r="L186" s="33"/>
      <c r="M186" s="153" t="s">
        <v>21</v>
      </c>
      <c r="N186" s="154" t="s">
        <v>47</v>
      </c>
      <c r="P186" s="155">
        <f>O186*H186</f>
        <v>0</v>
      </c>
      <c r="Q186" s="155">
        <v>0</v>
      </c>
      <c r="R186" s="155">
        <f>Q186*H186</f>
        <v>0</v>
      </c>
      <c r="S186" s="155">
        <v>0.0657</v>
      </c>
      <c r="T186" s="156">
        <f>S186*H186</f>
        <v>21.023999999999997</v>
      </c>
      <c r="AR186" s="157" t="s">
        <v>167</v>
      </c>
      <c r="AT186" s="157" t="s">
        <v>162</v>
      </c>
      <c r="AU186" s="157" t="s">
        <v>85</v>
      </c>
      <c r="AY186" s="18" t="s">
        <v>160</v>
      </c>
      <c r="BE186" s="158">
        <f>IF(N186="základní",J186,0)</f>
        <v>0</v>
      </c>
      <c r="BF186" s="158">
        <f>IF(N186="snížená",J186,0)</f>
        <v>0</v>
      </c>
      <c r="BG186" s="158">
        <f>IF(N186="zákl. přenesená",J186,0)</f>
        <v>0</v>
      </c>
      <c r="BH186" s="158">
        <f>IF(N186="sníž. přenesená",J186,0)</f>
        <v>0</v>
      </c>
      <c r="BI186" s="158">
        <f>IF(N186="nulová",J186,0)</f>
        <v>0</v>
      </c>
      <c r="BJ186" s="18" t="s">
        <v>83</v>
      </c>
      <c r="BK186" s="158">
        <f>ROUND(I186*H186,2)</f>
        <v>0</v>
      </c>
      <c r="BL186" s="18" t="s">
        <v>167</v>
      </c>
      <c r="BM186" s="157" t="s">
        <v>362</v>
      </c>
    </row>
    <row r="187" spans="2:47" s="1" customFormat="1" ht="27">
      <c r="B187" s="33"/>
      <c r="D187" s="159" t="s">
        <v>169</v>
      </c>
      <c r="F187" s="160" t="s">
        <v>363</v>
      </c>
      <c r="I187" s="94"/>
      <c r="L187" s="33"/>
      <c r="M187" s="161"/>
      <c r="T187" s="54"/>
      <c r="AT187" s="18" t="s">
        <v>169</v>
      </c>
      <c r="AU187" s="18" t="s">
        <v>85</v>
      </c>
    </row>
    <row r="188" spans="2:51" s="13" customFormat="1" ht="10">
      <c r="B188" s="168"/>
      <c r="D188" s="159" t="s">
        <v>171</v>
      </c>
      <c r="E188" s="169" t="s">
        <v>21</v>
      </c>
      <c r="F188" s="170" t="s">
        <v>364</v>
      </c>
      <c r="H188" s="171">
        <v>270</v>
      </c>
      <c r="I188" s="172"/>
      <c r="L188" s="168"/>
      <c r="M188" s="173"/>
      <c r="T188" s="174"/>
      <c r="AT188" s="169" t="s">
        <v>171</v>
      </c>
      <c r="AU188" s="169" t="s">
        <v>85</v>
      </c>
      <c r="AV188" s="13" t="s">
        <v>85</v>
      </c>
      <c r="AW188" s="13" t="s">
        <v>37</v>
      </c>
      <c r="AX188" s="13" t="s">
        <v>76</v>
      </c>
      <c r="AY188" s="169" t="s">
        <v>160</v>
      </c>
    </row>
    <row r="189" spans="2:51" s="13" customFormat="1" ht="10">
      <c r="B189" s="168"/>
      <c r="D189" s="159" t="s">
        <v>171</v>
      </c>
      <c r="E189" s="169" t="s">
        <v>21</v>
      </c>
      <c r="F189" s="170" t="s">
        <v>365</v>
      </c>
      <c r="H189" s="171">
        <v>370</v>
      </c>
      <c r="I189" s="172"/>
      <c r="L189" s="168"/>
      <c r="M189" s="173"/>
      <c r="T189" s="174"/>
      <c r="AT189" s="169" t="s">
        <v>171</v>
      </c>
      <c r="AU189" s="169" t="s">
        <v>85</v>
      </c>
      <c r="AV189" s="13" t="s">
        <v>85</v>
      </c>
      <c r="AW189" s="13" t="s">
        <v>37</v>
      </c>
      <c r="AX189" s="13" t="s">
        <v>76</v>
      </c>
      <c r="AY189" s="169" t="s">
        <v>160</v>
      </c>
    </row>
    <row r="190" spans="2:51" s="15" customFormat="1" ht="10">
      <c r="B190" s="182"/>
      <c r="D190" s="159" t="s">
        <v>171</v>
      </c>
      <c r="E190" s="183" t="s">
        <v>21</v>
      </c>
      <c r="F190" s="184" t="s">
        <v>185</v>
      </c>
      <c r="H190" s="185">
        <v>640</v>
      </c>
      <c r="I190" s="186"/>
      <c r="L190" s="182"/>
      <c r="M190" s="187"/>
      <c r="T190" s="188"/>
      <c r="AT190" s="183" t="s">
        <v>171</v>
      </c>
      <c r="AU190" s="183" t="s">
        <v>85</v>
      </c>
      <c r="AV190" s="15" t="s">
        <v>167</v>
      </c>
      <c r="AW190" s="15" t="s">
        <v>37</v>
      </c>
      <c r="AX190" s="15" t="s">
        <v>76</v>
      </c>
      <c r="AY190" s="183" t="s">
        <v>160</v>
      </c>
    </row>
    <row r="191" spans="2:51" s="13" customFormat="1" ht="10">
      <c r="B191" s="168"/>
      <c r="D191" s="159" t="s">
        <v>171</v>
      </c>
      <c r="E191" s="169" t="s">
        <v>21</v>
      </c>
      <c r="F191" s="170" t="s">
        <v>366</v>
      </c>
      <c r="H191" s="171">
        <v>320</v>
      </c>
      <c r="I191" s="172"/>
      <c r="L191" s="168"/>
      <c r="M191" s="173"/>
      <c r="T191" s="174"/>
      <c r="AT191" s="169" t="s">
        <v>171</v>
      </c>
      <c r="AU191" s="169" t="s">
        <v>85</v>
      </c>
      <c r="AV191" s="13" t="s">
        <v>85</v>
      </c>
      <c r="AW191" s="13" t="s">
        <v>37</v>
      </c>
      <c r="AX191" s="13" t="s">
        <v>83</v>
      </c>
      <c r="AY191" s="169" t="s">
        <v>160</v>
      </c>
    </row>
    <row r="192" spans="2:65" s="1" customFormat="1" ht="16.5" customHeight="1">
      <c r="B192" s="33"/>
      <c r="C192" s="146" t="s">
        <v>367</v>
      </c>
      <c r="D192" s="146" t="s">
        <v>162</v>
      </c>
      <c r="E192" s="147" t="s">
        <v>368</v>
      </c>
      <c r="F192" s="148" t="s">
        <v>369</v>
      </c>
      <c r="G192" s="149" t="s">
        <v>370</v>
      </c>
      <c r="H192" s="150">
        <v>270</v>
      </c>
      <c r="I192" s="151"/>
      <c r="J192" s="152">
        <f>ROUND(I192*H192,2)</f>
        <v>0</v>
      </c>
      <c r="K192" s="148" t="s">
        <v>166</v>
      </c>
      <c r="L192" s="33"/>
      <c r="M192" s="153" t="s">
        <v>21</v>
      </c>
      <c r="N192" s="154" t="s">
        <v>47</v>
      </c>
      <c r="P192" s="155">
        <f>O192*H192</f>
        <v>0</v>
      </c>
      <c r="Q192" s="155">
        <v>0</v>
      </c>
      <c r="R192" s="155">
        <f>Q192*H192</f>
        <v>0</v>
      </c>
      <c r="S192" s="155">
        <v>0.00248</v>
      </c>
      <c r="T192" s="156">
        <f>S192*H192</f>
        <v>0.6696</v>
      </c>
      <c r="AR192" s="157" t="s">
        <v>167</v>
      </c>
      <c r="AT192" s="157" t="s">
        <v>162</v>
      </c>
      <c r="AU192" s="157" t="s">
        <v>85</v>
      </c>
      <c r="AY192" s="18" t="s">
        <v>160</v>
      </c>
      <c r="BE192" s="158">
        <f>IF(N192="základní",J192,0)</f>
        <v>0</v>
      </c>
      <c r="BF192" s="158">
        <f>IF(N192="snížená",J192,0)</f>
        <v>0</v>
      </c>
      <c r="BG192" s="158">
        <f>IF(N192="zákl. přenesená",J192,0)</f>
        <v>0</v>
      </c>
      <c r="BH192" s="158">
        <f>IF(N192="sníž. přenesená",J192,0)</f>
        <v>0</v>
      </c>
      <c r="BI192" s="158">
        <f>IF(N192="nulová",J192,0)</f>
        <v>0</v>
      </c>
      <c r="BJ192" s="18" t="s">
        <v>83</v>
      </c>
      <c r="BK192" s="158">
        <f>ROUND(I192*H192,2)</f>
        <v>0</v>
      </c>
      <c r="BL192" s="18" t="s">
        <v>167</v>
      </c>
      <c r="BM192" s="157" t="s">
        <v>371</v>
      </c>
    </row>
    <row r="193" spans="2:47" s="1" customFormat="1" ht="36">
      <c r="B193" s="33"/>
      <c r="D193" s="159" t="s">
        <v>169</v>
      </c>
      <c r="F193" s="160" t="s">
        <v>372</v>
      </c>
      <c r="I193" s="94"/>
      <c r="L193" s="33"/>
      <c r="M193" s="161"/>
      <c r="T193" s="54"/>
      <c r="AT193" s="18" t="s">
        <v>169</v>
      </c>
      <c r="AU193" s="18" t="s">
        <v>85</v>
      </c>
    </row>
    <row r="194" spans="2:51" s="12" customFormat="1" ht="10">
      <c r="B194" s="162"/>
      <c r="D194" s="159" t="s">
        <v>171</v>
      </c>
      <c r="E194" s="163" t="s">
        <v>21</v>
      </c>
      <c r="F194" s="164" t="s">
        <v>298</v>
      </c>
      <c r="H194" s="163" t="s">
        <v>21</v>
      </c>
      <c r="I194" s="165"/>
      <c r="L194" s="162"/>
      <c r="M194" s="166"/>
      <c r="T194" s="167"/>
      <c r="AT194" s="163" t="s">
        <v>171</v>
      </c>
      <c r="AU194" s="163" t="s">
        <v>85</v>
      </c>
      <c r="AV194" s="12" t="s">
        <v>83</v>
      </c>
      <c r="AW194" s="12" t="s">
        <v>37</v>
      </c>
      <c r="AX194" s="12" t="s">
        <v>76</v>
      </c>
      <c r="AY194" s="163" t="s">
        <v>160</v>
      </c>
    </row>
    <row r="195" spans="2:51" s="13" customFormat="1" ht="10">
      <c r="B195" s="168"/>
      <c r="D195" s="159" t="s">
        <v>171</v>
      </c>
      <c r="E195" s="169" t="s">
        <v>21</v>
      </c>
      <c r="F195" s="170" t="s">
        <v>373</v>
      </c>
      <c r="H195" s="171">
        <v>270</v>
      </c>
      <c r="I195" s="172"/>
      <c r="L195" s="168"/>
      <c r="M195" s="173"/>
      <c r="T195" s="174"/>
      <c r="AT195" s="169" t="s">
        <v>171</v>
      </c>
      <c r="AU195" s="169" t="s">
        <v>85</v>
      </c>
      <c r="AV195" s="13" t="s">
        <v>85</v>
      </c>
      <c r="AW195" s="13" t="s">
        <v>37</v>
      </c>
      <c r="AX195" s="13" t="s">
        <v>76</v>
      </c>
      <c r="AY195" s="169" t="s">
        <v>160</v>
      </c>
    </row>
    <row r="196" spans="2:51" s="15" customFormat="1" ht="10">
      <c r="B196" s="182"/>
      <c r="D196" s="159" t="s">
        <v>171</v>
      </c>
      <c r="E196" s="183" t="s">
        <v>21</v>
      </c>
      <c r="F196" s="184" t="s">
        <v>185</v>
      </c>
      <c r="H196" s="185">
        <v>270</v>
      </c>
      <c r="I196" s="186"/>
      <c r="L196" s="182"/>
      <c r="M196" s="187"/>
      <c r="T196" s="188"/>
      <c r="AT196" s="183" t="s">
        <v>171</v>
      </c>
      <c r="AU196" s="183" t="s">
        <v>85</v>
      </c>
      <c r="AV196" s="15" t="s">
        <v>167</v>
      </c>
      <c r="AW196" s="15" t="s">
        <v>37</v>
      </c>
      <c r="AX196" s="15" t="s">
        <v>83</v>
      </c>
      <c r="AY196" s="183" t="s">
        <v>160</v>
      </c>
    </row>
    <row r="197" spans="2:65" s="1" customFormat="1" ht="16.5" customHeight="1">
      <c r="B197" s="33"/>
      <c r="C197" s="146" t="s">
        <v>374</v>
      </c>
      <c r="D197" s="146" t="s">
        <v>162</v>
      </c>
      <c r="E197" s="147" t="s">
        <v>375</v>
      </c>
      <c r="F197" s="148" t="s">
        <v>376</v>
      </c>
      <c r="G197" s="149" t="s">
        <v>370</v>
      </c>
      <c r="H197" s="150">
        <v>370</v>
      </c>
      <c r="I197" s="151"/>
      <c r="J197" s="152">
        <f>ROUND(I197*H197,2)</f>
        <v>0</v>
      </c>
      <c r="K197" s="148" t="s">
        <v>166</v>
      </c>
      <c r="L197" s="33"/>
      <c r="M197" s="153" t="s">
        <v>21</v>
      </c>
      <c r="N197" s="154" t="s">
        <v>47</v>
      </c>
      <c r="P197" s="155">
        <f>O197*H197</f>
        <v>0</v>
      </c>
      <c r="Q197" s="155">
        <v>0</v>
      </c>
      <c r="R197" s="155">
        <f>Q197*H197</f>
        <v>0</v>
      </c>
      <c r="S197" s="155">
        <v>0.00925</v>
      </c>
      <c r="T197" s="156">
        <f>S197*H197</f>
        <v>3.4225</v>
      </c>
      <c r="AR197" s="157" t="s">
        <v>167</v>
      </c>
      <c r="AT197" s="157" t="s">
        <v>162</v>
      </c>
      <c r="AU197" s="157" t="s">
        <v>85</v>
      </c>
      <c r="AY197" s="18" t="s">
        <v>160</v>
      </c>
      <c r="BE197" s="158">
        <f>IF(N197="základní",J197,0)</f>
        <v>0</v>
      </c>
      <c r="BF197" s="158">
        <f>IF(N197="snížená",J197,0)</f>
        <v>0</v>
      </c>
      <c r="BG197" s="158">
        <f>IF(N197="zákl. přenesená",J197,0)</f>
        <v>0</v>
      </c>
      <c r="BH197" s="158">
        <f>IF(N197="sníž. přenesená",J197,0)</f>
        <v>0</v>
      </c>
      <c r="BI197" s="158">
        <f>IF(N197="nulová",J197,0)</f>
        <v>0</v>
      </c>
      <c r="BJ197" s="18" t="s">
        <v>83</v>
      </c>
      <c r="BK197" s="158">
        <f>ROUND(I197*H197,2)</f>
        <v>0</v>
      </c>
      <c r="BL197" s="18" t="s">
        <v>167</v>
      </c>
      <c r="BM197" s="157" t="s">
        <v>377</v>
      </c>
    </row>
    <row r="198" spans="2:47" s="1" customFormat="1" ht="36">
      <c r="B198" s="33"/>
      <c r="D198" s="159" t="s">
        <v>169</v>
      </c>
      <c r="F198" s="160" t="s">
        <v>372</v>
      </c>
      <c r="I198" s="94"/>
      <c r="L198" s="33"/>
      <c r="M198" s="161"/>
      <c r="T198" s="54"/>
      <c r="AT198" s="18" t="s">
        <v>169</v>
      </c>
      <c r="AU198" s="18" t="s">
        <v>85</v>
      </c>
    </row>
    <row r="199" spans="2:51" s="12" customFormat="1" ht="10">
      <c r="B199" s="162"/>
      <c r="D199" s="159" t="s">
        <v>171</v>
      </c>
      <c r="E199" s="163" t="s">
        <v>21</v>
      </c>
      <c r="F199" s="164" t="s">
        <v>298</v>
      </c>
      <c r="H199" s="163" t="s">
        <v>21</v>
      </c>
      <c r="I199" s="165"/>
      <c r="L199" s="162"/>
      <c r="M199" s="166"/>
      <c r="T199" s="167"/>
      <c r="AT199" s="163" t="s">
        <v>171</v>
      </c>
      <c r="AU199" s="163" t="s">
        <v>85</v>
      </c>
      <c r="AV199" s="12" t="s">
        <v>83</v>
      </c>
      <c r="AW199" s="12" t="s">
        <v>37</v>
      </c>
      <c r="AX199" s="12" t="s">
        <v>76</v>
      </c>
      <c r="AY199" s="163" t="s">
        <v>160</v>
      </c>
    </row>
    <row r="200" spans="2:51" s="12" customFormat="1" ht="10">
      <c r="B200" s="162"/>
      <c r="D200" s="159" t="s">
        <v>171</v>
      </c>
      <c r="E200" s="163" t="s">
        <v>21</v>
      </c>
      <c r="F200" s="164" t="s">
        <v>378</v>
      </c>
      <c r="H200" s="163" t="s">
        <v>21</v>
      </c>
      <c r="I200" s="165"/>
      <c r="L200" s="162"/>
      <c r="M200" s="166"/>
      <c r="T200" s="167"/>
      <c r="AT200" s="163" t="s">
        <v>171</v>
      </c>
      <c r="AU200" s="163" t="s">
        <v>85</v>
      </c>
      <c r="AV200" s="12" t="s">
        <v>83</v>
      </c>
      <c r="AW200" s="12" t="s">
        <v>37</v>
      </c>
      <c r="AX200" s="12" t="s">
        <v>76</v>
      </c>
      <c r="AY200" s="163" t="s">
        <v>160</v>
      </c>
    </row>
    <row r="201" spans="2:51" s="13" customFormat="1" ht="10">
      <c r="B201" s="168"/>
      <c r="D201" s="159" t="s">
        <v>171</v>
      </c>
      <c r="E201" s="169" t="s">
        <v>21</v>
      </c>
      <c r="F201" s="170" t="s">
        <v>379</v>
      </c>
      <c r="H201" s="171">
        <v>370</v>
      </c>
      <c r="I201" s="172"/>
      <c r="L201" s="168"/>
      <c r="M201" s="173"/>
      <c r="T201" s="174"/>
      <c r="AT201" s="169" t="s">
        <v>171</v>
      </c>
      <c r="AU201" s="169" t="s">
        <v>85</v>
      </c>
      <c r="AV201" s="13" t="s">
        <v>85</v>
      </c>
      <c r="AW201" s="13" t="s">
        <v>37</v>
      </c>
      <c r="AX201" s="13" t="s">
        <v>76</v>
      </c>
      <c r="AY201" s="169" t="s">
        <v>160</v>
      </c>
    </row>
    <row r="202" spans="2:51" s="15" customFormat="1" ht="10">
      <c r="B202" s="182"/>
      <c r="D202" s="159" t="s">
        <v>171</v>
      </c>
      <c r="E202" s="183" t="s">
        <v>21</v>
      </c>
      <c r="F202" s="184" t="s">
        <v>185</v>
      </c>
      <c r="H202" s="185">
        <v>370</v>
      </c>
      <c r="I202" s="186"/>
      <c r="L202" s="182"/>
      <c r="M202" s="187"/>
      <c r="T202" s="188"/>
      <c r="AT202" s="183" t="s">
        <v>171</v>
      </c>
      <c r="AU202" s="183" t="s">
        <v>85</v>
      </c>
      <c r="AV202" s="15" t="s">
        <v>167</v>
      </c>
      <c r="AW202" s="15" t="s">
        <v>37</v>
      </c>
      <c r="AX202" s="15" t="s">
        <v>83</v>
      </c>
      <c r="AY202" s="183" t="s">
        <v>160</v>
      </c>
    </row>
    <row r="203" spans="2:65" s="1" customFormat="1" ht="16.5" customHeight="1">
      <c r="B203" s="33"/>
      <c r="C203" s="146" t="s">
        <v>380</v>
      </c>
      <c r="D203" s="146" t="s">
        <v>162</v>
      </c>
      <c r="E203" s="147" t="s">
        <v>381</v>
      </c>
      <c r="F203" s="148" t="s">
        <v>382</v>
      </c>
      <c r="G203" s="149" t="s">
        <v>332</v>
      </c>
      <c r="H203" s="150">
        <v>2</v>
      </c>
      <c r="I203" s="151"/>
      <c r="J203" s="152">
        <f>ROUND(I203*H203,2)</f>
        <v>0</v>
      </c>
      <c r="K203" s="148" t="s">
        <v>166</v>
      </c>
      <c r="L203" s="33"/>
      <c r="M203" s="153" t="s">
        <v>21</v>
      </c>
      <c r="N203" s="154" t="s">
        <v>47</v>
      </c>
      <c r="P203" s="155">
        <f>O203*H203</f>
        <v>0</v>
      </c>
      <c r="Q203" s="155">
        <v>0</v>
      </c>
      <c r="R203" s="155">
        <f>Q203*H203</f>
        <v>0</v>
      </c>
      <c r="S203" s="155">
        <v>0.4</v>
      </c>
      <c r="T203" s="156">
        <f>S203*H203</f>
        <v>0.8</v>
      </c>
      <c r="AR203" s="157" t="s">
        <v>167</v>
      </c>
      <c r="AT203" s="157" t="s">
        <v>162</v>
      </c>
      <c r="AU203" s="157" t="s">
        <v>85</v>
      </c>
      <c r="AY203" s="18" t="s">
        <v>160</v>
      </c>
      <c r="BE203" s="158">
        <f>IF(N203="základní",J203,0)</f>
        <v>0</v>
      </c>
      <c r="BF203" s="158">
        <f>IF(N203="snížená",J203,0)</f>
        <v>0</v>
      </c>
      <c r="BG203" s="158">
        <f>IF(N203="zákl. přenesená",J203,0)</f>
        <v>0</v>
      </c>
      <c r="BH203" s="158">
        <f>IF(N203="sníž. přenesená",J203,0)</f>
        <v>0</v>
      </c>
      <c r="BI203" s="158">
        <f>IF(N203="nulová",J203,0)</f>
        <v>0</v>
      </c>
      <c r="BJ203" s="18" t="s">
        <v>83</v>
      </c>
      <c r="BK203" s="158">
        <f>ROUND(I203*H203,2)</f>
        <v>0</v>
      </c>
      <c r="BL203" s="18" t="s">
        <v>167</v>
      </c>
      <c r="BM203" s="157" t="s">
        <v>383</v>
      </c>
    </row>
    <row r="204" spans="2:47" s="1" customFormat="1" ht="27">
      <c r="B204" s="33"/>
      <c r="D204" s="159" t="s">
        <v>169</v>
      </c>
      <c r="F204" s="160" t="s">
        <v>363</v>
      </c>
      <c r="I204" s="94"/>
      <c r="L204" s="33"/>
      <c r="M204" s="161"/>
      <c r="T204" s="54"/>
      <c r="AT204" s="18" t="s">
        <v>169</v>
      </c>
      <c r="AU204" s="18" t="s">
        <v>85</v>
      </c>
    </row>
    <row r="205" spans="2:51" s="12" customFormat="1" ht="10">
      <c r="B205" s="162"/>
      <c r="D205" s="159" t="s">
        <v>171</v>
      </c>
      <c r="E205" s="163" t="s">
        <v>21</v>
      </c>
      <c r="F205" s="164" t="s">
        <v>298</v>
      </c>
      <c r="H205" s="163" t="s">
        <v>21</v>
      </c>
      <c r="I205" s="165"/>
      <c r="L205" s="162"/>
      <c r="M205" s="166"/>
      <c r="T205" s="167"/>
      <c r="AT205" s="163" t="s">
        <v>171</v>
      </c>
      <c r="AU205" s="163" t="s">
        <v>85</v>
      </c>
      <c r="AV205" s="12" t="s">
        <v>83</v>
      </c>
      <c r="AW205" s="12" t="s">
        <v>37</v>
      </c>
      <c r="AX205" s="12" t="s">
        <v>76</v>
      </c>
      <c r="AY205" s="163" t="s">
        <v>160</v>
      </c>
    </row>
    <row r="206" spans="2:51" s="13" customFormat="1" ht="10">
      <c r="B206" s="168"/>
      <c r="D206" s="159" t="s">
        <v>171</v>
      </c>
      <c r="E206" s="169" t="s">
        <v>21</v>
      </c>
      <c r="F206" s="170" t="s">
        <v>384</v>
      </c>
      <c r="H206" s="171">
        <v>2</v>
      </c>
      <c r="I206" s="172"/>
      <c r="L206" s="168"/>
      <c r="M206" s="173"/>
      <c r="T206" s="174"/>
      <c r="AT206" s="169" t="s">
        <v>171</v>
      </c>
      <c r="AU206" s="169" t="s">
        <v>85</v>
      </c>
      <c r="AV206" s="13" t="s">
        <v>85</v>
      </c>
      <c r="AW206" s="13" t="s">
        <v>37</v>
      </c>
      <c r="AX206" s="13" t="s">
        <v>76</v>
      </c>
      <c r="AY206" s="169" t="s">
        <v>160</v>
      </c>
    </row>
    <row r="207" spans="2:51" s="15" customFormat="1" ht="10">
      <c r="B207" s="182"/>
      <c r="D207" s="159" t="s">
        <v>171</v>
      </c>
      <c r="E207" s="183" t="s">
        <v>21</v>
      </c>
      <c r="F207" s="184" t="s">
        <v>185</v>
      </c>
      <c r="H207" s="185">
        <v>2</v>
      </c>
      <c r="I207" s="186"/>
      <c r="L207" s="182"/>
      <c r="M207" s="187"/>
      <c r="T207" s="188"/>
      <c r="AT207" s="183" t="s">
        <v>171</v>
      </c>
      <c r="AU207" s="183" t="s">
        <v>85</v>
      </c>
      <c r="AV207" s="15" t="s">
        <v>167</v>
      </c>
      <c r="AW207" s="15" t="s">
        <v>37</v>
      </c>
      <c r="AX207" s="15" t="s">
        <v>83</v>
      </c>
      <c r="AY207" s="183" t="s">
        <v>160</v>
      </c>
    </row>
    <row r="208" spans="2:65" s="1" customFormat="1" ht="16.5" customHeight="1">
      <c r="B208" s="33"/>
      <c r="C208" s="146" t="s">
        <v>7</v>
      </c>
      <c r="D208" s="146" t="s">
        <v>162</v>
      </c>
      <c r="E208" s="147" t="s">
        <v>385</v>
      </c>
      <c r="F208" s="148" t="s">
        <v>386</v>
      </c>
      <c r="G208" s="149" t="s">
        <v>370</v>
      </c>
      <c r="H208" s="150">
        <v>16.8</v>
      </c>
      <c r="I208" s="151"/>
      <c r="J208" s="152">
        <f>ROUND(I208*H208,2)</f>
        <v>0</v>
      </c>
      <c r="K208" s="148" t="s">
        <v>166</v>
      </c>
      <c r="L208" s="33"/>
      <c r="M208" s="153" t="s">
        <v>21</v>
      </c>
      <c r="N208" s="154" t="s">
        <v>47</v>
      </c>
      <c r="P208" s="155">
        <f>O208*H208</f>
        <v>0</v>
      </c>
      <c r="Q208" s="155">
        <v>0</v>
      </c>
      <c r="R208" s="155">
        <f>Q208*H208</f>
        <v>0</v>
      </c>
      <c r="S208" s="155">
        <v>0.013</v>
      </c>
      <c r="T208" s="156">
        <f>S208*H208</f>
        <v>0.2184</v>
      </c>
      <c r="AR208" s="157" t="s">
        <v>167</v>
      </c>
      <c r="AT208" s="157" t="s">
        <v>162</v>
      </c>
      <c r="AU208" s="157" t="s">
        <v>85</v>
      </c>
      <c r="AY208" s="18" t="s">
        <v>160</v>
      </c>
      <c r="BE208" s="158">
        <f>IF(N208="základní",J208,0)</f>
        <v>0</v>
      </c>
      <c r="BF208" s="158">
        <f>IF(N208="snížená",J208,0)</f>
        <v>0</v>
      </c>
      <c r="BG208" s="158">
        <f>IF(N208="zákl. přenesená",J208,0)</f>
        <v>0</v>
      </c>
      <c r="BH208" s="158">
        <f>IF(N208="sníž. přenesená",J208,0)</f>
        <v>0</v>
      </c>
      <c r="BI208" s="158">
        <f>IF(N208="nulová",J208,0)</f>
        <v>0</v>
      </c>
      <c r="BJ208" s="18" t="s">
        <v>83</v>
      </c>
      <c r="BK208" s="158">
        <f>ROUND(I208*H208,2)</f>
        <v>0</v>
      </c>
      <c r="BL208" s="18" t="s">
        <v>167</v>
      </c>
      <c r="BM208" s="157" t="s">
        <v>387</v>
      </c>
    </row>
    <row r="209" spans="2:51" s="12" customFormat="1" ht="10">
      <c r="B209" s="162"/>
      <c r="D209" s="159" t="s">
        <v>171</v>
      </c>
      <c r="E209" s="163" t="s">
        <v>21</v>
      </c>
      <c r="F209" s="164" t="s">
        <v>298</v>
      </c>
      <c r="H209" s="163" t="s">
        <v>21</v>
      </c>
      <c r="I209" s="165"/>
      <c r="L209" s="162"/>
      <c r="M209" s="166"/>
      <c r="T209" s="167"/>
      <c r="AT209" s="163" t="s">
        <v>171</v>
      </c>
      <c r="AU209" s="163" t="s">
        <v>85</v>
      </c>
      <c r="AV209" s="12" t="s">
        <v>83</v>
      </c>
      <c r="AW209" s="12" t="s">
        <v>37</v>
      </c>
      <c r="AX209" s="12" t="s">
        <v>76</v>
      </c>
      <c r="AY209" s="163" t="s">
        <v>160</v>
      </c>
    </row>
    <row r="210" spans="2:51" s="13" customFormat="1" ht="10">
      <c r="B210" s="168"/>
      <c r="D210" s="159" t="s">
        <v>171</v>
      </c>
      <c r="E210" s="169" t="s">
        <v>21</v>
      </c>
      <c r="F210" s="170" t="s">
        <v>388</v>
      </c>
      <c r="H210" s="171">
        <v>16.8</v>
      </c>
      <c r="I210" s="172"/>
      <c r="L210" s="168"/>
      <c r="M210" s="173"/>
      <c r="T210" s="174"/>
      <c r="AT210" s="169" t="s">
        <v>171</v>
      </c>
      <c r="AU210" s="169" t="s">
        <v>85</v>
      </c>
      <c r="AV210" s="13" t="s">
        <v>85</v>
      </c>
      <c r="AW210" s="13" t="s">
        <v>37</v>
      </c>
      <c r="AX210" s="13" t="s">
        <v>76</v>
      </c>
      <c r="AY210" s="169" t="s">
        <v>160</v>
      </c>
    </row>
    <row r="211" spans="2:51" s="15" customFormat="1" ht="10">
      <c r="B211" s="182"/>
      <c r="D211" s="159" t="s">
        <v>171</v>
      </c>
      <c r="E211" s="183" t="s">
        <v>21</v>
      </c>
      <c r="F211" s="184" t="s">
        <v>185</v>
      </c>
      <c r="H211" s="185">
        <v>16.8</v>
      </c>
      <c r="I211" s="186"/>
      <c r="L211" s="182"/>
      <c r="M211" s="187"/>
      <c r="T211" s="188"/>
      <c r="AT211" s="183" t="s">
        <v>171</v>
      </c>
      <c r="AU211" s="183" t="s">
        <v>85</v>
      </c>
      <c r="AV211" s="15" t="s">
        <v>167</v>
      </c>
      <c r="AW211" s="15" t="s">
        <v>37</v>
      </c>
      <c r="AX211" s="15" t="s">
        <v>83</v>
      </c>
      <c r="AY211" s="183" t="s">
        <v>160</v>
      </c>
    </row>
    <row r="212" spans="2:65" s="1" customFormat="1" ht="16.5" customHeight="1">
      <c r="B212" s="33"/>
      <c r="C212" s="146" t="s">
        <v>389</v>
      </c>
      <c r="D212" s="146" t="s">
        <v>162</v>
      </c>
      <c r="E212" s="147" t="s">
        <v>390</v>
      </c>
      <c r="F212" s="148" t="s">
        <v>391</v>
      </c>
      <c r="G212" s="149" t="s">
        <v>370</v>
      </c>
      <c r="H212" s="150">
        <v>353</v>
      </c>
      <c r="I212" s="151"/>
      <c r="J212" s="152">
        <f>ROUND(I212*H212,2)</f>
        <v>0</v>
      </c>
      <c r="K212" s="148" t="s">
        <v>166</v>
      </c>
      <c r="L212" s="33"/>
      <c r="M212" s="153" t="s">
        <v>21</v>
      </c>
      <c r="N212" s="154" t="s">
        <v>47</v>
      </c>
      <c r="P212" s="155">
        <f>O212*H212</f>
        <v>0</v>
      </c>
      <c r="Q212" s="155">
        <v>0</v>
      </c>
      <c r="R212" s="155">
        <f>Q212*H212</f>
        <v>0</v>
      </c>
      <c r="S212" s="155">
        <v>0.093</v>
      </c>
      <c r="T212" s="156">
        <f>S212*H212</f>
        <v>32.829</v>
      </c>
      <c r="AR212" s="157" t="s">
        <v>167</v>
      </c>
      <c r="AT212" s="157" t="s">
        <v>162</v>
      </c>
      <c r="AU212" s="157" t="s">
        <v>85</v>
      </c>
      <c r="AY212" s="18" t="s">
        <v>160</v>
      </c>
      <c r="BE212" s="158">
        <f>IF(N212="základní",J212,0)</f>
        <v>0</v>
      </c>
      <c r="BF212" s="158">
        <f>IF(N212="snížená",J212,0)</f>
        <v>0</v>
      </c>
      <c r="BG212" s="158">
        <f>IF(N212="zákl. přenesená",J212,0)</f>
        <v>0</v>
      </c>
      <c r="BH212" s="158">
        <f>IF(N212="sníž. přenesená",J212,0)</f>
        <v>0</v>
      </c>
      <c r="BI212" s="158">
        <f>IF(N212="nulová",J212,0)</f>
        <v>0</v>
      </c>
      <c r="BJ212" s="18" t="s">
        <v>83</v>
      </c>
      <c r="BK212" s="158">
        <f>ROUND(I212*H212,2)</f>
        <v>0</v>
      </c>
      <c r="BL212" s="18" t="s">
        <v>167</v>
      </c>
      <c r="BM212" s="157" t="s">
        <v>392</v>
      </c>
    </row>
    <row r="213" spans="2:51" s="12" customFormat="1" ht="10">
      <c r="B213" s="162"/>
      <c r="D213" s="159" t="s">
        <v>171</v>
      </c>
      <c r="E213" s="163" t="s">
        <v>21</v>
      </c>
      <c r="F213" s="164" t="s">
        <v>298</v>
      </c>
      <c r="H213" s="163" t="s">
        <v>21</v>
      </c>
      <c r="I213" s="165"/>
      <c r="L213" s="162"/>
      <c r="M213" s="166"/>
      <c r="T213" s="167"/>
      <c r="AT213" s="163" t="s">
        <v>171</v>
      </c>
      <c r="AU213" s="163" t="s">
        <v>85</v>
      </c>
      <c r="AV213" s="12" t="s">
        <v>83</v>
      </c>
      <c r="AW213" s="12" t="s">
        <v>37</v>
      </c>
      <c r="AX213" s="12" t="s">
        <v>76</v>
      </c>
      <c r="AY213" s="163" t="s">
        <v>160</v>
      </c>
    </row>
    <row r="214" spans="2:51" s="13" customFormat="1" ht="10">
      <c r="B214" s="168"/>
      <c r="D214" s="159" t="s">
        <v>171</v>
      </c>
      <c r="E214" s="169" t="s">
        <v>21</v>
      </c>
      <c r="F214" s="170" t="s">
        <v>393</v>
      </c>
      <c r="H214" s="171">
        <v>47</v>
      </c>
      <c r="I214" s="172"/>
      <c r="L214" s="168"/>
      <c r="M214" s="173"/>
      <c r="T214" s="174"/>
      <c r="AT214" s="169" t="s">
        <v>171</v>
      </c>
      <c r="AU214" s="169" t="s">
        <v>85</v>
      </c>
      <c r="AV214" s="13" t="s">
        <v>85</v>
      </c>
      <c r="AW214" s="13" t="s">
        <v>37</v>
      </c>
      <c r="AX214" s="13" t="s">
        <v>76</v>
      </c>
      <c r="AY214" s="169" t="s">
        <v>160</v>
      </c>
    </row>
    <row r="215" spans="2:51" s="13" customFormat="1" ht="10">
      <c r="B215" s="168"/>
      <c r="D215" s="159" t="s">
        <v>171</v>
      </c>
      <c r="E215" s="169" t="s">
        <v>21</v>
      </c>
      <c r="F215" s="170" t="s">
        <v>394</v>
      </c>
      <c r="H215" s="171">
        <v>216</v>
      </c>
      <c r="I215" s="172"/>
      <c r="L215" s="168"/>
      <c r="M215" s="173"/>
      <c r="T215" s="174"/>
      <c r="AT215" s="169" t="s">
        <v>171</v>
      </c>
      <c r="AU215" s="169" t="s">
        <v>85</v>
      </c>
      <c r="AV215" s="13" t="s">
        <v>85</v>
      </c>
      <c r="AW215" s="13" t="s">
        <v>37</v>
      </c>
      <c r="AX215" s="13" t="s">
        <v>76</v>
      </c>
      <c r="AY215" s="169" t="s">
        <v>160</v>
      </c>
    </row>
    <row r="216" spans="2:51" s="13" customFormat="1" ht="10">
      <c r="B216" s="168"/>
      <c r="D216" s="159" t="s">
        <v>171</v>
      </c>
      <c r="E216" s="169" t="s">
        <v>21</v>
      </c>
      <c r="F216" s="170" t="s">
        <v>395</v>
      </c>
      <c r="H216" s="171">
        <v>90</v>
      </c>
      <c r="I216" s="172"/>
      <c r="L216" s="168"/>
      <c r="M216" s="173"/>
      <c r="T216" s="174"/>
      <c r="AT216" s="169" t="s">
        <v>171</v>
      </c>
      <c r="AU216" s="169" t="s">
        <v>85</v>
      </c>
      <c r="AV216" s="13" t="s">
        <v>85</v>
      </c>
      <c r="AW216" s="13" t="s">
        <v>37</v>
      </c>
      <c r="AX216" s="13" t="s">
        <v>76</v>
      </c>
      <c r="AY216" s="169" t="s">
        <v>160</v>
      </c>
    </row>
    <row r="217" spans="2:51" s="15" customFormat="1" ht="10">
      <c r="B217" s="182"/>
      <c r="D217" s="159" t="s">
        <v>171</v>
      </c>
      <c r="E217" s="183" t="s">
        <v>21</v>
      </c>
      <c r="F217" s="184" t="s">
        <v>185</v>
      </c>
      <c r="H217" s="185">
        <v>353</v>
      </c>
      <c r="I217" s="186"/>
      <c r="L217" s="182"/>
      <c r="M217" s="187"/>
      <c r="T217" s="188"/>
      <c r="AT217" s="183" t="s">
        <v>171</v>
      </c>
      <c r="AU217" s="183" t="s">
        <v>85</v>
      </c>
      <c r="AV217" s="15" t="s">
        <v>167</v>
      </c>
      <c r="AW217" s="15" t="s">
        <v>37</v>
      </c>
      <c r="AX217" s="15" t="s">
        <v>83</v>
      </c>
      <c r="AY217" s="183" t="s">
        <v>160</v>
      </c>
    </row>
    <row r="218" spans="2:63" s="11" customFormat="1" ht="22.75" customHeight="1">
      <c r="B218" s="134"/>
      <c r="D218" s="135" t="s">
        <v>75</v>
      </c>
      <c r="E218" s="144" t="s">
        <v>252</v>
      </c>
      <c r="F218" s="144" t="s">
        <v>253</v>
      </c>
      <c r="I218" s="137"/>
      <c r="J218" s="145">
        <f>BK218</f>
        <v>0</v>
      </c>
      <c r="L218" s="134"/>
      <c r="M218" s="139"/>
      <c r="P218" s="140">
        <f>SUM(P219:P249)</f>
        <v>0</v>
      </c>
      <c r="R218" s="140">
        <f>SUM(R219:R249)</f>
        <v>0</v>
      </c>
      <c r="T218" s="141">
        <f>SUM(T219:T249)</f>
        <v>0</v>
      </c>
      <c r="AR218" s="135" t="s">
        <v>83</v>
      </c>
      <c r="AT218" s="142" t="s">
        <v>75</v>
      </c>
      <c r="AU218" s="142" t="s">
        <v>83</v>
      </c>
      <c r="AY218" s="135" t="s">
        <v>160</v>
      </c>
      <c r="BK218" s="143">
        <f>SUM(BK219:BK249)</f>
        <v>0</v>
      </c>
    </row>
    <row r="219" spans="2:65" s="1" customFormat="1" ht="24" customHeight="1">
      <c r="B219" s="33"/>
      <c r="C219" s="146" t="s">
        <v>396</v>
      </c>
      <c r="D219" s="146" t="s">
        <v>162</v>
      </c>
      <c r="E219" s="147" t="s">
        <v>397</v>
      </c>
      <c r="F219" s="148" t="s">
        <v>398</v>
      </c>
      <c r="G219" s="149" t="s">
        <v>256</v>
      </c>
      <c r="H219" s="150">
        <v>106.783</v>
      </c>
      <c r="I219" s="151"/>
      <c r="J219" s="152">
        <f>ROUND(I219*H219,2)</f>
        <v>0</v>
      </c>
      <c r="K219" s="148" t="s">
        <v>166</v>
      </c>
      <c r="L219" s="33"/>
      <c r="M219" s="153" t="s">
        <v>21</v>
      </c>
      <c r="N219" s="154" t="s">
        <v>47</v>
      </c>
      <c r="P219" s="155">
        <f>O219*H219</f>
        <v>0</v>
      </c>
      <c r="Q219" s="155">
        <v>0</v>
      </c>
      <c r="R219" s="155">
        <f>Q219*H219</f>
        <v>0</v>
      </c>
      <c r="S219" s="155">
        <v>0</v>
      </c>
      <c r="T219" s="156">
        <f>S219*H219</f>
        <v>0</v>
      </c>
      <c r="AR219" s="157" t="s">
        <v>167</v>
      </c>
      <c r="AT219" s="157" t="s">
        <v>162</v>
      </c>
      <c r="AU219" s="157" t="s">
        <v>85</v>
      </c>
      <c r="AY219" s="18" t="s">
        <v>160</v>
      </c>
      <c r="BE219" s="158">
        <f>IF(N219="základní",J219,0)</f>
        <v>0</v>
      </c>
      <c r="BF219" s="158">
        <f>IF(N219="snížená",J219,0)</f>
        <v>0</v>
      </c>
      <c r="BG219" s="158">
        <f>IF(N219="zákl. přenesená",J219,0)</f>
        <v>0</v>
      </c>
      <c r="BH219" s="158">
        <f>IF(N219="sníž. přenesená",J219,0)</f>
        <v>0</v>
      </c>
      <c r="BI219" s="158">
        <f>IF(N219="nulová",J219,0)</f>
        <v>0</v>
      </c>
      <c r="BJ219" s="18" t="s">
        <v>83</v>
      </c>
      <c r="BK219" s="158">
        <f>ROUND(I219*H219,2)</f>
        <v>0</v>
      </c>
      <c r="BL219" s="18" t="s">
        <v>167</v>
      </c>
      <c r="BM219" s="157" t="s">
        <v>399</v>
      </c>
    </row>
    <row r="220" spans="2:47" s="1" customFormat="1" ht="99">
      <c r="B220" s="33"/>
      <c r="D220" s="159" t="s">
        <v>169</v>
      </c>
      <c r="F220" s="160" t="s">
        <v>400</v>
      </c>
      <c r="I220" s="94"/>
      <c r="L220" s="33"/>
      <c r="M220" s="161"/>
      <c r="T220" s="54"/>
      <c r="AT220" s="18" t="s">
        <v>169</v>
      </c>
      <c r="AU220" s="18" t="s">
        <v>85</v>
      </c>
    </row>
    <row r="221" spans="2:51" s="13" customFormat="1" ht="10">
      <c r="B221" s="168"/>
      <c r="D221" s="159" t="s">
        <v>171</v>
      </c>
      <c r="E221" s="169" t="s">
        <v>21</v>
      </c>
      <c r="F221" s="170" t="s">
        <v>401</v>
      </c>
      <c r="H221" s="171">
        <v>1981.183</v>
      </c>
      <c r="I221" s="172"/>
      <c r="L221" s="168"/>
      <c r="M221" s="173"/>
      <c r="T221" s="174"/>
      <c r="AT221" s="169" t="s">
        <v>171</v>
      </c>
      <c r="AU221" s="169" t="s">
        <v>85</v>
      </c>
      <c r="AV221" s="13" t="s">
        <v>85</v>
      </c>
      <c r="AW221" s="13" t="s">
        <v>37</v>
      </c>
      <c r="AX221" s="13" t="s">
        <v>76</v>
      </c>
      <c r="AY221" s="169" t="s">
        <v>160</v>
      </c>
    </row>
    <row r="222" spans="2:51" s="13" customFormat="1" ht="10">
      <c r="B222" s="168"/>
      <c r="D222" s="159" t="s">
        <v>171</v>
      </c>
      <c r="E222" s="169" t="s">
        <v>21</v>
      </c>
      <c r="F222" s="170" t="s">
        <v>402</v>
      </c>
      <c r="H222" s="171">
        <v>-1874.4</v>
      </c>
      <c r="I222" s="172"/>
      <c r="L222" s="168"/>
      <c r="M222" s="173"/>
      <c r="T222" s="174"/>
      <c r="AT222" s="169" t="s">
        <v>171</v>
      </c>
      <c r="AU222" s="169" t="s">
        <v>85</v>
      </c>
      <c r="AV222" s="13" t="s">
        <v>85</v>
      </c>
      <c r="AW222" s="13" t="s">
        <v>37</v>
      </c>
      <c r="AX222" s="13" t="s">
        <v>76</v>
      </c>
      <c r="AY222" s="169" t="s">
        <v>160</v>
      </c>
    </row>
    <row r="223" spans="2:51" s="15" customFormat="1" ht="10">
      <c r="B223" s="182"/>
      <c r="D223" s="159" t="s">
        <v>171</v>
      </c>
      <c r="E223" s="183" t="s">
        <v>21</v>
      </c>
      <c r="F223" s="184" t="s">
        <v>185</v>
      </c>
      <c r="H223" s="185">
        <v>106.7829999999999</v>
      </c>
      <c r="I223" s="186"/>
      <c r="L223" s="182"/>
      <c r="M223" s="187"/>
      <c r="T223" s="188"/>
      <c r="AT223" s="183" t="s">
        <v>171</v>
      </c>
      <c r="AU223" s="183" t="s">
        <v>85</v>
      </c>
      <c r="AV223" s="15" t="s">
        <v>167</v>
      </c>
      <c r="AW223" s="15" t="s">
        <v>37</v>
      </c>
      <c r="AX223" s="15" t="s">
        <v>83</v>
      </c>
      <c r="AY223" s="183" t="s">
        <v>160</v>
      </c>
    </row>
    <row r="224" spans="2:65" s="1" customFormat="1" ht="16.5" customHeight="1">
      <c r="B224" s="33"/>
      <c r="C224" s="146" t="s">
        <v>403</v>
      </c>
      <c r="D224" s="146" t="s">
        <v>162</v>
      </c>
      <c r="E224" s="147" t="s">
        <v>404</v>
      </c>
      <c r="F224" s="148" t="s">
        <v>405</v>
      </c>
      <c r="G224" s="149" t="s">
        <v>256</v>
      </c>
      <c r="H224" s="150">
        <v>106.783</v>
      </c>
      <c r="I224" s="151"/>
      <c r="J224" s="152">
        <f>ROUND(I224*H224,2)</f>
        <v>0</v>
      </c>
      <c r="K224" s="148" t="s">
        <v>166</v>
      </c>
      <c r="L224" s="33"/>
      <c r="M224" s="153" t="s">
        <v>21</v>
      </c>
      <c r="N224" s="154" t="s">
        <v>47</v>
      </c>
      <c r="P224" s="155">
        <f>O224*H224</f>
        <v>0</v>
      </c>
      <c r="Q224" s="155">
        <v>0</v>
      </c>
      <c r="R224" s="155">
        <f>Q224*H224</f>
        <v>0</v>
      </c>
      <c r="S224" s="155">
        <v>0</v>
      </c>
      <c r="T224" s="156">
        <f>S224*H224</f>
        <v>0</v>
      </c>
      <c r="AR224" s="157" t="s">
        <v>167</v>
      </c>
      <c r="AT224" s="157" t="s">
        <v>162</v>
      </c>
      <c r="AU224" s="157" t="s">
        <v>85</v>
      </c>
      <c r="AY224" s="18" t="s">
        <v>160</v>
      </c>
      <c r="BE224" s="158">
        <f>IF(N224="základní",J224,0)</f>
        <v>0</v>
      </c>
      <c r="BF224" s="158">
        <f>IF(N224="snížená",J224,0)</f>
        <v>0</v>
      </c>
      <c r="BG224" s="158">
        <f>IF(N224="zákl. přenesená",J224,0)</f>
        <v>0</v>
      </c>
      <c r="BH224" s="158">
        <f>IF(N224="sníž. přenesená",J224,0)</f>
        <v>0</v>
      </c>
      <c r="BI224" s="158">
        <f>IF(N224="nulová",J224,0)</f>
        <v>0</v>
      </c>
      <c r="BJ224" s="18" t="s">
        <v>83</v>
      </c>
      <c r="BK224" s="158">
        <f>ROUND(I224*H224,2)</f>
        <v>0</v>
      </c>
      <c r="BL224" s="18" t="s">
        <v>167</v>
      </c>
      <c r="BM224" s="157" t="s">
        <v>406</v>
      </c>
    </row>
    <row r="225" spans="2:47" s="1" customFormat="1" ht="63">
      <c r="B225" s="33"/>
      <c r="D225" s="159" t="s">
        <v>169</v>
      </c>
      <c r="F225" s="160" t="s">
        <v>407</v>
      </c>
      <c r="I225" s="94"/>
      <c r="L225" s="33"/>
      <c r="M225" s="161"/>
      <c r="T225" s="54"/>
      <c r="AT225" s="18" t="s">
        <v>169</v>
      </c>
      <c r="AU225" s="18" t="s">
        <v>85</v>
      </c>
    </row>
    <row r="226" spans="2:51" s="13" customFormat="1" ht="10">
      <c r="B226" s="168"/>
      <c r="D226" s="159" t="s">
        <v>171</v>
      </c>
      <c r="E226" s="169" t="s">
        <v>21</v>
      </c>
      <c r="F226" s="170" t="s">
        <v>408</v>
      </c>
      <c r="H226" s="171">
        <v>106.783</v>
      </c>
      <c r="I226" s="172"/>
      <c r="L226" s="168"/>
      <c r="M226" s="173"/>
      <c r="T226" s="174"/>
      <c r="AT226" s="169" t="s">
        <v>171</v>
      </c>
      <c r="AU226" s="169" t="s">
        <v>85</v>
      </c>
      <c r="AV226" s="13" t="s">
        <v>85</v>
      </c>
      <c r="AW226" s="13" t="s">
        <v>37</v>
      </c>
      <c r="AX226" s="13" t="s">
        <v>76</v>
      </c>
      <c r="AY226" s="169" t="s">
        <v>160</v>
      </c>
    </row>
    <row r="227" spans="2:51" s="15" customFormat="1" ht="10">
      <c r="B227" s="182"/>
      <c r="D227" s="159" t="s">
        <v>171</v>
      </c>
      <c r="E227" s="183" t="s">
        <v>21</v>
      </c>
      <c r="F227" s="184" t="s">
        <v>185</v>
      </c>
      <c r="H227" s="185">
        <v>106.783</v>
      </c>
      <c r="I227" s="186"/>
      <c r="L227" s="182"/>
      <c r="M227" s="187"/>
      <c r="T227" s="188"/>
      <c r="AT227" s="183" t="s">
        <v>171</v>
      </c>
      <c r="AU227" s="183" t="s">
        <v>85</v>
      </c>
      <c r="AV227" s="15" t="s">
        <v>167</v>
      </c>
      <c r="AW227" s="15" t="s">
        <v>37</v>
      </c>
      <c r="AX227" s="15" t="s">
        <v>83</v>
      </c>
      <c r="AY227" s="183" t="s">
        <v>160</v>
      </c>
    </row>
    <row r="228" spans="2:65" s="1" customFormat="1" ht="24" customHeight="1">
      <c r="B228" s="33"/>
      <c r="C228" s="146" t="s">
        <v>409</v>
      </c>
      <c r="D228" s="146" t="s">
        <v>162</v>
      </c>
      <c r="E228" s="147" t="s">
        <v>410</v>
      </c>
      <c r="F228" s="148" t="s">
        <v>411</v>
      </c>
      <c r="G228" s="149" t="s">
        <v>256</v>
      </c>
      <c r="H228" s="150">
        <v>961.047</v>
      </c>
      <c r="I228" s="151"/>
      <c r="J228" s="152">
        <f>ROUND(I228*H228,2)</f>
        <v>0</v>
      </c>
      <c r="K228" s="148" t="s">
        <v>166</v>
      </c>
      <c r="L228" s="33"/>
      <c r="M228" s="153" t="s">
        <v>21</v>
      </c>
      <c r="N228" s="154" t="s">
        <v>47</v>
      </c>
      <c r="P228" s="155">
        <f>O228*H228</f>
        <v>0</v>
      </c>
      <c r="Q228" s="155">
        <v>0</v>
      </c>
      <c r="R228" s="155">
        <f>Q228*H228</f>
        <v>0</v>
      </c>
      <c r="S228" s="155">
        <v>0</v>
      </c>
      <c r="T228" s="156">
        <f>S228*H228</f>
        <v>0</v>
      </c>
      <c r="AR228" s="157" t="s">
        <v>167</v>
      </c>
      <c r="AT228" s="157" t="s">
        <v>162</v>
      </c>
      <c r="AU228" s="157" t="s">
        <v>85</v>
      </c>
      <c r="AY228" s="18" t="s">
        <v>160</v>
      </c>
      <c r="BE228" s="158">
        <f>IF(N228="základní",J228,0)</f>
        <v>0</v>
      </c>
      <c r="BF228" s="158">
        <f>IF(N228="snížená",J228,0)</f>
        <v>0</v>
      </c>
      <c r="BG228" s="158">
        <f>IF(N228="zákl. přenesená",J228,0)</f>
        <v>0</v>
      </c>
      <c r="BH228" s="158">
        <f>IF(N228="sníž. přenesená",J228,0)</f>
        <v>0</v>
      </c>
      <c r="BI228" s="158">
        <f>IF(N228="nulová",J228,0)</f>
        <v>0</v>
      </c>
      <c r="BJ228" s="18" t="s">
        <v>83</v>
      </c>
      <c r="BK228" s="158">
        <f>ROUND(I228*H228,2)</f>
        <v>0</v>
      </c>
      <c r="BL228" s="18" t="s">
        <v>167</v>
      </c>
      <c r="BM228" s="157" t="s">
        <v>412</v>
      </c>
    </row>
    <row r="229" spans="2:47" s="1" customFormat="1" ht="63">
      <c r="B229" s="33"/>
      <c r="D229" s="159" t="s">
        <v>169</v>
      </c>
      <c r="F229" s="160" t="s">
        <v>407</v>
      </c>
      <c r="I229" s="94"/>
      <c r="L229" s="33"/>
      <c r="M229" s="161"/>
      <c r="T229" s="54"/>
      <c r="AT229" s="18" t="s">
        <v>169</v>
      </c>
      <c r="AU229" s="18" t="s">
        <v>85</v>
      </c>
    </row>
    <row r="230" spans="2:51" s="13" customFormat="1" ht="10">
      <c r="B230" s="168"/>
      <c r="D230" s="159" t="s">
        <v>171</v>
      </c>
      <c r="E230" s="169" t="s">
        <v>21</v>
      </c>
      <c r="F230" s="170" t="s">
        <v>413</v>
      </c>
      <c r="H230" s="171">
        <v>961.047</v>
      </c>
      <c r="I230" s="172"/>
      <c r="L230" s="168"/>
      <c r="M230" s="173"/>
      <c r="T230" s="174"/>
      <c r="AT230" s="169" t="s">
        <v>171</v>
      </c>
      <c r="AU230" s="169" t="s">
        <v>85</v>
      </c>
      <c r="AV230" s="13" t="s">
        <v>85</v>
      </c>
      <c r="AW230" s="13" t="s">
        <v>37</v>
      </c>
      <c r="AX230" s="13" t="s">
        <v>76</v>
      </c>
      <c r="AY230" s="169" t="s">
        <v>160</v>
      </c>
    </row>
    <row r="231" spans="2:51" s="15" customFormat="1" ht="10">
      <c r="B231" s="182"/>
      <c r="D231" s="159" t="s">
        <v>171</v>
      </c>
      <c r="E231" s="183" t="s">
        <v>21</v>
      </c>
      <c r="F231" s="184" t="s">
        <v>185</v>
      </c>
      <c r="H231" s="185">
        <v>961.047</v>
      </c>
      <c r="I231" s="186"/>
      <c r="L231" s="182"/>
      <c r="M231" s="187"/>
      <c r="T231" s="188"/>
      <c r="AT231" s="183" t="s">
        <v>171</v>
      </c>
      <c r="AU231" s="183" t="s">
        <v>85</v>
      </c>
      <c r="AV231" s="15" t="s">
        <v>167</v>
      </c>
      <c r="AW231" s="15" t="s">
        <v>37</v>
      </c>
      <c r="AX231" s="15" t="s">
        <v>83</v>
      </c>
      <c r="AY231" s="183" t="s">
        <v>160</v>
      </c>
    </row>
    <row r="232" spans="2:65" s="1" customFormat="1" ht="24" customHeight="1">
      <c r="B232" s="33"/>
      <c r="C232" s="146" t="s">
        <v>414</v>
      </c>
      <c r="D232" s="146" t="s">
        <v>162</v>
      </c>
      <c r="E232" s="147" t="s">
        <v>276</v>
      </c>
      <c r="F232" s="148" t="s">
        <v>277</v>
      </c>
      <c r="G232" s="149" t="s">
        <v>256</v>
      </c>
      <c r="H232" s="150">
        <v>106.783</v>
      </c>
      <c r="I232" s="151"/>
      <c r="J232" s="152">
        <f>ROUND(I232*H232,2)</f>
        <v>0</v>
      </c>
      <c r="K232" s="148" t="s">
        <v>166</v>
      </c>
      <c r="L232" s="33"/>
      <c r="M232" s="153" t="s">
        <v>21</v>
      </c>
      <c r="N232" s="154" t="s">
        <v>47</v>
      </c>
      <c r="P232" s="155">
        <f>O232*H232</f>
        <v>0</v>
      </c>
      <c r="Q232" s="155">
        <v>0</v>
      </c>
      <c r="R232" s="155">
        <f>Q232*H232</f>
        <v>0</v>
      </c>
      <c r="S232" s="155">
        <v>0</v>
      </c>
      <c r="T232" s="156">
        <f>S232*H232</f>
        <v>0</v>
      </c>
      <c r="AR232" s="157" t="s">
        <v>167</v>
      </c>
      <c r="AT232" s="157" t="s">
        <v>162</v>
      </c>
      <c r="AU232" s="157" t="s">
        <v>85</v>
      </c>
      <c r="AY232" s="18" t="s">
        <v>160</v>
      </c>
      <c r="BE232" s="158">
        <f>IF(N232="základní",J232,0)</f>
        <v>0</v>
      </c>
      <c r="BF232" s="158">
        <f>IF(N232="snížená",J232,0)</f>
        <v>0</v>
      </c>
      <c r="BG232" s="158">
        <f>IF(N232="zákl. přenesená",J232,0)</f>
        <v>0</v>
      </c>
      <c r="BH232" s="158">
        <f>IF(N232="sníž. přenesená",J232,0)</f>
        <v>0</v>
      </c>
      <c r="BI232" s="158">
        <f>IF(N232="nulová",J232,0)</f>
        <v>0</v>
      </c>
      <c r="BJ232" s="18" t="s">
        <v>83</v>
      </c>
      <c r="BK232" s="158">
        <f>ROUND(I232*H232,2)</f>
        <v>0</v>
      </c>
      <c r="BL232" s="18" t="s">
        <v>167</v>
      </c>
      <c r="BM232" s="157" t="s">
        <v>415</v>
      </c>
    </row>
    <row r="233" spans="2:47" s="1" customFormat="1" ht="63">
      <c r="B233" s="33"/>
      <c r="D233" s="159" t="s">
        <v>169</v>
      </c>
      <c r="F233" s="160" t="s">
        <v>273</v>
      </c>
      <c r="I233" s="94"/>
      <c r="L233" s="33"/>
      <c r="M233" s="161"/>
      <c r="T233" s="54"/>
      <c r="AT233" s="18" t="s">
        <v>169</v>
      </c>
      <c r="AU233" s="18" t="s">
        <v>85</v>
      </c>
    </row>
    <row r="234" spans="2:51" s="13" customFormat="1" ht="10">
      <c r="B234" s="168"/>
      <c r="D234" s="159" t="s">
        <v>171</v>
      </c>
      <c r="E234" s="169" t="s">
        <v>21</v>
      </c>
      <c r="F234" s="170" t="s">
        <v>408</v>
      </c>
      <c r="H234" s="171">
        <v>106.783</v>
      </c>
      <c r="I234" s="172"/>
      <c r="L234" s="168"/>
      <c r="M234" s="173"/>
      <c r="T234" s="174"/>
      <c r="AT234" s="169" t="s">
        <v>171</v>
      </c>
      <c r="AU234" s="169" t="s">
        <v>85</v>
      </c>
      <c r="AV234" s="13" t="s">
        <v>85</v>
      </c>
      <c r="AW234" s="13" t="s">
        <v>37</v>
      </c>
      <c r="AX234" s="13" t="s">
        <v>76</v>
      </c>
      <c r="AY234" s="169" t="s">
        <v>160</v>
      </c>
    </row>
    <row r="235" spans="2:51" s="15" customFormat="1" ht="10">
      <c r="B235" s="182"/>
      <c r="D235" s="159" t="s">
        <v>171</v>
      </c>
      <c r="E235" s="183" t="s">
        <v>21</v>
      </c>
      <c r="F235" s="184" t="s">
        <v>185</v>
      </c>
      <c r="H235" s="185">
        <v>106.783</v>
      </c>
      <c r="I235" s="186"/>
      <c r="L235" s="182"/>
      <c r="M235" s="187"/>
      <c r="T235" s="188"/>
      <c r="AT235" s="183" t="s">
        <v>171</v>
      </c>
      <c r="AU235" s="183" t="s">
        <v>85</v>
      </c>
      <c r="AV235" s="15" t="s">
        <v>167</v>
      </c>
      <c r="AW235" s="15" t="s">
        <v>37</v>
      </c>
      <c r="AX235" s="15" t="s">
        <v>83</v>
      </c>
      <c r="AY235" s="183" t="s">
        <v>160</v>
      </c>
    </row>
    <row r="236" spans="2:65" s="1" customFormat="1" ht="24" customHeight="1">
      <c r="B236" s="33"/>
      <c r="C236" s="146" t="s">
        <v>416</v>
      </c>
      <c r="D236" s="146" t="s">
        <v>162</v>
      </c>
      <c r="E236" s="147" t="s">
        <v>417</v>
      </c>
      <c r="F236" s="148" t="s">
        <v>418</v>
      </c>
      <c r="G236" s="149" t="s">
        <v>256</v>
      </c>
      <c r="H236" s="150">
        <v>1874.4</v>
      </c>
      <c r="I236" s="151"/>
      <c r="J236" s="152">
        <f>ROUND(I236*H236,2)</f>
        <v>0</v>
      </c>
      <c r="K236" s="148" t="s">
        <v>166</v>
      </c>
      <c r="L236" s="33"/>
      <c r="M236" s="153" t="s">
        <v>21</v>
      </c>
      <c r="N236" s="154" t="s">
        <v>47</v>
      </c>
      <c r="P236" s="155">
        <f>O236*H236</f>
        <v>0</v>
      </c>
      <c r="Q236" s="155">
        <v>0</v>
      </c>
      <c r="R236" s="155">
        <f>Q236*H236</f>
        <v>0</v>
      </c>
      <c r="S236" s="155">
        <v>0</v>
      </c>
      <c r="T236" s="156">
        <f>S236*H236</f>
        <v>0</v>
      </c>
      <c r="AR236" s="157" t="s">
        <v>167</v>
      </c>
      <c r="AT236" s="157" t="s">
        <v>162</v>
      </c>
      <c r="AU236" s="157" t="s">
        <v>85</v>
      </c>
      <c r="AY236" s="18" t="s">
        <v>160</v>
      </c>
      <c r="BE236" s="158">
        <f>IF(N236="základní",J236,0)</f>
        <v>0</v>
      </c>
      <c r="BF236" s="158">
        <f>IF(N236="snížená",J236,0)</f>
        <v>0</v>
      </c>
      <c r="BG236" s="158">
        <f>IF(N236="zákl. přenesená",J236,0)</f>
        <v>0</v>
      </c>
      <c r="BH236" s="158">
        <f>IF(N236="sníž. přenesená",J236,0)</f>
        <v>0</v>
      </c>
      <c r="BI236" s="158">
        <f>IF(N236="nulová",J236,0)</f>
        <v>0</v>
      </c>
      <c r="BJ236" s="18" t="s">
        <v>83</v>
      </c>
      <c r="BK236" s="158">
        <f>ROUND(I236*H236,2)</f>
        <v>0</v>
      </c>
      <c r="BL236" s="18" t="s">
        <v>167</v>
      </c>
      <c r="BM236" s="157" t="s">
        <v>419</v>
      </c>
    </row>
    <row r="237" spans="2:47" s="1" customFormat="1" ht="72">
      <c r="B237" s="33"/>
      <c r="D237" s="159" t="s">
        <v>169</v>
      </c>
      <c r="F237" s="160" t="s">
        <v>420</v>
      </c>
      <c r="I237" s="94"/>
      <c r="L237" s="33"/>
      <c r="M237" s="161"/>
      <c r="T237" s="54"/>
      <c r="AT237" s="18" t="s">
        <v>169</v>
      </c>
      <c r="AU237" s="18" t="s">
        <v>85</v>
      </c>
    </row>
    <row r="238" spans="2:51" s="13" customFormat="1" ht="10">
      <c r="B238" s="168"/>
      <c r="D238" s="159" t="s">
        <v>171</v>
      </c>
      <c r="E238" s="169" t="s">
        <v>21</v>
      </c>
      <c r="F238" s="170" t="s">
        <v>421</v>
      </c>
      <c r="H238" s="171">
        <v>1874.4</v>
      </c>
      <c r="I238" s="172"/>
      <c r="L238" s="168"/>
      <c r="M238" s="173"/>
      <c r="T238" s="174"/>
      <c r="AT238" s="169" t="s">
        <v>171</v>
      </c>
      <c r="AU238" s="169" t="s">
        <v>85</v>
      </c>
      <c r="AV238" s="13" t="s">
        <v>85</v>
      </c>
      <c r="AW238" s="13" t="s">
        <v>37</v>
      </c>
      <c r="AX238" s="13" t="s">
        <v>76</v>
      </c>
      <c r="AY238" s="169" t="s">
        <v>160</v>
      </c>
    </row>
    <row r="239" spans="2:51" s="15" customFormat="1" ht="10">
      <c r="B239" s="182"/>
      <c r="D239" s="159" t="s">
        <v>171</v>
      </c>
      <c r="E239" s="183" t="s">
        <v>21</v>
      </c>
      <c r="F239" s="184" t="s">
        <v>185</v>
      </c>
      <c r="H239" s="185">
        <v>1874.4</v>
      </c>
      <c r="I239" s="186"/>
      <c r="L239" s="182"/>
      <c r="M239" s="187"/>
      <c r="T239" s="188"/>
      <c r="AT239" s="183" t="s">
        <v>171</v>
      </c>
      <c r="AU239" s="183" t="s">
        <v>85</v>
      </c>
      <c r="AV239" s="15" t="s">
        <v>167</v>
      </c>
      <c r="AW239" s="15" t="s">
        <v>37</v>
      </c>
      <c r="AX239" s="15" t="s">
        <v>83</v>
      </c>
      <c r="AY239" s="183" t="s">
        <v>160</v>
      </c>
    </row>
    <row r="240" spans="2:65" s="1" customFormat="1" ht="24" customHeight="1">
      <c r="B240" s="33"/>
      <c r="C240" s="146" t="s">
        <v>422</v>
      </c>
      <c r="D240" s="146" t="s">
        <v>162</v>
      </c>
      <c r="E240" s="147" t="s">
        <v>423</v>
      </c>
      <c r="F240" s="148" t="s">
        <v>424</v>
      </c>
      <c r="G240" s="149" t="s">
        <v>256</v>
      </c>
      <c r="H240" s="150">
        <v>16869.6</v>
      </c>
      <c r="I240" s="151"/>
      <c r="J240" s="152">
        <f>ROUND(I240*H240,2)</f>
        <v>0</v>
      </c>
      <c r="K240" s="148" t="s">
        <v>166</v>
      </c>
      <c r="L240" s="33"/>
      <c r="M240" s="153" t="s">
        <v>21</v>
      </c>
      <c r="N240" s="154" t="s">
        <v>47</v>
      </c>
      <c r="P240" s="155">
        <f>O240*H240</f>
        <v>0</v>
      </c>
      <c r="Q240" s="155">
        <v>0</v>
      </c>
      <c r="R240" s="155">
        <f>Q240*H240</f>
        <v>0</v>
      </c>
      <c r="S240" s="155">
        <v>0</v>
      </c>
      <c r="T240" s="156">
        <f>S240*H240</f>
        <v>0</v>
      </c>
      <c r="AR240" s="157" t="s">
        <v>167</v>
      </c>
      <c r="AT240" s="157" t="s">
        <v>162</v>
      </c>
      <c r="AU240" s="157" t="s">
        <v>85</v>
      </c>
      <c r="AY240" s="18" t="s">
        <v>160</v>
      </c>
      <c r="BE240" s="158">
        <f>IF(N240="základní",J240,0)</f>
        <v>0</v>
      </c>
      <c r="BF240" s="158">
        <f>IF(N240="snížená",J240,0)</f>
        <v>0</v>
      </c>
      <c r="BG240" s="158">
        <f>IF(N240="zákl. přenesená",J240,0)</f>
        <v>0</v>
      </c>
      <c r="BH240" s="158">
        <f>IF(N240="sníž. přenesená",J240,0)</f>
        <v>0</v>
      </c>
      <c r="BI240" s="158">
        <f>IF(N240="nulová",J240,0)</f>
        <v>0</v>
      </c>
      <c r="BJ240" s="18" t="s">
        <v>83</v>
      </c>
      <c r="BK240" s="158">
        <f>ROUND(I240*H240,2)</f>
        <v>0</v>
      </c>
      <c r="BL240" s="18" t="s">
        <v>167</v>
      </c>
      <c r="BM240" s="157" t="s">
        <v>425</v>
      </c>
    </row>
    <row r="241" spans="2:47" s="1" customFormat="1" ht="72">
      <c r="B241" s="33"/>
      <c r="D241" s="159" t="s">
        <v>169</v>
      </c>
      <c r="F241" s="160" t="s">
        <v>420</v>
      </c>
      <c r="I241" s="94"/>
      <c r="L241" s="33"/>
      <c r="M241" s="161"/>
      <c r="T241" s="54"/>
      <c r="AT241" s="18" t="s">
        <v>169</v>
      </c>
      <c r="AU241" s="18" t="s">
        <v>85</v>
      </c>
    </row>
    <row r="242" spans="2:51" s="13" customFormat="1" ht="10">
      <c r="B242" s="168"/>
      <c r="D242" s="159" t="s">
        <v>171</v>
      </c>
      <c r="E242" s="169" t="s">
        <v>21</v>
      </c>
      <c r="F242" s="170" t="s">
        <v>426</v>
      </c>
      <c r="H242" s="171">
        <v>16869.6</v>
      </c>
      <c r="I242" s="172"/>
      <c r="L242" s="168"/>
      <c r="M242" s="173"/>
      <c r="T242" s="174"/>
      <c r="AT242" s="169" t="s">
        <v>171</v>
      </c>
      <c r="AU242" s="169" t="s">
        <v>85</v>
      </c>
      <c r="AV242" s="13" t="s">
        <v>85</v>
      </c>
      <c r="AW242" s="13" t="s">
        <v>37</v>
      </c>
      <c r="AX242" s="13" t="s">
        <v>76</v>
      </c>
      <c r="AY242" s="169" t="s">
        <v>160</v>
      </c>
    </row>
    <row r="243" spans="2:51" s="15" customFormat="1" ht="10">
      <c r="B243" s="182"/>
      <c r="D243" s="159" t="s">
        <v>171</v>
      </c>
      <c r="E243" s="183" t="s">
        <v>21</v>
      </c>
      <c r="F243" s="184" t="s">
        <v>185</v>
      </c>
      <c r="H243" s="185">
        <v>16869.6</v>
      </c>
      <c r="I243" s="186"/>
      <c r="L243" s="182"/>
      <c r="M243" s="187"/>
      <c r="T243" s="188"/>
      <c r="AT243" s="183" t="s">
        <v>171</v>
      </c>
      <c r="AU243" s="183" t="s">
        <v>85</v>
      </c>
      <c r="AV243" s="15" t="s">
        <v>167</v>
      </c>
      <c r="AW243" s="15" t="s">
        <v>37</v>
      </c>
      <c r="AX243" s="15" t="s">
        <v>83</v>
      </c>
      <c r="AY243" s="183" t="s">
        <v>160</v>
      </c>
    </row>
    <row r="244" spans="2:65" s="1" customFormat="1" ht="16.5" customHeight="1">
      <c r="B244" s="33"/>
      <c r="C244" s="146" t="s">
        <v>427</v>
      </c>
      <c r="D244" s="146" t="s">
        <v>162</v>
      </c>
      <c r="E244" s="147" t="s">
        <v>428</v>
      </c>
      <c r="F244" s="148" t="s">
        <v>429</v>
      </c>
      <c r="G244" s="149" t="s">
        <v>256</v>
      </c>
      <c r="H244" s="150">
        <v>1874.4</v>
      </c>
      <c r="I244" s="151"/>
      <c r="J244" s="152">
        <f>ROUND(I244*H244,2)</f>
        <v>0</v>
      </c>
      <c r="K244" s="148" t="s">
        <v>166</v>
      </c>
      <c r="L244" s="33"/>
      <c r="M244" s="153" t="s">
        <v>21</v>
      </c>
      <c r="N244" s="154" t="s">
        <v>47</v>
      </c>
      <c r="P244" s="155">
        <f>O244*H244</f>
        <v>0</v>
      </c>
      <c r="Q244" s="155">
        <v>0</v>
      </c>
      <c r="R244" s="155">
        <f>Q244*H244</f>
        <v>0</v>
      </c>
      <c r="S244" s="155">
        <v>0</v>
      </c>
      <c r="T244" s="156">
        <f>S244*H244</f>
        <v>0</v>
      </c>
      <c r="AR244" s="157" t="s">
        <v>167</v>
      </c>
      <c r="AT244" s="157" t="s">
        <v>162</v>
      </c>
      <c r="AU244" s="157" t="s">
        <v>85</v>
      </c>
      <c r="AY244" s="18" t="s">
        <v>160</v>
      </c>
      <c r="BE244" s="158">
        <f>IF(N244="základní",J244,0)</f>
        <v>0</v>
      </c>
      <c r="BF244" s="158">
        <f>IF(N244="snížená",J244,0)</f>
        <v>0</v>
      </c>
      <c r="BG244" s="158">
        <f>IF(N244="zákl. přenesená",J244,0)</f>
        <v>0</v>
      </c>
      <c r="BH244" s="158">
        <f>IF(N244="sníž. přenesená",J244,0)</f>
        <v>0</v>
      </c>
      <c r="BI244" s="158">
        <f>IF(N244="nulová",J244,0)</f>
        <v>0</v>
      </c>
      <c r="BJ244" s="18" t="s">
        <v>83</v>
      </c>
      <c r="BK244" s="158">
        <f>ROUND(I244*H244,2)</f>
        <v>0</v>
      </c>
      <c r="BL244" s="18" t="s">
        <v>167</v>
      </c>
      <c r="BM244" s="157" t="s">
        <v>430</v>
      </c>
    </row>
    <row r="245" spans="2:47" s="1" customFormat="1" ht="36">
      <c r="B245" s="33"/>
      <c r="D245" s="159" t="s">
        <v>169</v>
      </c>
      <c r="F245" s="160" t="s">
        <v>431</v>
      </c>
      <c r="I245" s="94"/>
      <c r="L245" s="33"/>
      <c r="M245" s="161"/>
      <c r="T245" s="54"/>
      <c r="AT245" s="18" t="s">
        <v>169</v>
      </c>
      <c r="AU245" s="18" t="s">
        <v>85</v>
      </c>
    </row>
    <row r="246" spans="2:65" s="1" customFormat="1" ht="24" customHeight="1">
      <c r="B246" s="33"/>
      <c r="C246" s="146" t="s">
        <v>432</v>
      </c>
      <c r="D246" s="146" t="s">
        <v>162</v>
      </c>
      <c r="E246" s="147" t="s">
        <v>433</v>
      </c>
      <c r="F246" s="148" t="s">
        <v>434</v>
      </c>
      <c r="G246" s="149" t="s">
        <v>256</v>
      </c>
      <c r="H246" s="150">
        <v>624.8</v>
      </c>
      <c r="I246" s="151"/>
      <c r="J246" s="152">
        <f>ROUND(I246*H246,2)</f>
        <v>0</v>
      </c>
      <c r="K246" s="148" t="s">
        <v>166</v>
      </c>
      <c r="L246" s="33"/>
      <c r="M246" s="153" t="s">
        <v>21</v>
      </c>
      <c r="N246" s="154" t="s">
        <v>47</v>
      </c>
      <c r="P246" s="155">
        <f>O246*H246</f>
        <v>0</v>
      </c>
      <c r="Q246" s="155">
        <v>0</v>
      </c>
      <c r="R246" s="155">
        <f>Q246*H246</f>
        <v>0</v>
      </c>
      <c r="S246" s="155">
        <v>0</v>
      </c>
      <c r="T246" s="156">
        <f>S246*H246</f>
        <v>0</v>
      </c>
      <c r="AR246" s="157" t="s">
        <v>167</v>
      </c>
      <c r="AT246" s="157" t="s">
        <v>162</v>
      </c>
      <c r="AU246" s="157" t="s">
        <v>85</v>
      </c>
      <c r="AY246" s="18" t="s">
        <v>160</v>
      </c>
      <c r="BE246" s="158">
        <f>IF(N246="základní",J246,0)</f>
        <v>0</v>
      </c>
      <c r="BF246" s="158">
        <f>IF(N246="snížená",J246,0)</f>
        <v>0</v>
      </c>
      <c r="BG246" s="158">
        <f>IF(N246="zákl. přenesená",J246,0)</f>
        <v>0</v>
      </c>
      <c r="BH246" s="158">
        <f>IF(N246="sníž. přenesená",J246,0)</f>
        <v>0</v>
      </c>
      <c r="BI246" s="158">
        <f>IF(N246="nulová",J246,0)</f>
        <v>0</v>
      </c>
      <c r="BJ246" s="18" t="s">
        <v>83</v>
      </c>
      <c r="BK246" s="158">
        <f>ROUND(I246*H246,2)</f>
        <v>0</v>
      </c>
      <c r="BL246" s="18" t="s">
        <v>167</v>
      </c>
      <c r="BM246" s="157" t="s">
        <v>435</v>
      </c>
    </row>
    <row r="247" spans="2:47" s="1" customFormat="1" ht="63">
      <c r="B247" s="33"/>
      <c r="D247" s="159" t="s">
        <v>169</v>
      </c>
      <c r="F247" s="160" t="s">
        <v>436</v>
      </c>
      <c r="I247" s="94"/>
      <c r="L247" s="33"/>
      <c r="M247" s="161"/>
      <c r="T247" s="54"/>
      <c r="AT247" s="18" t="s">
        <v>169</v>
      </c>
      <c r="AU247" s="18" t="s">
        <v>85</v>
      </c>
    </row>
    <row r="248" spans="2:65" s="1" customFormat="1" ht="24" customHeight="1">
      <c r="B248" s="33"/>
      <c r="C248" s="146" t="s">
        <v>437</v>
      </c>
      <c r="D248" s="146" t="s">
        <v>162</v>
      </c>
      <c r="E248" s="147" t="s">
        <v>438</v>
      </c>
      <c r="F248" s="148" t="s">
        <v>439</v>
      </c>
      <c r="G248" s="149" t="s">
        <v>256</v>
      </c>
      <c r="H248" s="150">
        <v>1249.6</v>
      </c>
      <c r="I248" s="151"/>
      <c r="J248" s="152">
        <f>ROUND(I248*H248,2)</f>
        <v>0</v>
      </c>
      <c r="K248" s="148" t="s">
        <v>166</v>
      </c>
      <c r="L248" s="33"/>
      <c r="M248" s="153" t="s">
        <v>21</v>
      </c>
      <c r="N248" s="154" t="s">
        <v>47</v>
      </c>
      <c r="P248" s="155">
        <f>O248*H248</f>
        <v>0</v>
      </c>
      <c r="Q248" s="155">
        <v>0</v>
      </c>
      <c r="R248" s="155">
        <f>Q248*H248</f>
        <v>0</v>
      </c>
      <c r="S248" s="155">
        <v>0</v>
      </c>
      <c r="T248" s="156">
        <f>S248*H248</f>
        <v>0</v>
      </c>
      <c r="AR248" s="157" t="s">
        <v>167</v>
      </c>
      <c r="AT248" s="157" t="s">
        <v>162</v>
      </c>
      <c r="AU248" s="157" t="s">
        <v>85</v>
      </c>
      <c r="AY248" s="18" t="s">
        <v>160</v>
      </c>
      <c r="BE248" s="158">
        <f>IF(N248="základní",J248,0)</f>
        <v>0</v>
      </c>
      <c r="BF248" s="158">
        <f>IF(N248="snížená",J248,0)</f>
        <v>0</v>
      </c>
      <c r="BG248" s="158">
        <f>IF(N248="zákl. přenesená",J248,0)</f>
        <v>0</v>
      </c>
      <c r="BH248" s="158">
        <f>IF(N248="sníž. přenesená",J248,0)</f>
        <v>0</v>
      </c>
      <c r="BI248" s="158">
        <f>IF(N248="nulová",J248,0)</f>
        <v>0</v>
      </c>
      <c r="BJ248" s="18" t="s">
        <v>83</v>
      </c>
      <c r="BK248" s="158">
        <f>ROUND(I248*H248,2)</f>
        <v>0</v>
      </c>
      <c r="BL248" s="18" t="s">
        <v>167</v>
      </c>
      <c r="BM248" s="157" t="s">
        <v>440</v>
      </c>
    </row>
    <row r="249" spans="2:47" s="1" customFormat="1" ht="63">
      <c r="B249" s="33"/>
      <c r="D249" s="159" t="s">
        <v>169</v>
      </c>
      <c r="F249" s="160" t="s">
        <v>436</v>
      </c>
      <c r="I249" s="94"/>
      <c r="L249" s="33"/>
      <c r="M249" s="161"/>
      <c r="T249" s="54"/>
      <c r="AT249" s="18" t="s">
        <v>169</v>
      </c>
      <c r="AU249" s="18" t="s">
        <v>85</v>
      </c>
    </row>
    <row r="250" spans="2:63" s="11" customFormat="1" ht="25.9" customHeight="1">
      <c r="B250" s="134"/>
      <c r="D250" s="135" t="s">
        <v>75</v>
      </c>
      <c r="E250" s="136" t="s">
        <v>441</v>
      </c>
      <c r="F250" s="136" t="s">
        <v>442</v>
      </c>
      <c r="I250" s="137"/>
      <c r="J250" s="138">
        <f>BK250</f>
        <v>0</v>
      </c>
      <c r="L250" s="134"/>
      <c r="M250" s="139"/>
      <c r="P250" s="140">
        <f>P251+P268+P273</f>
        <v>0</v>
      </c>
      <c r="R250" s="140">
        <f>R251+R268+R273</f>
        <v>0</v>
      </c>
      <c r="T250" s="141">
        <f>T251+T268+T273</f>
        <v>0.1016</v>
      </c>
      <c r="AR250" s="135" t="s">
        <v>85</v>
      </c>
      <c r="AT250" s="142" t="s">
        <v>75</v>
      </c>
      <c r="AU250" s="142" t="s">
        <v>76</v>
      </c>
      <c r="AY250" s="135" t="s">
        <v>160</v>
      </c>
      <c r="BK250" s="143">
        <f>BK251+BK268+BK273</f>
        <v>0</v>
      </c>
    </row>
    <row r="251" spans="2:63" s="11" customFormat="1" ht="22.75" customHeight="1">
      <c r="B251" s="134"/>
      <c r="D251" s="135" t="s">
        <v>75</v>
      </c>
      <c r="E251" s="144" t="s">
        <v>443</v>
      </c>
      <c r="F251" s="144" t="s">
        <v>444</v>
      </c>
      <c r="I251" s="137"/>
      <c r="J251" s="145">
        <f>BK251</f>
        <v>0</v>
      </c>
      <c r="L251" s="134"/>
      <c r="M251" s="139"/>
      <c r="P251" s="140">
        <f>SUM(P252:P267)</f>
        <v>0</v>
      </c>
      <c r="R251" s="140">
        <f>SUM(R252:R267)</f>
        <v>0</v>
      </c>
      <c r="T251" s="141">
        <f>SUM(T252:T267)</f>
        <v>0.1016</v>
      </c>
      <c r="AR251" s="135" t="s">
        <v>85</v>
      </c>
      <c r="AT251" s="142" t="s">
        <v>75</v>
      </c>
      <c r="AU251" s="142" t="s">
        <v>83</v>
      </c>
      <c r="AY251" s="135" t="s">
        <v>160</v>
      </c>
      <c r="BK251" s="143">
        <f>SUM(BK252:BK267)</f>
        <v>0</v>
      </c>
    </row>
    <row r="252" spans="2:65" s="1" customFormat="1" ht="16.5" customHeight="1">
      <c r="B252" s="33"/>
      <c r="C252" s="146" t="s">
        <v>445</v>
      </c>
      <c r="D252" s="146" t="s">
        <v>162</v>
      </c>
      <c r="E252" s="147" t="s">
        <v>446</v>
      </c>
      <c r="F252" s="148" t="s">
        <v>447</v>
      </c>
      <c r="G252" s="149" t="s">
        <v>370</v>
      </c>
      <c r="H252" s="150">
        <v>50</v>
      </c>
      <c r="I252" s="151"/>
      <c r="J252" s="152">
        <f>ROUND(I252*H252,2)</f>
        <v>0</v>
      </c>
      <c r="K252" s="148" t="s">
        <v>21</v>
      </c>
      <c r="L252" s="33"/>
      <c r="M252" s="153" t="s">
        <v>21</v>
      </c>
      <c r="N252" s="154" t="s">
        <v>47</v>
      </c>
      <c r="P252" s="155">
        <f>O252*H252</f>
        <v>0</v>
      </c>
      <c r="Q252" s="155">
        <v>0</v>
      </c>
      <c r="R252" s="155">
        <f>Q252*H252</f>
        <v>0</v>
      </c>
      <c r="S252" s="155">
        <v>0</v>
      </c>
      <c r="T252" s="156">
        <f>S252*H252</f>
        <v>0</v>
      </c>
      <c r="AR252" s="157" t="s">
        <v>352</v>
      </c>
      <c r="AT252" s="157" t="s">
        <v>162</v>
      </c>
      <c r="AU252" s="157" t="s">
        <v>85</v>
      </c>
      <c r="AY252" s="18" t="s">
        <v>160</v>
      </c>
      <c r="BE252" s="158">
        <f>IF(N252="základní",J252,0)</f>
        <v>0</v>
      </c>
      <c r="BF252" s="158">
        <f>IF(N252="snížená",J252,0)</f>
        <v>0</v>
      </c>
      <c r="BG252" s="158">
        <f>IF(N252="zákl. přenesená",J252,0)</f>
        <v>0</v>
      </c>
      <c r="BH252" s="158">
        <f>IF(N252="sníž. přenesená",J252,0)</f>
        <v>0</v>
      </c>
      <c r="BI252" s="158">
        <f>IF(N252="nulová",J252,0)</f>
        <v>0</v>
      </c>
      <c r="BJ252" s="18" t="s">
        <v>83</v>
      </c>
      <c r="BK252" s="158">
        <f>ROUND(I252*H252,2)</f>
        <v>0</v>
      </c>
      <c r="BL252" s="18" t="s">
        <v>352</v>
      </c>
      <c r="BM252" s="157" t="s">
        <v>448</v>
      </c>
    </row>
    <row r="253" spans="2:51" s="12" customFormat="1" ht="10">
      <c r="B253" s="162"/>
      <c r="D253" s="159" t="s">
        <v>171</v>
      </c>
      <c r="E253" s="163" t="s">
        <v>21</v>
      </c>
      <c r="F253" s="164" t="s">
        <v>298</v>
      </c>
      <c r="H253" s="163" t="s">
        <v>21</v>
      </c>
      <c r="I253" s="165"/>
      <c r="L253" s="162"/>
      <c r="M253" s="166"/>
      <c r="T253" s="167"/>
      <c r="AT253" s="163" t="s">
        <v>171</v>
      </c>
      <c r="AU253" s="163" t="s">
        <v>85</v>
      </c>
      <c r="AV253" s="12" t="s">
        <v>83</v>
      </c>
      <c r="AW253" s="12" t="s">
        <v>37</v>
      </c>
      <c r="AX253" s="12" t="s">
        <v>76</v>
      </c>
      <c r="AY253" s="163" t="s">
        <v>160</v>
      </c>
    </row>
    <row r="254" spans="2:51" s="13" customFormat="1" ht="10">
      <c r="B254" s="168"/>
      <c r="D254" s="159" t="s">
        <v>171</v>
      </c>
      <c r="E254" s="169" t="s">
        <v>21</v>
      </c>
      <c r="F254" s="170" t="s">
        <v>449</v>
      </c>
      <c r="H254" s="171">
        <v>50</v>
      </c>
      <c r="I254" s="172"/>
      <c r="L254" s="168"/>
      <c r="M254" s="173"/>
      <c r="T254" s="174"/>
      <c r="AT254" s="169" t="s">
        <v>171</v>
      </c>
      <c r="AU254" s="169" t="s">
        <v>85</v>
      </c>
      <c r="AV254" s="13" t="s">
        <v>85</v>
      </c>
      <c r="AW254" s="13" t="s">
        <v>37</v>
      </c>
      <c r="AX254" s="13" t="s">
        <v>76</v>
      </c>
      <c r="AY254" s="169" t="s">
        <v>160</v>
      </c>
    </row>
    <row r="255" spans="2:51" s="15" customFormat="1" ht="10">
      <c r="B255" s="182"/>
      <c r="D255" s="159" t="s">
        <v>171</v>
      </c>
      <c r="E255" s="183" t="s">
        <v>21</v>
      </c>
      <c r="F255" s="184" t="s">
        <v>185</v>
      </c>
      <c r="H255" s="185">
        <v>50</v>
      </c>
      <c r="I255" s="186"/>
      <c r="L255" s="182"/>
      <c r="M255" s="187"/>
      <c r="T255" s="188"/>
      <c r="AT255" s="183" t="s">
        <v>171</v>
      </c>
      <c r="AU255" s="183" t="s">
        <v>85</v>
      </c>
      <c r="AV255" s="15" t="s">
        <v>167</v>
      </c>
      <c r="AW255" s="15" t="s">
        <v>37</v>
      </c>
      <c r="AX255" s="15" t="s">
        <v>83</v>
      </c>
      <c r="AY255" s="183" t="s">
        <v>160</v>
      </c>
    </row>
    <row r="256" spans="2:65" s="1" customFormat="1" ht="16.5" customHeight="1">
      <c r="B256" s="33"/>
      <c r="C256" s="146" t="s">
        <v>450</v>
      </c>
      <c r="D256" s="146" t="s">
        <v>162</v>
      </c>
      <c r="E256" s="147" t="s">
        <v>451</v>
      </c>
      <c r="F256" s="148" t="s">
        <v>452</v>
      </c>
      <c r="G256" s="149" t="s">
        <v>370</v>
      </c>
      <c r="H256" s="150">
        <v>20</v>
      </c>
      <c r="I256" s="151"/>
      <c r="J256" s="152">
        <f>ROUND(I256*H256,2)</f>
        <v>0</v>
      </c>
      <c r="K256" s="148" t="s">
        <v>21</v>
      </c>
      <c r="L256" s="33"/>
      <c r="M256" s="153" t="s">
        <v>21</v>
      </c>
      <c r="N256" s="154" t="s">
        <v>47</v>
      </c>
      <c r="P256" s="155">
        <f>O256*H256</f>
        <v>0</v>
      </c>
      <c r="Q256" s="155">
        <v>0</v>
      </c>
      <c r="R256" s="155">
        <f>Q256*H256</f>
        <v>0</v>
      </c>
      <c r="S256" s="155">
        <v>0</v>
      </c>
      <c r="T256" s="156">
        <f>S256*H256</f>
        <v>0</v>
      </c>
      <c r="AR256" s="157" t="s">
        <v>352</v>
      </c>
      <c r="AT256" s="157" t="s">
        <v>162</v>
      </c>
      <c r="AU256" s="157" t="s">
        <v>85</v>
      </c>
      <c r="AY256" s="18" t="s">
        <v>160</v>
      </c>
      <c r="BE256" s="158">
        <f>IF(N256="základní",J256,0)</f>
        <v>0</v>
      </c>
      <c r="BF256" s="158">
        <f>IF(N256="snížená",J256,0)</f>
        <v>0</v>
      </c>
      <c r="BG256" s="158">
        <f>IF(N256="zákl. přenesená",J256,0)</f>
        <v>0</v>
      </c>
      <c r="BH256" s="158">
        <f>IF(N256="sníž. přenesená",J256,0)</f>
        <v>0</v>
      </c>
      <c r="BI256" s="158">
        <f>IF(N256="nulová",J256,0)</f>
        <v>0</v>
      </c>
      <c r="BJ256" s="18" t="s">
        <v>83</v>
      </c>
      <c r="BK256" s="158">
        <f>ROUND(I256*H256,2)</f>
        <v>0</v>
      </c>
      <c r="BL256" s="18" t="s">
        <v>352</v>
      </c>
      <c r="BM256" s="157" t="s">
        <v>453</v>
      </c>
    </row>
    <row r="257" spans="2:51" s="12" customFormat="1" ht="10">
      <c r="B257" s="162"/>
      <c r="D257" s="159" t="s">
        <v>171</v>
      </c>
      <c r="E257" s="163" t="s">
        <v>21</v>
      </c>
      <c r="F257" s="164" t="s">
        <v>298</v>
      </c>
      <c r="H257" s="163" t="s">
        <v>21</v>
      </c>
      <c r="I257" s="165"/>
      <c r="L257" s="162"/>
      <c r="M257" s="166"/>
      <c r="T257" s="167"/>
      <c r="AT257" s="163" t="s">
        <v>171</v>
      </c>
      <c r="AU257" s="163" t="s">
        <v>85</v>
      </c>
      <c r="AV257" s="12" t="s">
        <v>83</v>
      </c>
      <c r="AW257" s="12" t="s">
        <v>37</v>
      </c>
      <c r="AX257" s="12" t="s">
        <v>76</v>
      </c>
      <c r="AY257" s="163" t="s">
        <v>160</v>
      </c>
    </row>
    <row r="258" spans="2:51" s="13" customFormat="1" ht="10">
      <c r="B258" s="168"/>
      <c r="D258" s="159" t="s">
        <v>171</v>
      </c>
      <c r="E258" s="169" t="s">
        <v>21</v>
      </c>
      <c r="F258" s="170" t="s">
        <v>454</v>
      </c>
      <c r="H258" s="171">
        <v>20</v>
      </c>
      <c r="I258" s="172"/>
      <c r="L258" s="168"/>
      <c r="M258" s="173"/>
      <c r="T258" s="174"/>
      <c r="AT258" s="169" t="s">
        <v>171</v>
      </c>
      <c r="AU258" s="169" t="s">
        <v>85</v>
      </c>
      <c r="AV258" s="13" t="s">
        <v>85</v>
      </c>
      <c r="AW258" s="13" t="s">
        <v>37</v>
      </c>
      <c r="AX258" s="13" t="s">
        <v>76</v>
      </c>
      <c r="AY258" s="169" t="s">
        <v>160</v>
      </c>
    </row>
    <row r="259" spans="2:51" s="15" customFormat="1" ht="10">
      <c r="B259" s="182"/>
      <c r="D259" s="159" t="s">
        <v>171</v>
      </c>
      <c r="E259" s="183" t="s">
        <v>21</v>
      </c>
      <c r="F259" s="184" t="s">
        <v>185</v>
      </c>
      <c r="H259" s="185">
        <v>20</v>
      </c>
      <c r="I259" s="186"/>
      <c r="L259" s="182"/>
      <c r="M259" s="187"/>
      <c r="T259" s="188"/>
      <c r="AT259" s="183" t="s">
        <v>171</v>
      </c>
      <c r="AU259" s="183" t="s">
        <v>85</v>
      </c>
      <c r="AV259" s="15" t="s">
        <v>167</v>
      </c>
      <c r="AW259" s="15" t="s">
        <v>37</v>
      </c>
      <c r="AX259" s="15" t="s">
        <v>83</v>
      </c>
      <c r="AY259" s="183" t="s">
        <v>160</v>
      </c>
    </row>
    <row r="260" spans="2:65" s="1" customFormat="1" ht="16.5" customHeight="1">
      <c r="B260" s="33"/>
      <c r="C260" s="146" t="s">
        <v>455</v>
      </c>
      <c r="D260" s="146" t="s">
        <v>162</v>
      </c>
      <c r="E260" s="147" t="s">
        <v>456</v>
      </c>
      <c r="F260" s="148" t="s">
        <v>457</v>
      </c>
      <c r="G260" s="149" t="s">
        <v>370</v>
      </c>
      <c r="H260" s="150">
        <v>140</v>
      </c>
      <c r="I260" s="151"/>
      <c r="J260" s="152">
        <f>ROUND(I260*H260,2)</f>
        <v>0</v>
      </c>
      <c r="K260" s="148" t="s">
        <v>21</v>
      </c>
      <c r="L260" s="33"/>
      <c r="M260" s="153" t="s">
        <v>21</v>
      </c>
      <c r="N260" s="154" t="s">
        <v>47</v>
      </c>
      <c r="P260" s="155">
        <f>O260*H260</f>
        <v>0</v>
      </c>
      <c r="Q260" s="155">
        <v>0</v>
      </c>
      <c r="R260" s="155">
        <f>Q260*H260</f>
        <v>0</v>
      </c>
      <c r="S260" s="155">
        <v>0.00019</v>
      </c>
      <c r="T260" s="156">
        <f>S260*H260</f>
        <v>0.026600000000000002</v>
      </c>
      <c r="AR260" s="157" t="s">
        <v>352</v>
      </c>
      <c r="AT260" s="157" t="s">
        <v>162</v>
      </c>
      <c r="AU260" s="157" t="s">
        <v>85</v>
      </c>
      <c r="AY260" s="18" t="s">
        <v>160</v>
      </c>
      <c r="BE260" s="158">
        <f>IF(N260="základní",J260,0)</f>
        <v>0</v>
      </c>
      <c r="BF260" s="158">
        <f>IF(N260="snížená",J260,0)</f>
        <v>0</v>
      </c>
      <c r="BG260" s="158">
        <f>IF(N260="zákl. přenesená",J260,0)</f>
        <v>0</v>
      </c>
      <c r="BH260" s="158">
        <f>IF(N260="sníž. přenesená",J260,0)</f>
        <v>0</v>
      </c>
      <c r="BI260" s="158">
        <f>IF(N260="nulová",J260,0)</f>
        <v>0</v>
      </c>
      <c r="BJ260" s="18" t="s">
        <v>83</v>
      </c>
      <c r="BK260" s="158">
        <f>ROUND(I260*H260,2)</f>
        <v>0</v>
      </c>
      <c r="BL260" s="18" t="s">
        <v>352</v>
      </c>
      <c r="BM260" s="157" t="s">
        <v>458</v>
      </c>
    </row>
    <row r="261" spans="2:51" s="12" customFormat="1" ht="10">
      <c r="B261" s="162"/>
      <c r="D261" s="159" t="s">
        <v>171</v>
      </c>
      <c r="E261" s="163" t="s">
        <v>21</v>
      </c>
      <c r="F261" s="164" t="s">
        <v>298</v>
      </c>
      <c r="H261" s="163" t="s">
        <v>21</v>
      </c>
      <c r="I261" s="165"/>
      <c r="L261" s="162"/>
      <c r="M261" s="166"/>
      <c r="T261" s="167"/>
      <c r="AT261" s="163" t="s">
        <v>171</v>
      </c>
      <c r="AU261" s="163" t="s">
        <v>85</v>
      </c>
      <c r="AV261" s="12" t="s">
        <v>83</v>
      </c>
      <c r="AW261" s="12" t="s">
        <v>37</v>
      </c>
      <c r="AX261" s="12" t="s">
        <v>76</v>
      </c>
      <c r="AY261" s="163" t="s">
        <v>160</v>
      </c>
    </row>
    <row r="262" spans="2:51" s="13" customFormat="1" ht="10">
      <c r="B262" s="168"/>
      <c r="D262" s="159" t="s">
        <v>171</v>
      </c>
      <c r="E262" s="169" t="s">
        <v>21</v>
      </c>
      <c r="F262" s="170" t="s">
        <v>459</v>
      </c>
      <c r="H262" s="171">
        <v>140</v>
      </c>
      <c r="I262" s="172"/>
      <c r="L262" s="168"/>
      <c r="M262" s="173"/>
      <c r="T262" s="174"/>
      <c r="AT262" s="169" t="s">
        <v>171</v>
      </c>
      <c r="AU262" s="169" t="s">
        <v>85</v>
      </c>
      <c r="AV262" s="13" t="s">
        <v>85</v>
      </c>
      <c r="AW262" s="13" t="s">
        <v>37</v>
      </c>
      <c r="AX262" s="13" t="s">
        <v>76</v>
      </c>
      <c r="AY262" s="169" t="s">
        <v>160</v>
      </c>
    </row>
    <row r="263" spans="2:51" s="15" customFormat="1" ht="10">
      <c r="B263" s="182"/>
      <c r="D263" s="159" t="s">
        <v>171</v>
      </c>
      <c r="E263" s="183" t="s">
        <v>21</v>
      </c>
      <c r="F263" s="184" t="s">
        <v>185</v>
      </c>
      <c r="H263" s="185">
        <v>140</v>
      </c>
      <c r="I263" s="186"/>
      <c r="L263" s="182"/>
      <c r="M263" s="187"/>
      <c r="T263" s="188"/>
      <c r="AT263" s="183" t="s">
        <v>171</v>
      </c>
      <c r="AU263" s="183" t="s">
        <v>85</v>
      </c>
      <c r="AV263" s="15" t="s">
        <v>167</v>
      </c>
      <c r="AW263" s="15" t="s">
        <v>37</v>
      </c>
      <c r="AX263" s="15" t="s">
        <v>83</v>
      </c>
      <c r="AY263" s="183" t="s">
        <v>160</v>
      </c>
    </row>
    <row r="264" spans="2:65" s="1" customFormat="1" ht="24" customHeight="1">
      <c r="B264" s="33"/>
      <c r="C264" s="146" t="s">
        <v>460</v>
      </c>
      <c r="D264" s="146" t="s">
        <v>162</v>
      </c>
      <c r="E264" s="147" t="s">
        <v>461</v>
      </c>
      <c r="F264" s="148" t="s">
        <v>462</v>
      </c>
      <c r="G264" s="149" t="s">
        <v>332</v>
      </c>
      <c r="H264" s="150">
        <v>10</v>
      </c>
      <c r="I264" s="151"/>
      <c r="J264" s="152">
        <f>ROUND(I264*H264,2)</f>
        <v>0</v>
      </c>
      <c r="K264" s="148" t="s">
        <v>166</v>
      </c>
      <c r="L264" s="33"/>
      <c r="M264" s="153" t="s">
        <v>21</v>
      </c>
      <c r="N264" s="154" t="s">
        <v>47</v>
      </c>
      <c r="P264" s="155">
        <f>O264*H264</f>
        <v>0</v>
      </c>
      <c r="Q264" s="155">
        <v>0</v>
      </c>
      <c r="R264" s="155">
        <f>Q264*H264</f>
        <v>0</v>
      </c>
      <c r="S264" s="155">
        <v>0.0075</v>
      </c>
      <c r="T264" s="156">
        <f>S264*H264</f>
        <v>0.075</v>
      </c>
      <c r="AR264" s="157" t="s">
        <v>352</v>
      </c>
      <c r="AT264" s="157" t="s">
        <v>162</v>
      </c>
      <c r="AU264" s="157" t="s">
        <v>85</v>
      </c>
      <c r="AY264" s="18" t="s">
        <v>160</v>
      </c>
      <c r="BE264" s="158">
        <f>IF(N264="základní",J264,0)</f>
        <v>0</v>
      </c>
      <c r="BF264" s="158">
        <f>IF(N264="snížená",J264,0)</f>
        <v>0</v>
      </c>
      <c r="BG264" s="158">
        <f>IF(N264="zákl. přenesená",J264,0)</f>
        <v>0</v>
      </c>
      <c r="BH264" s="158">
        <f>IF(N264="sníž. přenesená",J264,0)</f>
        <v>0</v>
      </c>
      <c r="BI264" s="158">
        <f>IF(N264="nulová",J264,0)</f>
        <v>0</v>
      </c>
      <c r="BJ264" s="18" t="s">
        <v>83</v>
      </c>
      <c r="BK264" s="158">
        <f>ROUND(I264*H264,2)</f>
        <v>0</v>
      </c>
      <c r="BL264" s="18" t="s">
        <v>352</v>
      </c>
      <c r="BM264" s="157" t="s">
        <v>463</v>
      </c>
    </row>
    <row r="265" spans="2:51" s="12" customFormat="1" ht="10">
      <c r="B265" s="162"/>
      <c r="D265" s="159" t="s">
        <v>171</v>
      </c>
      <c r="E265" s="163" t="s">
        <v>21</v>
      </c>
      <c r="F265" s="164" t="s">
        <v>298</v>
      </c>
      <c r="H265" s="163" t="s">
        <v>21</v>
      </c>
      <c r="I265" s="165"/>
      <c r="L265" s="162"/>
      <c r="M265" s="166"/>
      <c r="T265" s="167"/>
      <c r="AT265" s="163" t="s">
        <v>171</v>
      </c>
      <c r="AU265" s="163" t="s">
        <v>85</v>
      </c>
      <c r="AV265" s="12" t="s">
        <v>83</v>
      </c>
      <c r="AW265" s="12" t="s">
        <v>37</v>
      </c>
      <c r="AX265" s="12" t="s">
        <v>76</v>
      </c>
      <c r="AY265" s="163" t="s">
        <v>160</v>
      </c>
    </row>
    <row r="266" spans="2:51" s="13" customFormat="1" ht="10">
      <c r="B266" s="168"/>
      <c r="D266" s="159" t="s">
        <v>171</v>
      </c>
      <c r="E266" s="169" t="s">
        <v>21</v>
      </c>
      <c r="F266" s="170" t="s">
        <v>464</v>
      </c>
      <c r="H266" s="171">
        <v>10</v>
      </c>
      <c r="I266" s="172"/>
      <c r="L266" s="168"/>
      <c r="M266" s="173"/>
      <c r="T266" s="174"/>
      <c r="AT266" s="169" t="s">
        <v>171</v>
      </c>
      <c r="AU266" s="169" t="s">
        <v>85</v>
      </c>
      <c r="AV266" s="13" t="s">
        <v>85</v>
      </c>
      <c r="AW266" s="13" t="s">
        <v>37</v>
      </c>
      <c r="AX266" s="13" t="s">
        <v>76</v>
      </c>
      <c r="AY266" s="169" t="s">
        <v>160</v>
      </c>
    </row>
    <row r="267" spans="2:51" s="15" customFormat="1" ht="10">
      <c r="B267" s="182"/>
      <c r="D267" s="159" t="s">
        <v>171</v>
      </c>
      <c r="E267" s="183" t="s">
        <v>21</v>
      </c>
      <c r="F267" s="184" t="s">
        <v>185</v>
      </c>
      <c r="H267" s="185">
        <v>10</v>
      </c>
      <c r="I267" s="186"/>
      <c r="L267" s="182"/>
      <c r="M267" s="187"/>
      <c r="T267" s="188"/>
      <c r="AT267" s="183" t="s">
        <v>171</v>
      </c>
      <c r="AU267" s="183" t="s">
        <v>85</v>
      </c>
      <c r="AV267" s="15" t="s">
        <v>167</v>
      </c>
      <c r="AW267" s="15" t="s">
        <v>37</v>
      </c>
      <c r="AX267" s="15" t="s">
        <v>83</v>
      </c>
      <c r="AY267" s="183" t="s">
        <v>160</v>
      </c>
    </row>
    <row r="268" spans="2:63" s="11" customFormat="1" ht="22.75" customHeight="1">
      <c r="B268" s="134"/>
      <c r="D268" s="135" t="s">
        <v>75</v>
      </c>
      <c r="E268" s="144" t="s">
        <v>465</v>
      </c>
      <c r="F268" s="144" t="s">
        <v>466</v>
      </c>
      <c r="I268" s="137"/>
      <c r="J268" s="145">
        <f>BK268</f>
        <v>0</v>
      </c>
      <c r="L268" s="134"/>
      <c r="M268" s="139"/>
      <c r="P268" s="140">
        <f>SUM(P269:P272)</f>
        <v>0</v>
      </c>
      <c r="R268" s="140">
        <f>SUM(R269:R272)</f>
        <v>0</v>
      </c>
      <c r="T268" s="141">
        <f>SUM(T269:T272)</f>
        <v>0</v>
      </c>
      <c r="AR268" s="135" t="s">
        <v>85</v>
      </c>
      <c r="AT268" s="142" t="s">
        <v>75</v>
      </c>
      <c r="AU268" s="142" t="s">
        <v>83</v>
      </c>
      <c r="AY268" s="135" t="s">
        <v>160</v>
      </c>
      <c r="BK268" s="143">
        <f>SUM(BK269:BK272)</f>
        <v>0</v>
      </c>
    </row>
    <row r="269" spans="2:65" s="1" customFormat="1" ht="16.5" customHeight="1">
      <c r="B269" s="33"/>
      <c r="C269" s="146" t="s">
        <v>467</v>
      </c>
      <c r="D269" s="146" t="s">
        <v>162</v>
      </c>
      <c r="E269" s="147" t="s">
        <v>468</v>
      </c>
      <c r="F269" s="148" t="s">
        <v>469</v>
      </c>
      <c r="G269" s="149" t="s">
        <v>250</v>
      </c>
      <c r="H269" s="150">
        <v>1</v>
      </c>
      <c r="I269" s="151"/>
      <c r="J269" s="152">
        <f>ROUND(I269*H269,2)</f>
        <v>0</v>
      </c>
      <c r="K269" s="148" t="s">
        <v>21</v>
      </c>
      <c r="L269" s="33"/>
      <c r="M269" s="153" t="s">
        <v>21</v>
      </c>
      <c r="N269" s="154" t="s">
        <v>47</v>
      </c>
      <c r="P269" s="155">
        <f>O269*H269</f>
        <v>0</v>
      </c>
      <c r="Q269" s="155">
        <v>0</v>
      </c>
      <c r="R269" s="155">
        <f>Q269*H269</f>
        <v>0</v>
      </c>
      <c r="S269" s="155">
        <v>0</v>
      </c>
      <c r="T269" s="156">
        <f>S269*H269</f>
        <v>0</v>
      </c>
      <c r="AR269" s="157" t="s">
        <v>352</v>
      </c>
      <c r="AT269" s="157" t="s">
        <v>162</v>
      </c>
      <c r="AU269" s="157" t="s">
        <v>85</v>
      </c>
      <c r="AY269" s="18" t="s">
        <v>160</v>
      </c>
      <c r="BE269" s="158">
        <f>IF(N269="základní",J269,0)</f>
        <v>0</v>
      </c>
      <c r="BF269" s="158">
        <f>IF(N269="snížená",J269,0)</f>
        <v>0</v>
      </c>
      <c r="BG269" s="158">
        <f>IF(N269="zákl. přenesená",J269,0)</f>
        <v>0</v>
      </c>
      <c r="BH269" s="158">
        <f>IF(N269="sníž. přenesená",J269,0)</f>
        <v>0</v>
      </c>
      <c r="BI269" s="158">
        <f>IF(N269="nulová",J269,0)</f>
        <v>0</v>
      </c>
      <c r="BJ269" s="18" t="s">
        <v>83</v>
      </c>
      <c r="BK269" s="158">
        <f>ROUND(I269*H269,2)</f>
        <v>0</v>
      </c>
      <c r="BL269" s="18" t="s">
        <v>352</v>
      </c>
      <c r="BM269" s="157" t="s">
        <v>470</v>
      </c>
    </row>
    <row r="270" spans="2:51" s="12" customFormat="1" ht="10">
      <c r="B270" s="162"/>
      <c r="D270" s="159" t="s">
        <v>171</v>
      </c>
      <c r="E270" s="163" t="s">
        <v>21</v>
      </c>
      <c r="F270" s="164" t="s">
        <v>298</v>
      </c>
      <c r="H270" s="163" t="s">
        <v>21</v>
      </c>
      <c r="I270" s="165"/>
      <c r="L270" s="162"/>
      <c r="M270" s="166"/>
      <c r="T270" s="167"/>
      <c r="AT270" s="163" t="s">
        <v>171</v>
      </c>
      <c r="AU270" s="163" t="s">
        <v>85</v>
      </c>
      <c r="AV270" s="12" t="s">
        <v>83</v>
      </c>
      <c r="AW270" s="12" t="s">
        <v>37</v>
      </c>
      <c r="AX270" s="12" t="s">
        <v>76</v>
      </c>
      <c r="AY270" s="163" t="s">
        <v>160</v>
      </c>
    </row>
    <row r="271" spans="2:51" s="13" customFormat="1" ht="10">
      <c r="B271" s="168"/>
      <c r="D271" s="159" t="s">
        <v>171</v>
      </c>
      <c r="E271" s="169" t="s">
        <v>21</v>
      </c>
      <c r="F271" s="170" t="s">
        <v>471</v>
      </c>
      <c r="H271" s="171">
        <v>1</v>
      </c>
      <c r="I271" s="172"/>
      <c r="L271" s="168"/>
      <c r="M271" s="173"/>
      <c r="T271" s="174"/>
      <c r="AT271" s="169" t="s">
        <v>171</v>
      </c>
      <c r="AU271" s="169" t="s">
        <v>85</v>
      </c>
      <c r="AV271" s="13" t="s">
        <v>85</v>
      </c>
      <c r="AW271" s="13" t="s">
        <v>37</v>
      </c>
      <c r="AX271" s="13" t="s">
        <v>76</v>
      </c>
      <c r="AY271" s="169" t="s">
        <v>160</v>
      </c>
    </row>
    <row r="272" spans="2:51" s="15" customFormat="1" ht="10">
      <c r="B272" s="182"/>
      <c r="D272" s="159" t="s">
        <v>171</v>
      </c>
      <c r="E272" s="183" t="s">
        <v>21</v>
      </c>
      <c r="F272" s="184" t="s">
        <v>185</v>
      </c>
      <c r="H272" s="185">
        <v>1</v>
      </c>
      <c r="I272" s="186"/>
      <c r="L272" s="182"/>
      <c r="M272" s="187"/>
      <c r="T272" s="188"/>
      <c r="AT272" s="183" t="s">
        <v>171</v>
      </c>
      <c r="AU272" s="183" t="s">
        <v>85</v>
      </c>
      <c r="AV272" s="15" t="s">
        <v>167</v>
      </c>
      <c r="AW272" s="15" t="s">
        <v>37</v>
      </c>
      <c r="AX272" s="15" t="s">
        <v>83</v>
      </c>
      <c r="AY272" s="183" t="s">
        <v>160</v>
      </c>
    </row>
    <row r="273" spans="2:63" s="11" customFormat="1" ht="22.75" customHeight="1">
      <c r="B273" s="134"/>
      <c r="D273" s="135" t="s">
        <v>75</v>
      </c>
      <c r="E273" s="144" t="s">
        <v>472</v>
      </c>
      <c r="F273" s="144" t="s">
        <v>473</v>
      </c>
      <c r="I273" s="137"/>
      <c r="J273" s="145">
        <f>BK273</f>
        <v>0</v>
      </c>
      <c r="L273" s="134"/>
      <c r="M273" s="139"/>
      <c r="P273" s="140">
        <f>SUM(P274:P277)</f>
        <v>0</v>
      </c>
      <c r="R273" s="140">
        <f>SUM(R274:R277)</f>
        <v>0</v>
      </c>
      <c r="T273" s="141">
        <f>SUM(T274:T277)</f>
        <v>0</v>
      </c>
      <c r="AR273" s="135" t="s">
        <v>85</v>
      </c>
      <c r="AT273" s="142" t="s">
        <v>75</v>
      </c>
      <c r="AU273" s="142" t="s">
        <v>83</v>
      </c>
      <c r="AY273" s="135" t="s">
        <v>160</v>
      </c>
      <c r="BK273" s="143">
        <f>SUM(BK274:BK277)</f>
        <v>0</v>
      </c>
    </row>
    <row r="274" spans="2:65" s="1" customFormat="1" ht="16.5" customHeight="1">
      <c r="B274" s="33"/>
      <c r="C274" s="146" t="s">
        <v>474</v>
      </c>
      <c r="D274" s="146" t="s">
        <v>162</v>
      </c>
      <c r="E274" s="147" t="s">
        <v>475</v>
      </c>
      <c r="F274" s="148" t="s">
        <v>476</v>
      </c>
      <c r="G274" s="149" t="s">
        <v>250</v>
      </c>
      <c r="H274" s="150">
        <v>1</v>
      </c>
      <c r="I274" s="151"/>
      <c r="J274" s="152">
        <f>ROUND(I274*H274,2)</f>
        <v>0</v>
      </c>
      <c r="K274" s="148" t="s">
        <v>21</v>
      </c>
      <c r="L274" s="33"/>
      <c r="M274" s="153" t="s">
        <v>21</v>
      </c>
      <c r="N274" s="154" t="s">
        <v>47</v>
      </c>
      <c r="P274" s="155">
        <f>O274*H274</f>
        <v>0</v>
      </c>
      <c r="Q274" s="155">
        <v>0</v>
      </c>
      <c r="R274" s="155">
        <f>Q274*H274</f>
        <v>0</v>
      </c>
      <c r="S274" s="155">
        <v>0</v>
      </c>
      <c r="T274" s="156">
        <f>S274*H274</f>
        <v>0</v>
      </c>
      <c r="AR274" s="157" t="s">
        <v>352</v>
      </c>
      <c r="AT274" s="157" t="s">
        <v>162</v>
      </c>
      <c r="AU274" s="157" t="s">
        <v>85</v>
      </c>
      <c r="AY274" s="18" t="s">
        <v>160</v>
      </c>
      <c r="BE274" s="158">
        <f>IF(N274="základní",J274,0)</f>
        <v>0</v>
      </c>
      <c r="BF274" s="158">
        <f>IF(N274="snížená",J274,0)</f>
        <v>0</v>
      </c>
      <c r="BG274" s="158">
        <f>IF(N274="zákl. přenesená",J274,0)</f>
        <v>0</v>
      </c>
      <c r="BH274" s="158">
        <f>IF(N274="sníž. přenesená",J274,0)</f>
        <v>0</v>
      </c>
      <c r="BI274" s="158">
        <f>IF(N274="nulová",J274,0)</f>
        <v>0</v>
      </c>
      <c r="BJ274" s="18" t="s">
        <v>83</v>
      </c>
      <c r="BK274" s="158">
        <f>ROUND(I274*H274,2)</f>
        <v>0</v>
      </c>
      <c r="BL274" s="18" t="s">
        <v>352</v>
      </c>
      <c r="BM274" s="157" t="s">
        <v>477</v>
      </c>
    </row>
    <row r="275" spans="2:51" s="12" customFormat="1" ht="10">
      <c r="B275" s="162"/>
      <c r="D275" s="159" t="s">
        <v>171</v>
      </c>
      <c r="E275" s="163" t="s">
        <v>21</v>
      </c>
      <c r="F275" s="164" t="s">
        <v>298</v>
      </c>
      <c r="H275" s="163" t="s">
        <v>21</v>
      </c>
      <c r="I275" s="165"/>
      <c r="L275" s="162"/>
      <c r="M275" s="166"/>
      <c r="T275" s="167"/>
      <c r="AT275" s="163" t="s">
        <v>171</v>
      </c>
      <c r="AU275" s="163" t="s">
        <v>85</v>
      </c>
      <c r="AV275" s="12" t="s">
        <v>83</v>
      </c>
      <c r="AW275" s="12" t="s">
        <v>37</v>
      </c>
      <c r="AX275" s="12" t="s">
        <v>76</v>
      </c>
      <c r="AY275" s="163" t="s">
        <v>160</v>
      </c>
    </row>
    <row r="276" spans="2:51" s="13" customFormat="1" ht="10">
      <c r="B276" s="168"/>
      <c r="D276" s="159" t="s">
        <v>171</v>
      </c>
      <c r="E276" s="169" t="s">
        <v>21</v>
      </c>
      <c r="F276" s="170" t="s">
        <v>384</v>
      </c>
      <c r="H276" s="171">
        <v>2</v>
      </c>
      <c r="I276" s="172"/>
      <c r="L276" s="168"/>
      <c r="M276" s="173"/>
      <c r="T276" s="174"/>
      <c r="AT276" s="169" t="s">
        <v>171</v>
      </c>
      <c r="AU276" s="169" t="s">
        <v>85</v>
      </c>
      <c r="AV276" s="13" t="s">
        <v>85</v>
      </c>
      <c r="AW276" s="13" t="s">
        <v>37</v>
      </c>
      <c r="AX276" s="13" t="s">
        <v>76</v>
      </c>
      <c r="AY276" s="169" t="s">
        <v>160</v>
      </c>
    </row>
    <row r="277" spans="2:51" s="15" customFormat="1" ht="10">
      <c r="B277" s="182"/>
      <c r="D277" s="159" t="s">
        <v>171</v>
      </c>
      <c r="E277" s="183" t="s">
        <v>21</v>
      </c>
      <c r="F277" s="184" t="s">
        <v>185</v>
      </c>
      <c r="H277" s="185">
        <v>2</v>
      </c>
      <c r="I277" s="186"/>
      <c r="L277" s="182"/>
      <c r="M277" s="189"/>
      <c r="N277" s="190"/>
      <c r="O277" s="190"/>
      <c r="P277" s="190"/>
      <c r="Q277" s="190"/>
      <c r="R277" s="190"/>
      <c r="S277" s="190"/>
      <c r="T277" s="191"/>
      <c r="AT277" s="183" t="s">
        <v>171</v>
      </c>
      <c r="AU277" s="183" t="s">
        <v>85</v>
      </c>
      <c r="AV277" s="15" t="s">
        <v>167</v>
      </c>
      <c r="AW277" s="15" t="s">
        <v>37</v>
      </c>
      <c r="AX277" s="15" t="s">
        <v>83</v>
      </c>
      <c r="AY277" s="183" t="s">
        <v>160</v>
      </c>
    </row>
    <row r="278" spans="2:12" s="1" customFormat="1" ht="7" customHeight="1">
      <c r="B278" s="42"/>
      <c r="C278" s="43"/>
      <c r="D278" s="43"/>
      <c r="E278" s="43"/>
      <c r="F278" s="43"/>
      <c r="G278" s="43"/>
      <c r="H278" s="43"/>
      <c r="I278" s="109"/>
      <c r="J278" s="43"/>
      <c r="K278" s="43"/>
      <c r="L278" s="33"/>
    </row>
  </sheetData>
  <sheetProtection formatColumns="0" formatRows="0" autoFilter="0"/>
  <autoFilter ref="C93:K277"/>
  <mergeCells count="12">
    <mergeCell ref="E86:H86"/>
    <mergeCell ref="L2:V2"/>
    <mergeCell ref="E50:H50"/>
    <mergeCell ref="E52:H52"/>
    <mergeCell ref="E54:H54"/>
    <mergeCell ref="E82:H82"/>
    <mergeCell ref="E84:H8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3015"/>
  <sheetViews>
    <sheetView showGridLines="0" tabSelected="1" workbookViewId="0" topLeftCell="A861">
      <selection activeCell="C908" sqref="C908"/>
    </sheetView>
  </sheetViews>
  <sheetFormatPr defaultColWidth="9.140625" defaultRowHeight="12"/>
  <cols>
    <col min="1" max="1" width="8.28125" style="0" customWidth="1"/>
    <col min="2" max="2" width="1.7109375" style="0" customWidth="1"/>
    <col min="3" max="3" width="5.57421875" style="0" customWidth="1"/>
    <col min="4" max="4" width="4.28125" style="0" customWidth="1"/>
    <col min="5" max="5" width="17.28125" style="0" customWidth="1"/>
    <col min="6" max="6" width="100.7109375" style="0" customWidth="1"/>
    <col min="7" max="7" width="7.00390625" style="0" customWidth="1"/>
    <col min="8" max="8" width="12.71093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297"/>
      <c r="M2" s="297"/>
      <c r="N2" s="297"/>
      <c r="O2" s="297"/>
      <c r="P2" s="297"/>
      <c r="Q2" s="297"/>
      <c r="R2" s="297"/>
      <c r="S2" s="297"/>
      <c r="T2" s="297"/>
      <c r="U2" s="297"/>
      <c r="V2" s="297"/>
      <c r="AT2" s="18" t="s">
        <v>99</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27" t="str">
        <f>'Rekapitulace stavby'!K6</f>
        <v>Projektová příprava výstavby nového střediska chovu koní Slatiňany</v>
      </c>
      <c r="F7" s="328"/>
      <c r="G7" s="328"/>
      <c r="H7" s="328"/>
      <c r="L7" s="21"/>
    </row>
    <row r="8" spans="2:12" ht="12" customHeight="1">
      <c r="B8" s="21"/>
      <c r="D8" s="28" t="s">
        <v>133</v>
      </c>
      <c r="L8" s="21"/>
    </row>
    <row r="9" spans="2:12" s="1" customFormat="1" ht="16.5" customHeight="1">
      <c r="B9" s="33"/>
      <c r="E9" s="327" t="s">
        <v>478</v>
      </c>
      <c r="F9" s="329"/>
      <c r="G9" s="329"/>
      <c r="H9" s="329"/>
      <c r="I9" s="94"/>
      <c r="L9" s="33"/>
    </row>
    <row r="10" spans="2:12" s="1" customFormat="1" ht="12" customHeight="1">
      <c r="B10" s="33"/>
      <c r="D10" s="28" t="s">
        <v>135</v>
      </c>
      <c r="I10" s="94"/>
      <c r="L10" s="33"/>
    </row>
    <row r="11" spans="2:12" s="1" customFormat="1" ht="16.5" customHeight="1">
      <c r="B11" s="33"/>
      <c r="E11" s="304" t="s">
        <v>479</v>
      </c>
      <c r="F11" s="329"/>
      <c r="G11" s="329"/>
      <c r="H11" s="329"/>
      <c r="I11" s="94"/>
      <c r="L11" s="33"/>
    </row>
    <row r="12" spans="2:12" s="1" customFormat="1" ht="10">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30" t="str">
        <f>'Rekapitulace stavby'!E14</f>
        <v>Vyplň údaj</v>
      </c>
      <c r="F20" s="307"/>
      <c r="G20" s="307"/>
      <c r="H20" s="307"/>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11" t="s">
        <v>41</v>
      </c>
      <c r="F29" s="311"/>
      <c r="G29" s="311"/>
      <c r="H29" s="311"/>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ROUND(J107,2)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ROUND((SUM(BE107:BE3014)),2)</f>
        <v>0</v>
      </c>
      <c r="I35" s="101">
        <v>0.21</v>
      </c>
      <c r="J35" s="84">
        <f>ROUND(((SUM(BE107:BE3014))*I35),2)</f>
        <v>0</v>
      </c>
      <c r="L35" s="33"/>
    </row>
    <row r="36" spans="2:12" s="1" customFormat="1" ht="14.4" customHeight="1">
      <c r="B36" s="33"/>
      <c r="E36" s="28" t="s">
        <v>48</v>
      </c>
      <c r="F36" s="84">
        <f>ROUND((SUM(BF107:BF3014)),2)</f>
        <v>0</v>
      </c>
      <c r="I36" s="101">
        <v>0.15</v>
      </c>
      <c r="J36" s="84">
        <f>ROUND(((SUM(BF107:BF3014))*I36),2)</f>
        <v>0</v>
      </c>
      <c r="L36" s="33"/>
    </row>
    <row r="37" spans="2:12" s="1" customFormat="1" ht="14.4" customHeight="1" hidden="1">
      <c r="B37" s="33"/>
      <c r="E37" s="28" t="s">
        <v>49</v>
      </c>
      <c r="F37" s="84">
        <f>ROUND((SUM(BG107:BG3014)),2)</f>
        <v>0</v>
      </c>
      <c r="I37" s="101">
        <v>0.21</v>
      </c>
      <c r="J37" s="84">
        <f>0</f>
        <v>0</v>
      </c>
      <c r="L37" s="33"/>
    </row>
    <row r="38" spans="2:12" s="1" customFormat="1" ht="14.4" customHeight="1" hidden="1">
      <c r="B38" s="33"/>
      <c r="E38" s="28" t="s">
        <v>50</v>
      </c>
      <c r="F38" s="84">
        <f>ROUND((SUM(BH107:BH3014)),2)</f>
        <v>0</v>
      </c>
      <c r="I38" s="101">
        <v>0.15</v>
      </c>
      <c r="J38" s="84">
        <f>0</f>
        <v>0</v>
      </c>
      <c r="L38" s="33"/>
    </row>
    <row r="39" spans="2:12" s="1" customFormat="1" ht="14.4" customHeight="1" hidden="1">
      <c r="B39" s="33"/>
      <c r="E39" s="28" t="s">
        <v>51</v>
      </c>
      <c r="F39" s="84">
        <f>ROUND((SUM(BI107:BI3014)),2)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27" t="str">
        <f>E7</f>
        <v>Projektová příprava výstavby nového střediska chovu koní Slatiňany</v>
      </c>
      <c r="F50" s="328"/>
      <c r="G50" s="328"/>
      <c r="H50" s="328"/>
      <c r="I50" s="94"/>
      <c r="L50" s="33"/>
    </row>
    <row r="51" spans="2:12" ht="12" customHeight="1">
      <c r="B51" s="21"/>
      <c r="C51" s="28" t="s">
        <v>133</v>
      </c>
      <c r="L51" s="21"/>
    </row>
    <row r="52" spans="2:12" s="1" customFormat="1" ht="16.5" customHeight="1">
      <c r="B52" s="33"/>
      <c r="E52" s="327" t="s">
        <v>478</v>
      </c>
      <c r="F52" s="329"/>
      <c r="G52" s="329"/>
      <c r="H52" s="329"/>
      <c r="I52" s="94"/>
      <c r="L52" s="33"/>
    </row>
    <row r="53" spans="2:12" s="1" customFormat="1" ht="12" customHeight="1">
      <c r="B53" s="33"/>
      <c r="C53" s="28" t="s">
        <v>135</v>
      </c>
      <c r="I53" s="94"/>
      <c r="L53" s="33"/>
    </row>
    <row r="54" spans="2:12" s="1" customFormat="1" ht="16.5" customHeight="1">
      <c r="B54" s="33"/>
      <c r="E54" s="304" t="str">
        <f>E11</f>
        <v>SO 01.1 - Stavební část</v>
      </c>
      <c r="F54" s="329"/>
      <c r="G54" s="329"/>
      <c r="H54" s="329"/>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J107</f>
        <v>0</v>
      </c>
      <c r="L63" s="33"/>
      <c r="AU63" s="18" t="s">
        <v>140</v>
      </c>
    </row>
    <row r="64" spans="2:12" s="8" customFormat="1" ht="25" customHeight="1">
      <c r="B64" s="115"/>
      <c r="D64" s="116" t="s">
        <v>141</v>
      </c>
      <c r="E64" s="117"/>
      <c r="F64" s="117"/>
      <c r="G64" s="117"/>
      <c r="H64" s="117"/>
      <c r="I64" s="118"/>
      <c r="J64" s="119">
        <f>J108</f>
        <v>0</v>
      </c>
      <c r="L64" s="115"/>
    </row>
    <row r="65" spans="2:12" s="9" customFormat="1" ht="19.9" customHeight="1">
      <c r="B65" s="120"/>
      <c r="D65" s="121" t="s">
        <v>142</v>
      </c>
      <c r="E65" s="122"/>
      <c r="F65" s="122"/>
      <c r="G65" s="122"/>
      <c r="H65" s="122"/>
      <c r="I65" s="123"/>
      <c r="J65" s="124">
        <f>J109</f>
        <v>0</v>
      </c>
      <c r="L65" s="120"/>
    </row>
    <row r="66" spans="2:12" s="9" customFormat="1" ht="19.9" customHeight="1">
      <c r="B66" s="120"/>
      <c r="D66" s="121" t="s">
        <v>480</v>
      </c>
      <c r="E66" s="122"/>
      <c r="F66" s="122"/>
      <c r="G66" s="122"/>
      <c r="H66" s="122"/>
      <c r="I66" s="123"/>
      <c r="J66" s="124">
        <f>J237</f>
        <v>0</v>
      </c>
      <c r="L66" s="120"/>
    </row>
    <row r="67" spans="2:12" s="9" customFormat="1" ht="19.9" customHeight="1">
      <c r="B67" s="120"/>
      <c r="D67" s="121" t="s">
        <v>481</v>
      </c>
      <c r="E67" s="122"/>
      <c r="F67" s="122"/>
      <c r="G67" s="122"/>
      <c r="H67" s="122"/>
      <c r="I67" s="123"/>
      <c r="J67" s="124">
        <f>J354</f>
        <v>0</v>
      </c>
      <c r="L67" s="120"/>
    </row>
    <row r="68" spans="2:12" s="9" customFormat="1" ht="19.9" customHeight="1">
      <c r="B68" s="120"/>
      <c r="D68" s="121" t="s">
        <v>482</v>
      </c>
      <c r="E68" s="122"/>
      <c r="F68" s="122"/>
      <c r="G68" s="122"/>
      <c r="H68" s="122"/>
      <c r="I68" s="123"/>
      <c r="J68" s="124">
        <f>J441</f>
        <v>0</v>
      </c>
      <c r="L68" s="120"/>
    </row>
    <row r="69" spans="2:12" s="9" customFormat="1" ht="19.9" customHeight="1">
      <c r="B69" s="120"/>
      <c r="D69" s="121" t="s">
        <v>483</v>
      </c>
      <c r="E69" s="122"/>
      <c r="F69" s="122"/>
      <c r="G69" s="122"/>
      <c r="H69" s="122"/>
      <c r="I69" s="123"/>
      <c r="J69" s="124">
        <f>J471</f>
        <v>0</v>
      </c>
      <c r="L69" s="120"/>
    </row>
    <row r="70" spans="2:12" s="9" customFormat="1" ht="19.9" customHeight="1">
      <c r="B70" s="120"/>
      <c r="D70" s="121" t="s">
        <v>143</v>
      </c>
      <c r="E70" s="122"/>
      <c r="F70" s="122"/>
      <c r="G70" s="122"/>
      <c r="H70" s="122"/>
      <c r="I70" s="123"/>
      <c r="J70" s="124">
        <f>J1233</f>
        <v>0</v>
      </c>
      <c r="L70" s="120"/>
    </row>
    <row r="71" spans="2:12" s="9" customFormat="1" ht="19.9" customHeight="1">
      <c r="B71" s="120"/>
      <c r="D71" s="121" t="s">
        <v>484</v>
      </c>
      <c r="E71" s="122"/>
      <c r="F71" s="122"/>
      <c r="G71" s="122"/>
      <c r="H71" s="122"/>
      <c r="I71" s="123"/>
      <c r="J71" s="124">
        <f>J1318</f>
        <v>0</v>
      </c>
      <c r="L71" s="120"/>
    </row>
    <row r="72" spans="2:12" s="8" customFormat="1" ht="25" customHeight="1">
      <c r="B72" s="115"/>
      <c r="D72" s="116" t="s">
        <v>282</v>
      </c>
      <c r="E72" s="117"/>
      <c r="F72" s="117"/>
      <c r="G72" s="117"/>
      <c r="H72" s="117"/>
      <c r="I72" s="118"/>
      <c r="J72" s="119">
        <f>J1321</f>
        <v>0</v>
      </c>
      <c r="L72" s="115"/>
    </row>
    <row r="73" spans="2:12" s="9" customFormat="1" ht="19.9" customHeight="1">
      <c r="B73" s="120"/>
      <c r="D73" s="121" t="s">
        <v>485</v>
      </c>
      <c r="E73" s="122"/>
      <c r="F73" s="122"/>
      <c r="G73" s="122"/>
      <c r="H73" s="122"/>
      <c r="I73" s="123"/>
      <c r="J73" s="124">
        <f>J1322</f>
        <v>0</v>
      </c>
      <c r="L73" s="120"/>
    </row>
    <row r="74" spans="2:12" s="9" customFormat="1" ht="19.9" customHeight="1">
      <c r="B74" s="120"/>
      <c r="D74" s="121" t="s">
        <v>486</v>
      </c>
      <c r="E74" s="122"/>
      <c r="F74" s="122"/>
      <c r="G74" s="122"/>
      <c r="H74" s="122"/>
      <c r="I74" s="123"/>
      <c r="J74" s="124">
        <f>J1415</f>
        <v>0</v>
      </c>
      <c r="L74" s="120"/>
    </row>
    <row r="75" spans="2:12" s="9" customFormat="1" ht="19.9" customHeight="1">
      <c r="B75" s="120"/>
      <c r="D75" s="121" t="s">
        <v>284</v>
      </c>
      <c r="E75" s="122"/>
      <c r="F75" s="122"/>
      <c r="G75" s="122"/>
      <c r="H75" s="122"/>
      <c r="I75" s="123"/>
      <c r="J75" s="124">
        <f>J1513</f>
        <v>0</v>
      </c>
      <c r="L75" s="120"/>
    </row>
    <row r="76" spans="2:12" s="9" customFormat="1" ht="19.9" customHeight="1">
      <c r="B76" s="120"/>
      <c r="D76" s="121" t="s">
        <v>487</v>
      </c>
      <c r="E76" s="122"/>
      <c r="F76" s="122"/>
      <c r="G76" s="122"/>
      <c r="H76" s="122"/>
      <c r="I76" s="123"/>
      <c r="J76" s="124">
        <f>J1718</f>
        <v>0</v>
      </c>
      <c r="L76" s="120"/>
    </row>
    <row r="77" spans="2:12" s="9" customFormat="1" ht="19.9" customHeight="1">
      <c r="B77" s="120"/>
      <c r="D77" s="121" t="s">
        <v>488</v>
      </c>
      <c r="E77" s="122"/>
      <c r="F77" s="122"/>
      <c r="G77" s="122"/>
      <c r="H77" s="122"/>
      <c r="I77" s="123"/>
      <c r="J77" s="124">
        <f>J1885</f>
        <v>0</v>
      </c>
      <c r="L77" s="120"/>
    </row>
    <row r="78" spans="2:12" s="9" customFormat="1" ht="19.9" customHeight="1">
      <c r="B78" s="120"/>
      <c r="D78" s="121" t="s">
        <v>489</v>
      </c>
      <c r="E78" s="122"/>
      <c r="F78" s="122"/>
      <c r="G78" s="122"/>
      <c r="H78" s="122"/>
      <c r="I78" s="123"/>
      <c r="J78" s="124">
        <f>J1999</f>
        <v>0</v>
      </c>
      <c r="L78" s="120"/>
    </row>
    <row r="79" spans="2:12" s="9" customFormat="1" ht="19.9" customHeight="1">
      <c r="B79" s="120"/>
      <c r="D79" s="121" t="s">
        <v>490</v>
      </c>
      <c r="E79" s="122"/>
      <c r="F79" s="122"/>
      <c r="G79" s="122"/>
      <c r="H79" s="122"/>
      <c r="I79" s="123"/>
      <c r="J79" s="124">
        <f>J2011</f>
        <v>0</v>
      </c>
      <c r="L79" s="120"/>
    </row>
    <row r="80" spans="2:12" s="9" customFormat="1" ht="19.9" customHeight="1">
      <c r="B80" s="120"/>
      <c r="D80" s="121" t="s">
        <v>285</v>
      </c>
      <c r="E80" s="122"/>
      <c r="F80" s="122"/>
      <c r="G80" s="122"/>
      <c r="H80" s="122"/>
      <c r="I80" s="123"/>
      <c r="J80" s="124">
        <f>J2206</f>
        <v>0</v>
      </c>
      <c r="L80" s="120"/>
    </row>
    <row r="81" spans="2:12" s="9" customFormat="1" ht="19.9" customHeight="1">
      <c r="B81" s="120"/>
      <c r="D81" s="121" t="s">
        <v>491</v>
      </c>
      <c r="E81" s="122"/>
      <c r="F81" s="122"/>
      <c r="G81" s="122"/>
      <c r="H81" s="122"/>
      <c r="I81" s="123"/>
      <c r="J81" s="124">
        <f>J2303</f>
        <v>0</v>
      </c>
      <c r="L81" s="120"/>
    </row>
    <row r="82" spans="2:12" s="9" customFormat="1" ht="19.9" customHeight="1">
      <c r="B82" s="120"/>
      <c r="D82" s="121" t="s">
        <v>492</v>
      </c>
      <c r="E82" s="122"/>
      <c r="F82" s="122"/>
      <c r="G82" s="122"/>
      <c r="H82" s="122"/>
      <c r="I82" s="123"/>
      <c r="J82" s="124">
        <f>J2583</f>
        <v>0</v>
      </c>
      <c r="L82" s="120"/>
    </row>
    <row r="83" spans="2:12" s="9" customFormat="1" ht="19.9" customHeight="1">
      <c r="B83" s="120"/>
      <c r="D83" s="121" t="s">
        <v>493</v>
      </c>
      <c r="E83" s="122"/>
      <c r="F83" s="122"/>
      <c r="G83" s="122"/>
      <c r="H83" s="122"/>
      <c r="I83" s="123"/>
      <c r="J83" s="124">
        <f>J2669</f>
        <v>0</v>
      </c>
      <c r="L83" s="120"/>
    </row>
    <row r="84" spans="2:12" s="9" customFormat="1" ht="19.9" customHeight="1">
      <c r="B84" s="120"/>
      <c r="D84" s="121" t="s">
        <v>494</v>
      </c>
      <c r="E84" s="122"/>
      <c r="F84" s="122"/>
      <c r="G84" s="122"/>
      <c r="H84" s="122"/>
      <c r="I84" s="123"/>
      <c r="J84" s="124">
        <f>J2700</f>
        <v>0</v>
      </c>
      <c r="L84" s="120"/>
    </row>
    <row r="85" spans="2:12" s="9" customFormat="1" ht="19.9" customHeight="1">
      <c r="B85" s="120"/>
      <c r="D85" s="121" t="s">
        <v>495</v>
      </c>
      <c r="E85" s="122"/>
      <c r="F85" s="122"/>
      <c r="G85" s="122"/>
      <c r="H85" s="122"/>
      <c r="I85" s="123"/>
      <c r="J85" s="124">
        <f>J3008</f>
        <v>0</v>
      </c>
      <c r="L85" s="120"/>
    </row>
    <row r="86" spans="2:12" s="1" customFormat="1" ht="21.75" customHeight="1">
      <c r="B86" s="33"/>
      <c r="I86" s="94"/>
      <c r="L86" s="33"/>
    </row>
    <row r="87" spans="2:12" s="1" customFormat="1" ht="7" customHeight="1">
      <c r="B87" s="42"/>
      <c r="C87" s="43"/>
      <c r="D87" s="43"/>
      <c r="E87" s="43"/>
      <c r="F87" s="43"/>
      <c r="G87" s="43"/>
      <c r="H87" s="43"/>
      <c r="I87" s="109"/>
      <c r="J87" s="43"/>
      <c r="K87" s="43"/>
      <c r="L87" s="33"/>
    </row>
    <row r="91" spans="2:12" s="1" customFormat="1" ht="7" customHeight="1">
      <c r="B91" s="44"/>
      <c r="C91" s="45"/>
      <c r="D91" s="45"/>
      <c r="E91" s="45"/>
      <c r="F91" s="45"/>
      <c r="G91" s="45"/>
      <c r="H91" s="45"/>
      <c r="I91" s="110"/>
      <c r="J91" s="45"/>
      <c r="K91" s="45"/>
      <c r="L91" s="33"/>
    </row>
    <row r="92" spans="2:12" s="1" customFormat="1" ht="25" customHeight="1">
      <c r="B92" s="33"/>
      <c r="C92" s="22" t="s">
        <v>145</v>
      </c>
      <c r="I92" s="94"/>
      <c r="L92" s="33"/>
    </row>
    <row r="93" spans="2:12" s="1" customFormat="1" ht="7" customHeight="1">
      <c r="B93" s="33"/>
      <c r="I93" s="94"/>
      <c r="L93" s="33"/>
    </row>
    <row r="94" spans="2:12" s="1" customFormat="1" ht="12" customHeight="1">
      <c r="B94" s="33"/>
      <c r="C94" s="28" t="s">
        <v>16</v>
      </c>
      <c r="I94" s="94"/>
      <c r="L94" s="33"/>
    </row>
    <row r="95" spans="2:12" s="1" customFormat="1" ht="16.5" customHeight="1">
      <c r="B95" s="33"/>
      <c r="E95" s="327" t="str">
        <f>E7</f>
        <v>Projektová příprava výstavby nového střediska chovu koní Slatiňany</v>
      </c>
      <c r="F95" s="328"/>
      <c r="G95" s="328"/>
      <c r="H95" s="328"/>
      <c r="I95" s="94"/>
      <c r="L95" s="33"/>
    </row>
    <row r="96" spans="2:12" ht="12" customHeight="1">
      <c r="B96" s="21"/>
      <c r="C96" s="28" t="s">
        <v>133</v>
      </c>
      <c r="L96" s="21"/>
    </row>
    <row r="97" spans="2:12" s="1" customFormat="1" ht="16.5" customHeight="1">
      <c r="B97" s="33"/>
      <c r="E97" s="327" t="s">
        <v>478</v>
      </c>
      <c r="F97" s="329"/>
      <c r="G97" s="329"/>
      <c r="H97" s="329"/>
      <c r="I97" s="94"/>
      <c r="L97" s="33"/>
    </row>
    <row r="98" spans="2:12" s="1" customFormat="1" ht="12" customHeight="1">
      <c r="B98" s="33"/>
      <c r="C98" s="28" t="s">
        <v>135</v>
      </c>
      <c r="I98" s="94"/>
      <c r="L98" s="33"/>
    </row>
    <row r="99" spans="2:12" s="1" customFormat="1" ht="16.5" customHeight="1">
      <c r="B99" s="33"/>
      <c r="E99" s="304" t="str">
        <f>E11</f>
        <v>SO 01.1 - Stavební část</v>
      </c>
      <c r="F99" s="329"/>
      <c r="G99" s="329"/>
      <c r="H99" s="329"/>
      <c r="I99" s="94"/>
      <c r="L99" s="33"/>
    </row>
    <row r="100" spans="2:12" s="1" customFormat="1" ht="7" customHeight="1">
      <c r="B100" s="33"/>
      <c r="I100" s="94"/>
      <c r="L100" s="33"/>
    </row>
    <row r="101" spans="2:12" s="1" customFormat="1" ht="12" customHeight="1">
      <c r="B101" s="33"/>
      <c r="C101" s="28" t="s">
        <v>22</v>
      </c>
      <c r="F101" s="26" t="str">
        <f>F14</f>
        <v>V Kaštance, 538 21 Slatiňany</v>
      </c>
      <c r="I101" s="95" t="s">
        <v>24</v>
      </c>
      <c r="J101" s="50" t="str">
        <f>IF(J14="","",J14)</f>
        <v>25. 7. 2019</v>
      </c>
      <c r="L101" s="33"/>
    </row>
    <row r="102" spans="2:12" s="1" customFormat="1" ht="7" customHeight="1">
      <c r="B102" s="33"/>
      <c r="I102" s="94"/>
      <c r="L102" s="33"/>
    </row>
    <row r="103" spans="2:12" s="1" customFormat="1" ht="15.15" customHeight="1">
      <c r="B103" s="33"/>
      <c r="C103" s="28" t="s">
        <v>26</v>
      </c>
      <c r="F103" s="26" t="str">
        <f>E17</f>
        <v>Národní hřebčín Kladruby nad Labem, s.p.o.</v>
      </c>
      <c r="I103" s="95" t="s">
        <v>33</v>
      </c>
      <c r="J103" s="31" t="str">
        <f>E23</f>
        <v>SVIŽN s.r.o.</v>
      </c>
      <c r="L103" s="33"/>
    </row>
    <row r="104" spans="2:12" s="1" customFormat="1" ht="15.15" customHeight="1">
      <c r="B104" s="33"/>
      <c r="C104" s="28" t="s">
        <v>31</v>
      </c>
      <c r="F104" s="26" t="str">
        <f>IF(E20="","",E20)</f>
        <v>Vyplň údaj</v>
      </c>
      <c r="I104" s="95" t="s">
        <v>38</v>
      </c>
      <c r="J104" s="31" t="str">
        <f>E26</f>
        <v xml:space="preserve"> </v>
      </c>
      <c r="L104" s="33"/>
    </row>
    <row r="105" spans="2:12" s="1" customFormat="1" ht="10.25" customHeight="1">
      <c r="B105" s="33"/>
      <c r="I105" s="94"/>
      <c r="L105" s="33"/>
    </row>
    <row r="106" spans="2:20" s="10" customFormat="1" ht="29.25" customHeight="1">
      <c r="B106" s="125"/>
      <c r="C106" s="126" t="s">
        <v>146</v>
      </c>
      <c r="D106" s="127" t="s">
        <v>61</v>
      </c>
      <c r="E106" s="127" t="s">
        <v>57</v>
      </c>
      <c r="F106" s="127" t="s">
        <v>58</v>
      </c>
      <c r="G106" s="127" t="s">
        <v>147</v>
      </c>
      <c r="H106" s="127" t="s">
        <v>148</v>
      </c>
      <c r="I106" s="128" t="s">
        <v>149</v>
      </c>
      <c r="J106" s="127" t="s">
        <v>139</v>
      </c>
      <c r="K106" s="129" t="s">
        <v>150</v>
      </c>
      <c r="L106" s="125"/>
      <c r="M106" s="57" t="s">
        <v>21</v>
      </c>
      <c r="N106" s="58" t="s">
        <v>46</v>
      </c>
      <c r="O106" s="58" t="s">
        <v>151</v>
      </c>
      <c r="P106" s="58" t="s">
        <v>152</v>
      </c>
      <c r="Q106" s="58" t="s">
        <v>153</v>
      </c>
      <c r="R106" s="58" t="s">
        <v>154</v>
      </c>
      <c r="S106" s="58" t="s">
        <v>155</v>
      </c>
      <c r="T106" s="59" t="s">
        <v>156</v>
      </c>
    </row>
    <row r="107" spans="2:63" s="1" customFormat="1" ht="22.75" customHeight="1">
      <c r="B107" s="33"/>
      <c r="C107" s="62" t="s">
        <v>157</v>
      </c>
      <c r="I107" s="94"/>
      <c r="J107" s="130">
        <f>BK107</f>
        <v>0</v>
      </c>
      <c r="L107" s="33"/>
      <c r="M107" s="60"/>
      <c r="N107" s="51"/>
      <c r="O107" s="51"/>
      <c r="P107" s="131">
        <f>P108+P1321</f>
        <v>0</v>
      </c>
      <c r="Q107" s="51"/>
      <c r="R107" s="131">
        <f>R108+R1321</f>
        <v>7780.8282295</v>
      </c>
      <c r="S107" s="51"/>
      <c r="T107" s="132">
        <f>T108+T1321</f>
        <v>0.52609515</v>
      </c>
      <c r="AT107" s="18" t="s">
        <v>75</v>
      </c>
      <c r="AU107" s="18" t="s">
        <v>140</v>
      </c>
      <c r="BK107" s="133">
        <f>BK108+BK1321</f>
        <v>0</v>
      </c>
    </row>
    <row r="108" spans="2:63" s="11" customFormat="1" ht="25.9" customHeight="1">
      <c r="B108" s="134"/>
      <c r="D108" s="135" t="s">
        <v>75</v>
      </c>
      <c r="E108" s="136" t="s">
        <v>158</v>
      </c>
      <c r="F108" s="136" t="s">
        <v>159</v>
      </c>
      <c r="I108" s="137"/>
      <c r="J108" s="138">
        <f>BK108</f>
        <v>0</v>
      </c>
      <c r="L108" s="134"/>
      <c r="M108" s="139"/>
      <c r="P108" s="140">
        <f>P109+P237+P354+P441+P471+P1233+P1318</f>
        <v>0</v>
      </c>
      <c r="R108" s="140">
        <f>R109+R237+R354+R441+R471+R1233+R1318</f>
        <v>7411.36091151</v>
      </c>
      <c r="T108" s="141">
        <f>T109+T237+T354+T441+T471+T1233+T1318</f>
        <v>0</v>
      </c>
      <c r="AR108" s="135" t="s">
        <v>83</v>
      </c>
      <c r="AT108" s="142" t="s">
        <v>75</v>
      </c>
      <c r="AU108" s="142" t="s">
        <v>76</v>
      </c>
      <c r="AY108" s="135" t="s">
        <v>160</v>
      </c>
      <c r="BK108" s="143">
        <f>BK109+BK237+BK354+BK441+BK471+BK1233+BK1318</f>
        <v>0</v>
      </c>
    </row>
    <row r="109" spans="2:63" s="11" customFormat="1" ht="22.75" customHeight="1">
      <c r="B109" s="134"/>
      <c r="D109" s="135" t="s">
        <v>75</v>
      </c>
      <c r="E109" s="144" t="s">
        <v>83</v>
      </c>
      <c r="F109" s="144" t="s">
        <v>161</v>
      </c>
      <c r="I109" s="137"/>
      <c r="J109" s="145">
        <f>BK109</f>
        <v>0</v>
      </c>
      <c r="L109" s="134"/>
      <c r="M109" s="139"/>
      <c r="P109" s="140">
        <f>SUM(P110:P236)</f>
        <v>0</v>
      </c>
      <c r="R109" s="140">
        <f>SUM(R110:R236)</f>
        <v>0</v>
      </c>
      <c r="T109" s="141">
        <f>SUM(T110:T236)</f>
        <v>0</v>
      </c>
      <c r="AR109" s="135" t="s">
        <v>83</v>
      </c>
      <c r="AT109" s="142" t="s">
        <v>75</v>
      </c>
      <c r="AU109" s="142" t="s">
        <v>83</v>
      </c>
      <c r="AY109" s="135" t="s">
        <v>160</v>
      </c>
      <c r="BK109" s="143">
        <f>SUM(BK110:BK236)</f>
        <v>0</v>
      </c>
    </row>
    <row r="110" spans="2:65" s="1" customFormat="1" ht="24" customHeight="1">
      <c r="B110" s="33"/>
      <c r="C110" s="146" t="s">
        <v>83</v>
      </c>
      <c r="D110" s="146" t="s">
        <v>162</v>
      </c>
      <c r="E110" s="147" t="s">
        <v>496</v>
      </c>
      <c r="F110" s="148" t="s">
        <v>497</v>
      </c>
      <c r="G110" s="149" t="s">
        <v>165</v>
      </c>
      <c r="H110" s="150">
        <v>2607.041</v>
      </c>
      <c r="I110" s="151"/>
      <c r="J110" s="152">
        <f>ROUND(I110*H110,2)</f>
        <v>0</v>
      </c>
      <c r="K110" s="148" t="s">
        <v>166</v>
      </c>
      <c r="L110" s="33"/>
      <c r="M110" s="153" t="s">
        <v>21</v>
      </c>
      <c r="N110" s="154" t="s">
        <v>47</v>
      </c>
      <c r="P110" s="155">
        <f>O110*H110</f>
        <v>0</v>
      </c>
      <c r="Q110" s="155">
        <v>0</v>
      </c>
      <c r="R110" s="155">
        <f>Q110*H110</f>
        <v>0</v>
      </c>
      <c r="S110" s="155">
        <v>0</v>
      </c>
      <c r="T110" s="156">
        <f>S110*H110</f>
        <v>0</v>
      </c>
      <c r="AR110" s="157" t="s">
        <v>167</v>
      </c>
      <c r="AT110" s="157" t="s">
        <v>162</v>
      </c>
      <c r="AU110" s="157" t="s">
        <v>85</v>
      </c>
      <c r="AY110" s="18" t="s">
        <v>160</v>
      </c>
      <c r="BE110" s="158">
        <f>IF(N110="základní",J110,0)</f>
        <v>0</v>
      </c>
      <c r="BF110" s="158">
        <f>IF(N110="snížená",J110,0)</f>
        <v>0</v>
      </c>
      <c r="BG110" s="158">
        <f>IF(N110="zákl. přenesená",J110,0)</f>
        <v>0</v>
      </c>
      <c r="BH110" s="158">
        <f>IF(N110="sníž. přenesená",J110,0)</f>
        <v>0</v>
      </c>
      <c r="BI110" s="158">
        <f>IF(N110="nulová",J110,0)</f>
        <v>0</v>
      </c>
      <c r="BJ110" s="18" t="s">
        <v>83</v>
      </c>
      <c r="BK110" s="158">
        <f>ROUND(I110*H110,2)</f>
        <v>0</v>
      </c>
      <c r="BL110" s="18" t="s">
        <v>167</v>
      </c>
      <c r="BM110" s="157" t="s">
        <v>498</v>
      </c>
    </row>
    <row r="111" spans="2:47" s="1" customFormat="1" ht="72">
      <c r="B111" s="33"/>
      <c r="D111" s="159" t="s">
        <v>169</v>
      </c>
      <c r="F111" s="160" t="s">
        <v>499</v>
      </c>
      <c r="I111" s="94"/>
      <c r="L111" s="33"/>
      <c r="M111" s="161"/>
      <c r="T111" s="54"/>
      <c r="AT111" s="18" t="s">
        <v>169</v>
      </c>
      <c r="AU111" s="18" t="s">
        <v>85</v>
      </c>
    </row>
    <row r="112" spans="2:51" s="12" customFormat="1" ht="10">
      <c r="B112" s="162"/>
      <c r="D112" s="159" t="s">
        <v>171</v>
      </c>
      <c r="E112" s="163" t="s">
        <v>21</v>
      </c>
      <c r="F112" s="164" t="s">
        <v>500</v>
      </c>
      <c r="H112" s="163" t="s">
        <v>21</v>
      </c>
      <c r="I112" s="165"/>
      <c r="L112" s="162"/>
      <c r="M112" s="166"/>
      <c r="T112" s="167"/>
      <c r="AT112" s="163" t="s">
        <v>171</v>
      </c>
      <c r="AU112" s="163" t="s">
        <v>85</v>
      </c>
      <c r="AV112" s="12" t="s">
        <v>83</v>
      </c>
      <c r="AW112" s="12" t="s">
        <v>37</v>
      </c>
      <c r="AX112" s="12" t="s">
        <v>76</v>
      </c>
      <c r="AY112" s="163" t="s">
        <v>160</v>
      </c>
    </row>
    <row r="113" spans="2:51" s="12" customFormat="1" ht="10">
      <c r="B113" s="162"/>
      <c r="D113" s="159" t="s">
        <v>171</v>
      </c>
      <c r="E113" s="163" t="s">
        <v>21</v>
      </c>
      <c r="F113" s="164" t="s">
        <v>501</v>
      </c>
      <c r="H113" s="163" t="s">
        <v>21</v>
      </c>
      <c r="I113" s="165"/>
      <c r="L113" s="162"/>
      <c r="M113" s="166"/>
      <c r="T113" s="167"/>
      <c r="AT113" s="163" t="s">
        <v>171</v>
      </c>
      <c r="AU113" s="163" t="s">
        <v>85</v>
      </c>
      <c r="AV113" s="12" t="s">
        <v>83</v>
      </c>
      <c r="AW113" s="12" t="s">
        <v>37</v>
      </c>
      <c r="AX113" s="12" t="s">
        <v>76</v>
      </c>
      <c r="AY113" s="163" t="s">
        <v>160</v>
      </c>
    </row>
    <row r="114" spans="2:51" s="13" customFormat="1" ht="10">
      <c r="B114" s="168"/>
      <c r="D114" s="159" t="s">
        <v>171</v>
      </c>
      <c r="E114" s="169" t="s">
        <v>21</v>
      </c>
      <c r="F114" s="170" t="s">
        <v>502</v>
      </c>
      <c r="H114" s="171">
        <v>2607.041</v>
      </c>
      <c r="I114" s="172"/>
      <c r="L114" s="168"/>
      <c r="M114" s="173"/>
      <c r="T114" s="174"/>
      <c r="AT114" s="169" t="s">
        <v>171</v>
      </c>
      <c r="AU114" s="169" t="s">
        <v>85</v>
      </c>
      <c r="AV114" s="13" t="s">
        <v>85</v>
      </c>
      <c r="AW114" s="13" t="s">
        <v>37</v>
      </c>
      <c r="AX114" s="13" t="s">
        <v>76</v>
      </c>
      <c r="AY114" s="169" t="s">
        <v>160</v>
      </c>
    </row>
    <row r="115" spans="2:51" s="15" customFormat="1" ht="10">
      <c r="B115" s="182"/>
      <c r="D115" s="159" t="s">
        <v>171</v>
      </c>
      <c r="E115" s="183" t="s">
        <v>21</v>
      </c>
      <c r="F115" s="184" t="s">
        <v>185</v>
      </c>
      <c r="H115" s="185">
        <v>2607.041</v>
      </c>
      <c r="I115" s="186"/>
      <c r="L115" s="182"/>
      <c r="M115" s="187"/>
      <c r="T115" s="188"/>
      <c r="AT115" s="183" t="s">
        <v>171</v>
      </c>
      <c r="AU115" s="183" t="s">
        <v>85</v>
      </c>
      <c r="AV115" s="15" t="s">
        <v>167</v>
      </c>
      <c r="AW115" s="15" t="s">
        <v>37</v>
      </c>
      <c r="AX115" s="15" t="s">
        <v>83</v>
      </c>
      <c r="AY115" s="183" t="s">
        <v>160</v>
      </c>
    </row>
    <row r="116" spans="2:65" s="1" customFormat="1" ht="24" customHeight="1">
      <c r="B116" s="33"/>
      <c r="C116" s="146" t="s">
        <v>85</v>
      </c>
      <c r="D116" s="146" t="s">
        <v>162</v>
      </c>
      <c r="E116" s="147" t="s">
        <v>503</v>
      </c>
      <c r="F116" s="148" t="s">
        <v>504</v>
      </c>
      <c r="G116" s="149" t="s">
        <v>165</v>
      </c>
      <c r="H116" s="150">
        <v>2429.544</v>
      </c>
      <c r="I116" s="151"/>
      <c r="J116" s="152">
        <f>ROUND(I116*H116,2)</f>
        <v>0</v>
      </c>
      <c r="K116" s="148" t="s">
        <v>166</v>
      </c>
      <c r="L116" s="33"/>
      <c r="M116" s="153" t="s">
        <v>21</v>
      </c>
      <c r="N116" s="154" t="s">
        <v>47</v>
      </c>
      <c r="P116" s="155">
        <f>O116*H116</f>
        <v>0</v>
      </c>
      <c r="Q116" s="155">
        <v>0</v>
      </c>
      <c r="R116" s="155">
        <f>Q116*H116</f>
        <v>0</v>
      </c>
      <c r="S116" s="155">
        <v>0</v>
      </c>
      <c r="T116" s="156">
        <f>S116*H116</f>
        <v>0</v>
      </c>
      <c r="AR116" s="157" t="s">
        <v>167</v>
      </c>
      <c r="AT116" s="157" t="s">
        <v>162</v>
      </c>
      <c r="AU116" s="157" t="s">
        <v>85</v>
      </c>
      <c r="AY116" s="18" t="s">
        <v>160</v>
      </c>
      <c r="BE116" s="158">
        <f>IF(N116="základní",J116,0)</f>
        <v>0</v>
      </c>
      <c r="BF116" s="158">
        <f>IF(N116="snížená",J116,0)</f>
        <v>0</v>
      </c>
      <c r="BG116" s="158">
        <f>IF(N116="zákl. přenesená",J116,0)</f>
        <v>0</v>
      </c>
      <c r="BH116" s="158">
        <f>IF(N116="sníž. přenesená",J116,0)</f>
        <v>0</v>
      </c>
      <c r="BI116" s="158">
        <f>IF(N116="nulová",J116,0)</f>
        <v>0</v>
      </c>
      <c r="BJ116" s="18" t="s">
        <v>83</v>
      </c>
      <c r="BK116" s="158">
        <f>ROUND(I116*H116,2)</f>
        <v>0</v>
      </c>
      <c r="BL116" s="18" t="s">
        <v>167</v>
      </c>
      <c r="BM116" s="157" t="s">
        <v>505</v>
      </c>
    </row>
    <row r="117" spans="2:47" s="1" customFormat="1" ht="135">
      <c r="B117" s="33"/>
      <c r="D117" s="159" t="s">
        <v>169</v>
      </c>
      <c r="F117" s="160" t="s">
        <v>506</v>
      </c>
      <c r="I117" s="94"/>
      <c r="L117" s="33"/>
      <c r="M117" s="161"/>
      <c r="T117" s="54"/>
      <c r="AT117" s="18" t="s">
        <v>169</v>
      </c>
      <c r="AU117" s="18" t="s">
        <v>85</v>
      </c>
    </row>
    <row r="118" spans="2:51" s="12" customFormat="1" ht="10">
      <c r="B118" s="162"/>
      <c r="D118" s="159" t="s">
        <v>171</v>
      </c>
      <c r="E118" s="163" t="s">
        <v>21</v>
      </c>
      <c r="F118" s="164" t="s">
        <v>500</v>
      </c>
      <c r="H118" s="163" t="s">
        <v>21</v>
      </c>
      <c r="I118" s="165"/>
      <c r="L118" s="162"/>
      <c r="M118" s="166"/>
      <c r="T118" s="167"/>
      <c r="AT118" s="163" t="s">
        <v>171</v>
      </c>
      <c r="AU118" s="163" t="s">
        <v>85</v>
      </c>
      <c r="AV118" s="12" t="s">
        <v>83</v>
      </c>
      <c r="AW118" s="12" t="s">
        <v>37</v>
      </c>
      <c r="AX118" s="12" t="s">
        <v>76</v>
      </c>
      <c r="AY118" s="163" t="s">
        <v>160</v>
      </c>
    </row>
    <row r="119" spans="2:51" s="12" customFormat="1" ht="10">
      <c r="B119" s="162"/>
      <c r="D119" s="159" t="s">
        <v>171</v>
      </c>
      <c r="E119" s="163" t="s">
        <v>21</v>
      </c>
      <c r="F119" s="164" t="s">
        <v>507</v>
      </c>
      <c r="H119" s="163" t="s">
        <v>21</v>
      </c>
      <c r="I119" s="165"/>
      <c r="L119" s="162"/>
      <c r="M119" s="166"/>
      <c r="T119" s="167"/>
      <c r="AT119" s="163" t="s">
        <v>171</v>
      </c>
      <c r="AU119" s="163" t="s">
        <v>85</v>
      </c>
      <c r="AV119" s="12" t="s">
        <v>83</v>
      </c>
      <c r="AW119" s="12" t="s">
        <v>37</v>
      </c>
      <c r="AX119" s="12" t="s">
        <v>76</v>
      </c>
      <c r="AY119" s="163" t="s">
        <v>160</v>
      </c>
    </row>
    <row r="120" spans="2:51" s="12" customFormat="1" ht="10">
      <c r="B120" s="162"/>
      <c r="D120" s="159" t="s">
        <v>171</v>
      </c>
      <c r="E120" s="163" t="s">
        <v>21</v>
      </c>
      <c r="F120" s="164" t="s">
        <v>508</v>
      </c>
      <c r="H120" s="163" t="s">
        <v>21</v>
      </c>
      <c r="I120" s="165"/>
      <c r="L120" s="162"/>
      <c r="M120" s="166"/>
      <c r="T120" s="167"/>
      <c r="AT120" s="163" t="s">
        <v>171</v>
      </c>
      <c r="AU120" s="163" t="s">
        <v>85</v>
      </c>
      <c r="AV120" s="12" t="s">
        <v>83</v>
      </c>
      <c r="AW120" s="12" t="s">
        <v>37</v>
      </c>
      <c r="AX120" s="12" t="s">
        <v>76</v>
      </c>
      <c r="AY120" s="163" t="s">
        <v>160</v>
      </c>
    </row>
    <row r="121" spans="2:51" s="13" customFormat="1" ht="10">
      <c r="B121" s="168"/>
      <c r="D121" s="159" t="s">
        <v>171</v>
      </c>
      <c r="E121" s="169" t="s">
        <v>21</v>
      </c>
      <c r="F121" s="170" t="s">
        <v>509</v>
      </c>
      <c r="H121" s="171">
        <v>769.024</v>
      </c>
      <c r="I121" s="172"/>
      <c r="L121" s="168"/>
      <c r="M121" s="173"/>
      <c r="T121" s="174"/>
      <c r="AT121" s="169" t="s">
        <v>171</v>
      </c>
      <c r="AU121" s="169" t="s">
        <v>85</v>
      </c>
      <c r="AV121" s="13" t="s">
        <v>85</v>
      </c>
      <c r="AW121" s="13" t="s">
        <v>37</v>
      </c>
      <c r="AX121" s="13" t="s">
        <v>76</v>
      </c>
      <c r="AY121" s="169" t="s">
        <v>160</v>
      </c>
    </row>
    <row r="122" spans="2:51" s="13" customFormat="1" ht="10">
      <c r="B122" s="168"/>
      <c r="D122" s="159" t="s">
        <v>171</v>
      </c>
      <c r="E122" s="169" t="s">
        <v>21</v>
      </c>
      <c r="F122" s="170" t="s">
        <v>510</v>
      </c>
      <c r="H122" s="171">
        <v>177.562</v>
      </c>
      <c r="I122" s="172"/>
      <c r="L122" s="168"/>
      <c r="M122" s="173"/>
      <c r="T122" s="174"/>
      <c r="AT122" s="169" t="s">
        <v>171</v>
      </c>
      <c r="AU122" s="169" t="s">
        <v>85</v>
      </c>
      <c r="AV122" s="13" t="s">
        <v>85</v>
      </c>
      <c r="AW122" s="13" t="s">
        <v>37</v>
      </c>
      <c r="AX122" s="13" t="s">
        <v>76</v>
      </c>
      <c r="AY122" s="169" t="s">
        <v>160</v>
      </c>
    </row>
    <row r="123" spans="2:51" s="13" customFormat="1" ht="10">
      <c r="B123" s="168"/>
      <c r="D123" s="159" t="s">
        <v>171</v>
      </c>
      <c r="E123" s="169" t="s">
        <v>21</v>
      </c>
      <c r="F123" s="170" t="s">
        <v>511</v>
      </c>
      <c r="H123" s="171">
        <v>75.596</v>
      </c>
      <c r="I123" s="172"/>
      <c r="L123" s="168"/>
      <c r="M123" s="173"/>
      <c r="T123" s="174"/>
      <c r="AT123" s="169" t="s">
        <v>171</v>
      </c>
      <c r="AU123" s="169" t="s">
        <v>85</v>
      </c>
      <c r="AV123" s="13" t="s">
        <v>85</v>
      </c>
      <c r="AW123" s="13" t="s">
        <v>37</v>
      </c>
      <c r="AX123" s="13" t="s">
        <v>76</v>
      </c>
      <c r="AY123" s="169" t="s">
        <v>160</v>
      </c>
    </row>
    <row r="124" spans="2:51" s="13" customFormat="1" ht="10">
      <c r="B124" s="168"/>
      <c r="D124" s="159" t="s">
        <v>171</v>
      </c>
      <c r="E124" s="169" t="s">
        <v>21</v>
      </c>
      <c r="F124" s="170" t="s">
        <v>512</v>
      </c>
      <c r="H124" s="171">
        <v>27.744</v>
      </c>
      <c r="I124" s="172"/>
      <c r="L124" s="168"/>
      <c r="M124" s="173"/>
      <c r="T124" s="174"/>
      <c r="AT124" s="169" t="s">
        <v>171</v>
      </c>
      <c r="AU124" s="169" t="s">
        <v>85</v>
      </c>
      <c r="AV124" s="13" t="s">
        <v>85</v>
      </c>
      <c r="AW124" s="13" t="s">
        <v>37</v>
      </c>
      <c r="AX124" s="13" t="s">
        <v>76</v>
      </c>
      <c r="AY124" s="169" t="s">
        <v>160</v>
      </c>
    </row>
    <row r="125" spans="2:51" s="14" customFormat="1" ht="10">
      <c r="B125" s="175"/>
      <c r="D125" s="159" t="s">
        <v>171</v>
      </c>
      <c r="E125" s="176" t="s">
        <v>21</v>
      </c>
      <c r="F125" s="177" t="s">
        <v>180</v>
      </c>
      <c r="H125" s="178">
        <v>1049.926</v>
      </c>
      <c r="I125" s="179"/>
      <c r="L125" s="175"/>
      <c r="M125" s="180"/>
      <c r="T125" s="181"/>
      <c r="AT125" s="176" t="s">
        <v>171</v>
      </c>
      <c r="AU125" s="176" t="s">
        <v>85</v>
      </c>
      <c r="AV125" s="14" t="s">
        <v>181</v>
      </c>
      <c r="AW125" s="14" t="s">
        <v>37</v>
      </c>
      <c r="AX125" s="14" t="s">
        <v>76</v>
      </c>
      <c r="AY125" s="176" t="s">
        <v>160</v>
      </c>
    </row>
    <row r="126" spans="2:51" s="12" customFormat="1" ht="10">
      <c r="B126" s="162"/>
      <c r="D126" s="159" t="s">
        <v>171</v>
      </c>
      <c r="E126" s="163" t="s">
        <v>21</v>
      </c>
      <c r="F126" s="164" t="s">
        <v>513</v>
      </c>
      <c r="H126" s="163" t="s">
        <v>21</v>
      </c>
      <c r="I126" s="165"/>
      <c r="L126" s="162"/>
      <c r="M126" s="166"/>
      <c r="T126" s="167"/>
      <c r="AT126" s="163" t="s">
        <v>171</v>
      </c>
      <c r="AU126" s="163" t="s">
        <v>85</v>
      </c>
      <c r="AV126" s="12" t="s">
        <v>83</v>
      </c>
      <c r="AW126" s="12" t="s">
        <v>37</v>
      </c>
      <c r="AX126" s="12" t="s">
        <v>76</v>
      </c>
      <c r="AY126" s="163" t="s">
        <v>160</v>
      </c>
    </row>
    <row r="127" spans="2:51" s="13" customFormat="1" ht="10">
      <c r="B127" s="168"/>
      <c r="D127" s="159" t="s">
        <v>171</v>
      </c>
      <c r="E127" s="169" t="s">
        <v>21</v>
      </c>
      <c r="F127" s="170" t="s">
        <v>514</v>
      </c>
      <c r="H127" s="171">
        <v>191.537</v>
      </c>
      <c r="I127" s="172"/>
      <c r="L127" s="168"/>
      <c r="M127" s="173"/>
      <c r="T127" s="174"/>
      <c r="AT127" s="169" t="s">
        <v>171</v>
      </c>
      <c r="AU127" s="169" t="s">
        <v>85</v>
      </c>
      <c r="AV127" s="13" t="s">
        <v>85</v>
      </c>
      <c r="AW127" s="13" t="s">
        <v>37</v>
      </c>
      <c r="AX127" s="13" t="s">
        <v>76</v>
      </c>
      <c r="AY127" s="169" t="s">
        <v>160</v>
      </c>
    </row>
    <row r="128" spans="2:51" s="13" customFormat="1" ht="10">
      <c r="B128" s="168"/>
      <c r="D128" s="159" t="s">
        <v>171</v>
      </c>
      <c r="E128" s="169" t="s">
        <v>21</v>
      </c>
      <c r="F128" s="170" t="s">
        <v>515</v>
      </c>
      <c r="H128" s="171">
        <v>29.928</v>
      </c>
      <c r="I128" s="172"/>
      <c r="L128" s="168"/>
      <c r="M128" s="173"/>
      <c r="T128" s="174"/>
      <c r="AT128" s="169" t="s">
        <v>171</v>
      </c>
      <c r="AU128" s="169" t="s">
        <v>85</v>
      </c>
      <c r="AV128" s="13" t="s">
        <v>85</v>
      </c>
      <c r="AW128" s="13" t="s">
        <v>37</v>
      </c>
      <c r="AX128" s="13" t="s">
        <v>76</v>
      </c>
      <c r="AY128" s="169" t="s">
        <v>160</v>
      </c>
    </row>
    <row r="129" spans="2:51" s="14" customFormat="1" ht="10">
      <c r="B129" s="175"/>
      <c r="D129" s="159" t="s">
        <v>171</v>
      </c>
      <c r="E129" s="176" t="s">
        <v>21</v>
      </c>
      <c r="F129" s="177" t="s">
        <v>180</v>
      </c>
      <c r="H129" s="178">
        <v>221.465</v>
      </c>
      <c r="I129" s="179"/>
      <c r="L129" s="175"/>
      <c r="M129" s="180"/>
      <c r="T129" s="181"/>
      <c r="AT129" s="176" t="s">
        <v>171</v>
      </c>
      <c r="AU129" s="176" t="s">
        <v>85</v>
      </c>
      <c r="AV129" s="14" t="s">
        <v>181</v>
      </c>
      <c r="AW129" s="14" t="s">
        <v>37</v>
      </c>
      <c r="AX129" s="14" t="s">
        <v>76</v>
      </c>
      <c r="AY129" s="176" t="s">
        <v>160</v>
      </c>
    </row>
    <row r="130" spans="2:51" s="12" customFormat="1" ht="10">
      <c r="B130" s="162"/>
      <c r="D130" s="159" t="s">
        <v>171</v>
      </c>
      <c r="E130" s="163" t="s">
        <v>21</v>
      </c>
      <c r="F130" s="164" t="s">
        <v>516</v>
      </c>
      <c r="H130" s="163" t="s">
        <v>21</v>
      </c>
      <c r="I130" s="165"/>
      <c r="L130" s="162"/>
      <c r="M130" s="166"/>
      <c r="T130" s="167"/>
      <c r="AT130" s="163" t="s">
        <v>171</v>
      </c>
      <c r="AU130" s="163" t="s">
        <v>85</v>
      </c>
      <c r="AV130" s="12" t="s">
        <v>83</v>
      </c>
      <c r="AW130" s="12" t="s">
        <v>37</v>
      </c>
      <c r="AX130" s="12" t="s">
        <v>76</v>
      </c>
      <c r="AY130" s="163" t="s">
        <v>160</v>
      </c>
    </row>
    <row r="131" spans="2:51" s="13" customFormat="1" ht="10">
      <c r="B131" s="168"/>
      <c r="D131" s="159" t="s">
        <v>171</v>
      </c>
      <c r="E131" s="169" t="s">
        <v>21</v>
      </c>
      <c r="F131" s="170" t="s">
        <v>517</v>
      </c>
      <c r="H131" s="171">
        <v>23.808</v>
      </c>
      <c r="I131" s="172"/>
      <c r="L131" s="168"/>
      <c r="M131" s="173"/>
      <c r="T131" s="174"/>
      <c r="AT131" s="169" t="s">
        <v>171</v>
      </c>
      <c r="AU131" s="169" t="s">
        <v>85</v>
      </c>
      <c r="AV131" s="13" t="s">
        <v>85</v>
      </c>
      <c r="AW131" s="13" t="s">
        <v>37</v>
      </c>
      <c r="AX131" s="13" t="s">
        <v>76</v>
      </c>
      <c r="AY131" s="169" t="s">
        <v>160</v>
      </c>
    </row>
    <row r="132" spans="2:51" s="13" customFormat="1" ht="10">
      <c r="B132" s="168"/>
      <c r="D132" s="159" t="s">
        <v>171</v>
      </c>
      <c r="E132" s="169" t="s">
        <v>21</v>
      </c>
      <c r="F132" s="170" t="s">
        <v>518</v>
      </c>
      <c r="H132" s="171">
        <v>3.792</v>
      </c>
      <c r="I132" s="172"/>
      <c r="L132" s="168"/>
      <c r="M132" s="173"/>
      <c r="T132" s="174"/>
      <c r="AT132" s="169" t="s">
        <v>171</v>
      </c>
      <c r="AU132" s="169" t="s">
        <v>85</v>
      </c>
      <c r="AV132" s="13" t="s">
        <v>85</v>
      </c>
      <c r="AW132" s="13" t="s">
        <v>37</v>
      </c>
      <c r="AX132" s="13" t="s">
        <v>76</v>
      </c>
      <c r="AY132" s="169" t="s">
        <v>160</v>
      </c>
    </row>
    <row r="133" spans="2:51" s="14" customFormat="1" ht="10">
      <c r="B133" s="175"/>
      <c r="D133" s="159" t="s">
        <v>171</v>
      </c>
      <c r="E133" s="176" t="s">
        <v>21</v>
      </c>
      <c r="F133" s="177" t="s">
        <v>180</v>
      </c>
      <c r="H133" s="178">
        <v>27.6</v>
      </c>
      <c r="I133" s="179"/>
      <c r="L133" s="175"/>
      <c r="M133" s="180"/>
      <c r="T133" s="181"/>
      <c r="AT133" s="176" t="s">
        <v>171</v>
      </c>
      <c r="AU133" s="176" t="s">
        <v>85</v>
      </c>
      <c r="AV133" s="14" t="s">
        <v>181</v>
      </c>
      <c r="AW133" s="14" t="s">
        <v>37</v>
      </c>
      <c r="AX133" s="14" t="s">
        <v>76</v>
      </c>
      <c r="AY133" s="176" t="s">
        <v>160</v>
      </c>
    </row>
    <row r="134" spans="2:51" s="12" customFormat="1" ht="10">
      <c r="B134" s="162"/>
      <c r="D134" s="159" t="s">
        <v>171</v>
      </c>
      <c r="E134" s="163" t="s">
        <v>21</v>
      </c>
      <c r="F134" s="164" t="s">
        <v>519</v>
      </c>
      <c r="H134" s="163" t="s">
        <v>21</v>
      </c>
      <c r="I134" s="165"/>
      <c r="L134" s="162"/>
      <c r="M134" s="166"/>
      <c r="T134" s="167"/>
      <c r="AT134" s="163" t="s">
        <v>171</v>
      </c>
      <c r="AU134" s="163" t="s">
        <v>85</v>
      </c>
      <c r="AV134" s="12" t="s">
        <v>83</v>
      </c>
      <c r="AW134" s="12" t="s">
        <v>37</v>
      </c>
      <c r="AX134" s="12" t="s">
        <v>76</v>
      </c>
      <c r="AY134" s="163" t="s">
        <v>160</v>
      </c>
    </row>
    <row r="135" spans="2:51" s="13" customFormat="1" ht="10">
      <c r="B135" s="168"/>
      <c r="D135" s="159" t="s">
        <v>171</v>
      </c>
      <c r="E135" s="169" t="s">
        <v>21</v>
      </c>
      <c r="F135" s="170" t="s">
        <v>520</v>
      </c>
      <c r="H135" s="171">
        <v>276.266</v>
      </c>
      <c r="I135" s="172"/>
      <c r="L135" s="168"/>
      <c r="M135" s="173"/>
      <c r="T135" s="174"/>
      <c r="AT135" s="169" t="s">
        <v>171</v>
      </c>
      <c r="AU135" s="169" t="s">
        <v>85</v>
      </c>
      <c r="AV135" s="13" t="s">
        <v>85</v>
      </c>
      <c r="AW135" s="13" t="s">
        <v>37</v>
      </c>
      <c r="AX135" s="13" t="s">
        <v>76</v>
      </c>
      <c r="AY135" s="169" t="s">
        <v>160</v>
      </c>
    </row>
    <row r="136" spans="2:51" s="13" customFormat="1" ht="10">
      <c r="B136" s="168"/>
      <c r="D136" s="159" t="s">
        <v>171</v>
      </c>
      <c r="E136" s="169" t="s">
        <v>21</v>
      </c>
      <c r="F136" s="170" t="s">
        <v>521</v>
      </c>
      <c r="H136" s="171">
        <v>43.167</v>
      </c>
      <c r="I136" s="172"/>
      <c r="L136" s="168"/>
      <c r="M136" s="173"/>
      <c r="T136" s="174"/>
      <c r="AT136" s="169" t="s">
        <v>171</v>
      </c>
      <c r="AU136" s="169" t="s">
        <v>85</v>
      </c>
      <c r="AV136" s="13" t="s">
        <v>85</v>
      </c>
      <c r="AW136" s="13" t="s">
        <v>37</v>
      </c>
      <c r="AX136" s="13" t="s">
        <v>76</v>
      </c>
      <c r="AY136" s="169" t="s">
        <v>160</v>
      </c>
    </row>
    <row r="137" spans="2:51" s="14" customFormat="1" ht="10">
      <c r="B137" s="175"/>
      <c r="D137" s="159" t="s">
        <v>171</v>
      </c>
      <c r="E137" s="176" t="s">
        <v>21</v>
      </c>
      <c r="F137" s="177" t="s">
        <v>180</v>
      </c>
      <c r="H137" s="178">
        <v>319.433</v>
      </c>
      <c r="I137" s="179"/>
      <c r="L137" s="175"/>
      <c r="M137" s="180"/>
      <c r="T137" s="181"/>
      <c r="AT137" s="176" t="s">
        <v>171</v>
      </c>
      <c r="AU137" s="176" t="s">
        <v>85</v>
      </c>
      <c r="AV137" s="14" t="s">
        <v>181</v>
      </c>
      <c r="AW137" s="14" t="s">
        <v>37</v>
      </c>
      <c r="AX137" s="14" t="s">
        <v>76</v>
      </c>
      <c r="AY137" s="176" t="s">
        <v>160</v>
      </c>
    </row>
    <row r="138" spans="2:51" s="12" customFormat="1" ht="10">
      <c r="B138" s="162"/>
      <c r="D138" s="159" t="s">
        <v>171</v>
      </c>
      <c r="E138" s="163" t="s">
        <v>21</v>
      </c>
      <c r="F138" s="164" t="s">
        <v>522</v>
      </c>
      <c r="H138" s="163" t="s">
        <v>21</v>
      </c>
      <c r="I138" s="165"/>
      <c r="L138" s="162"/>
      <c r="M138" s="166"/>
      <c r="T138" s="167"/>
      <c r="AT138" s="163" t="s">
        <v>171</v>
      </c>
      <c r="AU138" s="163" t="s">
        <v>85</v>
      </c>
      <c r="AV138" s="12" t="s">
        <v>83</v>
      </c>
      <c r="AW138" s="12" t="s">
        <v>37</v>
      </c>
      <c r="AX138" s="12" t="s">
        <v>76</v>
      </c>
      <c r="AY138" s="163" t="s">
        <v>160</v>
      </c>
    </row>
    <row r="139" spans="2:51" s="13" customFormat="1" ht="10">
      <c r="B139" s="168"/>
      <c r="D139" s="159" t="s">
        <v>171</v>
      </c>
      <c r="E139" s="169" t="s">
        <v>21</v>
      </c>
      <c r="F139" s="170" t="s">
        <v>523</v>
      </c>
      <c r="H139" s="171">
        <v>51.2</v>
      </c>
      <c r="I139" s="172"/>
      <c r="L139" s="168"/>
      <c r="M139" s="173"/>
      <c r="T139" s="174"/>
      <c r="AT139" s="169" t="s">
        <v>171</v>
      </c>
      <c r="AU139" s="169" t="s">
        <v>85</v>
      </c>
      <c r="AV139" s="13" t="s">
        <v>85</v>
      </c>
      <c r="AW139" s="13" t="s">
        <v>37</v>
      </c>
      <c r="AX139" s="13" t="s">
        <v>76</v>
      </c>
      <c r="AY139" s="169" t="s">
        <v>160</v>
      </c>
    </row>
    <row r="140" spans="2:51" s="13" customFormat="1" ht="10">
      <c r="B140" s="168"/>
      <c r="D140" s="159" t="s">
        <v>171</v>
      </c>
      <c r="E140" s="169" t="s">
        <v>21</v>
      </c>
      <c r="F140" s="170" t="s">
        <v>524</v>
      </c>
      <c r="H140" s="171">
        <v>16</v>
      </c>
      <c r="I140" s="172"/>
      <c r="L140" s="168"/>
      <c r="M140" s="173"/>
      <c r="T140" s="174"/>
      <c r="AT140" s="169" t="s">
        <v>171</v>
      </c>
      <c r="AU140" s="169" t="s">
        <v>85</v>
      </c>
      <c r="AV140" s="13" t="s">
        <v>85</v>
      </c>
      <c r="AW140" s="13" t="s">
        <v>37</v>
      </c>
      <c r="AX140" s="13" t="s">
        <v>76</v>
      </c>
      <c r="AY140" s="169" t="s">
        <v>160</v>
      </c>
    </row>
    <row r="141" spans="2:51" s="14" customFormat="1" ht="10">
      <c r="B141" s="175"/>
      <c r="D141" s="159" t="s">
        <v>171</v>
      </c>
      <c r="E141" s="176" t="s">
        <v>21</v>
      </c>
      <c r="F141" s="177" t="s">
        <v>180</v>
      </c>
      <c r="H141" s="178">
        <v>67.2</v>
      </c>
      <c r="I141" s="179"/>
      <c r="L141" s="175"/>
      <c r="M141" s="180"/>
      <c r="T141" s="181"/>
      <c r="AT141" s="176" t="s">
        <v>171</v>
      </c>
      <c r="AU141" s="176" t="s">
        <v>85</v>
      </c>
      <c r="AV141" s="14" t="s">
        <v>181</v>
      </c>
      <c r="AW141" s="14" t="s">
        <v>37</v>
      </c>
      <c r="AX141" s="14" t="s">
        <v>76</v>
      </c>
      <c r="AY141" s="176" t="s">
        <v>160</v>
      </c>
    </row>
    <row r="142" spans="2:51" s="12" customFormat="1" ht="10">
      <c r="B142" s="162"/>
      <c r="D142" s="159" t="s">
        <v>171</v>
      </c>
      <c r="E142" s="163" t="s">
        <v>21</v>
      </c>
      <c r="F142" s="164" t="s">
        <v>525</v>
      </c>
      <c r="H142" s="163" t="s">
        <v>21</v>
      </c>
      <c r="I142" s="165"/>
      <c r="L142" s="162"/>
      <c r="M142" s="166"/>
      <c r="T142" s="167"/>
      <c r="AT142" s="163" t="s">
        <v>171</v>
      </c>
      <c r="AU142" s="163" t="s">
        <v>85</v>
      </c>
      <c r="AV142" s="12" t="s">
        <v>83</v>
      </c>
      <c r="AW142" s="12" t="s">
        <v>37</v>
      </c>
      <c r="AX142" s="12" t="s">
        <v>76</v>
      </c>
      <c r="AY142" s="163" t="s">
        <v>160</v>
      </c>
    </row>
    <row r="143" spans="2:51" s="13" customFormat="1" ht="10">
      <c r="B143" s="168"/>
      <c r="D143" s="159" t="s">
        <v>171</v>
      </c>
      <c r="E143" s="169" t="s">
        <v>21</v>
      </c>
      <c r="F143" s="170" t="s">
        <v>526</v>
      </c>
      <c r="H143" s="171">
        <v>327.834</v>
      </c>
      <c r="I143" s="172"/>
      <c r="L143" s="168"/>
      <c r="M143" s="173"/>
      <c r="T143" s="174"/>
      <c r="AT143" s="169" t="s">
        <v>171</v>
      </c>
      <c r="AU143" s="169" t="s">
        <v>85</v>
      </c>
      <c r="AV143" s="13" t="s">
        <v>85</v>
      </c>
      <c r="AW143" s="13" t="s">
        <v>37</v>
      </c>
      <c r="AX143" s="13" t="s">
        <v>76</v>
      </c>
      <c r="AY143" s="169" t="s">
        <v>160</v>
      </c>
    </row>
    <row r="144" spans="2:51" s="13" customFormat="1" ht="10">
      <c r="B144" s="168"/>
      <c r="D144" s="159" t="s">
        <v>171</v>
      </c>
      <c r="E144" s="169" t="s">
        <v>21</v>
      </c>
      <c r="F144" s="170" t="s">
        <v>527</v>
      </c>
      <c r="H144" s="171">
        <v>51.224</v>
      </c>
      <c r="I144" s="172"/>
      <c r="L144" s="168"/>
      <c r="M144" s="173"/>
      <c r="T144" s="174"/>
      <c r="AT144" s="169" t="s">
        <v>171</v>
      </c>
      <c r="AU144" s="169" t="s">
        <v>85</v>
      </c>
      <c r="AV144" s="13" t="s">
        <v>85</v>
      </c>
      <c r="AW144" s="13" t="s">
        <v>37</v>
      </c>
      <c r="AX144" s="13" t="s">
        <v>76</v>
      </c>
      <c r="AY144" s="169" t="s">
        <v>160</v>
      </c>
    </row>
    <row r="145" spans="2:51" s="14" customFormat="1" ht="10">
      <c r="B145" s="175"/>
      <c r="D145" s="159" t="s">
        <v>171</v>
      </c>
      <c r="E145" s="176" t="s">
        <v>21</v>
      </c>
      <c r="F145" s="177" t="s">
        <v>180</v>
      </c>
      <c r="H145" s="178">
        <v>379.058</v>
      </c>
      <c r="I145" s="179"/>
      <c r="L145" s="175"/>
      <c r="M145" s="180"/>
      <c r="T145" s="181"/>
      <c r="AT145" s="176" t="s">
        <v>171</v>
      </c>
      <c r="AU145" s="176" t="s">
        <v>85</v>
      </c>
      <c r="AV145" s="14" t="s">
        <v>181</v>
      </c>
      <c r="AW145" s="14" t="s">
        <v>37</v>
      </c>
      <c r="AX145" s="14" t="s">
        <v>76</v>
      </c>
      <c r="AY145" s="176" t="s">
        <v>160</v>
      </c>
    </row>
    <row r="146" spans="2:51" s="12" customFormat="1" ht="10">
      <c r="B146" s="162"/>
      <c r="D146" s="159" t="s">
        <v>171</v>
      </c>
      <c r="E146" s="163" t="s">
        <v>21</v>
      </c>
      <c r="F146" s="164" t="s">
        <v>528</v>
      </c>
      <c r="H146" s="163" t="s">
        <v>21</v>
      </c>
      <c r="I146" s="165"/>
      <c r="L146" s="162"/>
      <c r="M146" s="166"/>
      <c r="T146" s="167"/>
      <c r="AT146" s="163" t="s">
        <v>171</v>
      </c>
      <c r="AU146" s="163" t="s">
        <v>85</v>
      </c>
      <c r="AV146" s="12" t="s">
        <v>83</v>
      </c>
      <c r="AW146" s="12" t="s">
        <v>37</v>
      </c>
      <c r="AX146" s="12" t="s">
        <v>76</v>
      </c>
      <c r="AY146" s="163" t="s">
        <v>160</v>
      </c>
    </row>
    <row r="147" spans="2:51" s="13" customFormat="1" ht="10">
      <c r="B147" s="168"/>
      <c r="D147" s="159" t="s">
        <v>171</v>
      </c>
      <c r="E147" s="169" t="s">
        <v>21</v>
      </c>
      <c r="F147" s="170" t="s">
        <v>529</v>
      </c>
      <c r="H147" s="171">
        <v>167.91</v>
      </c>
      <c r="I147" s="172"/>
      <c r="L147" s="168"/>
      <c r="M147" s="173"/>
      <c r="T147" s="174"/>
      <c r="AT147" s="169" t="s">
        <v>171</v>
      </c>
      <c r="AU147" s="169" t="s">
        <v>85</v>
      </c>
      <c r="AV147" s="13" t="s">
        <v>85</v>
      </c>
      <c r="AW147" s="13" t="s">
        <v>37</v>
      </c>
      <c r="AX147" s="13" t="s">
        <v>76</v>
      </c>
      <c r="AY147" s="169" t="s">
        <v>160</v>
      </c>
    </row>
    <row r="148" spans="2:51" s="13" customFormat="1" ht="10">
      <c r="B148" s="168"/>
      <c r="D148" s="159" t="s">
        <v>171</v>
      </c>
      <c r="E148" s="169" t="s">
        <v>21</v>
      </c>
      <c r="F148" s="170" t="s">
        <v>530</v>
      </c>
      <c r="H148" s="171">
        <v>52.472</v>
      </c>
      <c r="I148" s="172"/>
      <c r="L148" s="168"/>
      <c r="M148" s="173"/>
      <c r="T148" s="174"/>
      <c r="AT148" s="169" t="s">
        <v>171</v>
      </c>
      <c r="AU148" s="169" t="s">
        <v>85</v>
      </c>
      <c r="AV148" s="13" t="s">
        <v>85</v>
      </c>
      <c r="AW148" s="13" t="s">
        <v>37</v>
      </c>
      <c r="AX148" s="13" t="s">
        <v>76</v>
      </c>
      <c r="AY148" s="169" t="s">
        <v>160</v>
      </c>
    </row>
    <row r="149" spans="2:51" s="14" customFormat="1" ht="10">
      <c r="B149" s="175"/>
      <c r="D149" s="159" t="s">
        <v>171</v>
      </c>
      <c r="E149" s="176" t="s">
        <v>21</v>
      </c>
      <c r="F149" s="177" t="s">
        <v>180</v>
      </c>
      <c r="H149" s="178">
        <v>220.382</v>
      </c>
      <c r="I149" s="179"/>
      <c r="L149" s="175"/>
      <c r="M149" s="180"/>
      <c r="T149" s="181"/>
      <c r="AT149" s="176" t="s">
        <v>171</v>
      </c>
      <c r="AU149" s="176" t="s">
        <v>85</v>
      </c>
      <c r="AV149" s="14" t="s">
        <v>181</v>
      </c>
      <c r="AW149" s="14" t="s">
        <v>37</v>
      </c>
      <c r="AX149" s="14" t="s">
        <v>76</v>
      </c>
      <c r="AY149" s="176" t="s">
        <v>160</v>
      </c>
    </row>
    <row r="150" spans="2:51" s="12" customFormat="1" ht="10">
      <c r="B150" s="162"/>
      <c r="D150" s="159" t="s">
        <v>171</v>
      </c>
      <c r="E150" s="163" t="s">
        <v>21</v>
      </c>
      <c r="F150" s="164" t="s">
        <v>531</v>
      </c>
      <c r="H150" s="163" t="s">
        <v>21</v>
      </c>
      <c r="I150" s="165"/>
      <c r="L150" s="162"/>
      <c r="M150" s="166"/>
      <c r="T150" s="167"/>
      <c r="AT150" s="163" t="s">
        <v>171</v>
      </c>
      <c r="AU150" s="163" t="s">
        <v>85</v>
      </c>
      <c r="AV150" s="12" t="s">
        <v>83</v>
      </c>
      <c r="AW150" s="12" t="s">
        <v>37</v>
      </c>
      <c r="AX150" s="12" t="s">
        <v>76</v>
      </c>
      <c r="AY150" s="163" t="s">
        <v>160</v>
      </c>
    </row>
    <row r="151" spans="2:51" s="13" customFormat="1" ht="10">
      <c r="B151" s="168"/>
      <c r="D151" s="159" t="s">
        <v>171</v>
      </c>
      <c r="E151" s="169" t="s">
        <v>21</v>
      </c>
      <c r="F151" s="170" t="s">
        <v>532</v>
      </c>
      <c r="H151" s="171">
        <v>144.48</v>
      </c>
      <c r="I151" s="172"/>
      <c r="L151" s="168"/>
      <c r="M151" s="173"/>
      <c r="T151" s="174"/>
      <c r="AT151" s="169" t="s">
        <v>171</v>
      </c>
      <c r="AU151" s="169" t="s">
        <v>85</v>
      </c>
      <c r="AV151" s="13" t="s">
        <v>85</v>
      </c>
      <c r="AW151" s="13" t="s">
        <v>37</v>
      </c>
      <c r="AX151" s="13" t="s">
        <v>76</v>
      </c>
      <c r="AY151" s="169" t="s">
        <v>160</v>
      </c>
    </row>
    <row r="152" spans="2:51" s="14" customFormat="1" ht="10">
      <c r="B152" s="175"/>
      <c r="D152" s="159" t="s">
        <v>171</v>
      </c>
      <c r="E152" s="176" t="s">
        <v>21</v>
      </c>
      <c r="F152" s="177" t="s">
        <v>180</v>
      </c>
      <c r="H152" s="178">
        <v>144.48</v>
      </c>
      <c r="I152" s="179"/>
      <c r="L152" s="175"/>
      <c r="M152" s="180"/>
      <c r="T152" s="181"/>
      <c r="AT152" s="176" t="s">
        <v>171</v>
      </c>
      <c r="AU152" s="176" t="s">
        <v>85</v>
      </c>
      <c r="AV152" s="14" t="s">
        <v>181</v>
      </c>
      <c r="AW152" s="14" t="s">
        <v>37</v>
      </c>
      <c r="AX152" s="14" t="s">
        <v>76</v>
      </c>
      <c r="AY152" s="176" t="s">
        <v>160</v>
      </c>
    </row>
    <row r="153" spans="2:51" s="15" customFormat="1" ht="10">
      <c r="B153" s="182"/>
      <c r="D153" s="159" t="s">
        <v>171</v>
      </c>
      <c r="E153" s="183" t="s">
        <v>21</v>
      </c>
      <c r="F153" s="184" t="s">
        <v>185</v>
      </c>
      <c r="H153" s="185">
        <v>2429.5440000000003</v>
      </c>
      <c r="I153" s="186"/>
      <c r="L153" s="182"/>
      <c r="M153" s="187"/>
      <c r="T153" s="188"/>
      <c r="AT153" s="183" t="s">
        <v>171</v>
      </c>
      <c r="AU153" s="183" t="s">
        <v>85</v>
      </c>
      <c r="AV153" s="15" t="s">
        <v>167</v>
      </c>
      <c r="AW153" s="15" t="s">
        <v>37</v>
      </c>
      <c r="AX153" s="15" t="s">
        <v>83</v>
      </c>
      <c r="AY153" s="183" t="s">
        <v>160</v>
      </c>
    </row>
    <row r="154" spans="2:65" s="1" customFormat="1" ht="24" customHeight="1">
      <c r="B154" s="33"/>
      <c r="C154" s="146" t="s">
        <v>181</v>
      </c>
      <c r="D154" s="146" t="s">
        <v>162</v>
      </c>
      <c r="E154" s="147" t="s">
        <v>533</v>
      </c>
      <c r="F154" s="148" t="s">
        <v>534</v>
      </c>
      <c r="G154" s="149" t="s">
        <v>165</v>
      </c>
      <c r="H154" s="150">
        <v>201.248</v>
      </c>
      <c r="I154" s="151"/>
      <c r="J154" s="152">
        <f>ROUND(I154*H154,2)</f>
        <v>0</v>
      </c>
      <c r="K154" s="148" t="s">
        <v>166</v>
      </c>
      <c r="L154" s="33"/>
      <c r="M154" s="153" t="s">
        <v>21</v>
      </c>
      <c r="N154" s="154" t="s">
        <v>47</v>
      </c>
      <c r="P154" s="155">
        <f>O154*H154</f>
        <v>0</v>
      </c>
      <c r="Q154" s="155">
        <v>0</v>
      </c>
      <c r="R154" s="155">
        <f>Q154*H154</f>
        <v>0</v>
      </c>
      <c r="S154" s="155">
        <v>0</v>
      </c>
      <c r="T154" s="156">
        <f>S154*H154</f>
        <v>0</v>
      </c>
      <c r="AR154" s="157" t="s">
        <v>167</v>
      </c>
      <c r="AT154" s="157" t="s">
        <v>162</v>
      </c>
      <c r="AU154" s="157" t="s">
        <v>85</v>
      </c>
      <c r="AY154" s="18" t="s">
        <v>160</v>
      </c>
      <c r="BE154" s="158">
        <f>IF(N154="základní",J154,0)</f>
        <v>0</v>
      </c>
      <c r="BF154" s="158">
        <f>IF(N154="snížená",J154,0)</f>
        <v>0</v>
      </c>
      <c r="BG154" s="158">
        <f>IF(N154="zákl. přenesená",J154,0)</f>
        <v>0</v>
      </c>
      <c r="BH154" s="158">
        <f>IF(N154="sníž. přenesená",J154,0)</f>
        <v>0</v>
      </c>
      <c r="BI154" s="158">
        <f>IF(N154="nulová",J154,0)</f>
        <v>0</v>
      </c>
      <c r="BJ154" s="18" t="s">
        <v>83</v>
      </c>
      <c r="BK154" s="158">
        <f>ROUND(I154*H154,2)</f>
        <v>0</v>
      </c>
      <c r="BL154" s="18" t="s">
        <v>167</v>
      </c>
      <c r="BM154" s="157" t="s">
        <v>535</v>
      </c>
    </row>
    <row r="155" spans="2:47" s="1" customFormat="1" ht="135">
      <c r="B155" s="33"/>
      <c r="D155" s="159" t="s">
        <v>169</v>
      </c>
      <c r="F155" s="160" t="s">
        <v>536</v>
      </c>
      <c r="I155" s="94"/>
      <c r="L155" s="33"/>
      <c r="M155" s="161"/>
      <c r="T155" s="54"/>
      <c r="AT155" s="18" t="s">
        <v>169</v>
      </c>
      <c r="AU155" s="18" t="s">
        <v>85</v>
      </c>
    </row>
    <row r="156" spans="2:51" s="12" customFormat="1" ht="10">
      <c r="B156" s="162"/>
      <c r="D156" s="159" t="s">
        <v>171</v>
      </c>
      <c r="E156" s="163" t="s">
        <v>21</v>
      </c>
      <c r="F156" s="164" t="s">
        <v>500</v>
      </c>
      <c r="H156" s="163" t="s">
        <v>21</v>
      </c>
      <c r="I156" s="165"/>
      <c r="L156" s="162"/>
      <c r="M156" s="166"/>
      <c r="T156" s="167"/>
      <c r="AT156" s="163" t="s">
        <v>171</v>
      </c>
      <c r="AU156" s="163" t="s">
        <v>85</v>
      </c>
      <c r="AV156" s="12" t="s">
        <v>83</v>
      </c>
      <c r="AW156" s="12" t="s">
        <v>37</v>
      </c>
      <c r="AX156" s="12" t="s">
        <v>76</v>
      </c>
      <c r="AY156" s="163" t="s">
        <v>160</v>
      </c>
    </row>
    <row r="157" spans="2:51" s="12" customFormat="1" ht="10">
      <c r="B157" s="162"/>
      <c r="D157" s="159" t="s">
        <v>171</v>
      </c>
      <c r="E157" s="163" t="s">
        <v>21</v>
      </c>
      <c r="F157" s="164" t="s">
        <v>537</v>
      </c>
      <c r="H157" s="163" t="s">
        <v>21</v>
      </c>
      <c r="I157" s="165"/>
      <c r="L157" s="162"/>
      <c r="M157" s="166"/>
      <c r="T157" s="167"/>
      <c r="AT157" s="163" t="s">
        <v>171</v>
      </c>
      <c r="AU157" s="163" t="s">
        <v>85</v>
      </c>
      <c r="AV157" s="12" t="s">
        <v>83</v>
      </c>
      <c r="AW157" s="12" t="s">
        <v>37</v>
      </c>
      <c r="AX157" s="12" t="s">
        <v>76</v>
      </c>
      <c r="AY157" s="163" t="s">
        <v>160</v>
      </c>
    </row>
    <row r="158" spans="2:51" s="12" customFormat="1" ht="10">
      <c r="B158" s="162"/>
      <c r="D158" s="159" t="s">
        <v>171</v>
      </c>
      <c r="E158" s="163" t="s">
        <v>21</v>
      </c>
      <c r="F158" s="164" t="s">
        <v>508</v>
      </c>
      <c r="H158" s="163" t="s">
        <v>21</v>
      </c>
      <c r="I158" s="165"/>
      <c r="L158" s="162"/>
      <c r="M158" s="166"/>
      <c r="T158" s="167"/>
      <c r="AT158" s="163" t="s">
        <v>171</v>
      </c>
      <c r="AU158" s="163" t="s">
        <v>85</v>
      </c>
      <c r="AV158" s="12" t="s">
        <v>83</v>
      </c>
      <c r="AW158" s="12" t="s">
        <v>37</v>
      </c>
      <c r="AX158" s="12" t="s">
        <v>76</v>
      </c>
      <c r="AY158" s="163" t="s">
        <v>160</v>
      </c>
    </row>
    <row r="159" spans="2:51" s="13" customFormat="1" ht="10">
      <c r="B159" s="168"/>
      <c r="D159" s="159" t="s">
        <v>171</v>
      </c>
      <c r="E159" s="169" t="s">
        <v>21</v>
      </c>
      <c r="F159" s="170" t="s">
        <v>538</v>
      </c>
      <c r="H159" s="171">
        <v>50.19</v>
      </c>
      <c r="I159" s="172"/>
      <c r="L159" s="168"/>
      <c r="M159" s="173"/>
      <c r="T159" s="174"/>
      <c r="AT159" s="169" t="s">
        <v>171</v>
      </c>
      <c r="AU159" s="169" t="s">
        <v>85</v>
      </c>
      <c r="AV159" s="13" t="s">
        <v>85</v>
      </c>
      <c r="AW159" s="13" t="s">
        <v>37</v>
      </c>
      <c r="AX159" s="13" t="s">
        <v>76</v>
      </c>
      <c r="AY159" s="169" t="s">
        <v>160</v>
      </c>
    </row>
    <row r="160" spans="2:51" s="13" customFormat="1" ht="10">
      <c r="B160" s="168"/>
      <c r="D160" s="159" t="s">
        <v>171</v>
      </c>
      <c r="E160" s="169" t="s">
        <v>21</v>
      </c>
      <c r="F160" s="170" t="s">
        <v>539</v>
      </c>
      <c r="H160" s="171">
        <v>17.925</v>
      </c>
      <c r="I160" s="172"/>
      <c r="L160" s="168"/>
      <c r="M160" s="173"/>
      <c r="T160" s="174"/>
      <c r="AT160" s="169" t="s">
        <v>171</v>
      </c>
      <c r="AU160" s="169" t="s">
        <v>85</v>
      </c>
      <c r="AV160" s="13" t="s">
        <v>85</v>
      </c>
      <c r="AW160" s="13" t="s">
        <v>37</v>
      </c>
      <c r="AX160" s="13" t="s">
        <v>76</v>
      </c>
      <c r="AY160" s="169" t="s">
        <v>160</v>
      </c>
    </row>
    <row r="161" spans="2:51" s="14" customFormat="1" ht="10">
      <c r="B161" s="175"/>
      <c r="D161" s="159" t="s">
        <v>171</v>
      </c>
      <c r="E161" s="176" t="s">
        <v>21</v>
      </c>
      <c r="F161" s="177" t="s">
        <v>180</v>
      </c>
      <c r="H161" s="178">
        <v>68.115</v>
      </c>
      <c r="I161" s="179"/>
      <c r="L161" s="175"/>
      <c r="M161" s="180"/>
      <c r="T161" s="181"/>
      <c r="AT161" s="176" t="s">
        <v>171</v>
      </c>
      <c r="AU161" s="176" t="s">
        <v>85</v>
      </c>
      <c r="AV161" s="14" t="s">
        <v>181</v>
      </c>
      <c r="AW161" s="14" t="s">
        <v>37</v>
      </c>
      <c r="AX161" s="14" t="s">
        <v>76</v>
      </c>
      <c r="AY161" s="176" t="s">
        <v>160</v>
      </c>
    </row>
    <row r="162" spans="2:51" s="12" customFormat="1" ht="10">
      <c r="B162" s="162"/>
      <c r="D162" s="159" t="s">
        <v>171</v>
      </c>
      <c r="E162" s="163" t="s">
        <v>21</v>
      </c>
      <c r="F162" s="164" t="s">
        <v>519</v>
      </c>
      <c r="H162" s="163" t="s">
        <v>21</v>
      </c>
      <c r="I162" s="165"/>
      <c r="L162" s="162"/>
      <c r="M162" s="166"/>
      <c r="T162" s="167"/>
      <c r="AT162" s="163" t="s">
        <v>171</v>
      </c>
      <c r="AU162" s="163" t="s">
        <v>85</v>
      </c>
      <c r="AV162" s="12" t="s">
        <v>83</v>
      </c>
      <c r="AW162" s="12" t="s">
        <v>37</v>
      </c>
      <c r="AX162" s="12" t="s">
        <v>76</v>
      </c>
      <c r="AY162" s="163" t="s">
        <v>160</v>
      </c>
    </row>
    <row r="163" spans="2:51" s="13" customFormat="1" ht="10">
      <c r="B163" s="168"/>
      <c r="D163" s="159" t="s">
        <v>171</v>
      </c>
      <c r="E163" s="169" t="s">
        <v>21</v>
      </c>
      <c r="F163" s="170" t="s">
        <v>540</v>
      </c>
      <c r="H163" s="171">
        <v>49.686</v>
      </c>
      <c r="I163" s="172"/>
      <c r="L163" s="168"/>
      <c r="M163" s="173"/>
      <c r="T163" s="174"/>
      <c r="AT163" s="169" t="s">
        <v>171</v>
      </c>
      <c r="AU163" s="169" t="s">
        <v>85</v>
      </c>
      <c r="AV163" s="13" t="s">
        <v>85</v>
      </c>
      <c r="AW163" s="13" t="s">
        <v>37</v>
      </c>
      <c r="AX163" s="13" t="s">
        <v>76</v>
      </c>
      <c r="AY163" s="169" t="s">
        <v>160</v>
      </c>
    </row>
    <row r="164" spans="2:51" s="13" customFormat="1" ht="10">
      <c r="B164" s="168"/>
      <c r="D164" s="159" t="s">
        <v>171</v>
      </c>
      <c r="E164" s="169" t="s">
        <v>21</v>
      </c>
      <c r="F164" s="170" t="s">
        <v>541</v>
      </c>
      <c r="H164" s="171">
        <v>17.745</v>
      </c>
      <c r="I164" s="172"/>
      <c r="L164" s="168"/>
      <c r="M164" s="173"/>
      <c r="T164" s="174"/>
      <c r="AT164" s="169" t="s">
        <v>171</v>
      </c>
      <c r="AU164" s="169" t="s">
        <v>85</v>
      </c>
      <c r="AV164" s="13" t="s">
        <v>85</v>
      </c>
      <c r="AW164" s="13" t="s">
        <v>37</v>
      </c>
      <c r="AX164" s="13" t="s">
        <v>76</v>
      </c>
      <c r="AY164" s="169" t="s">
        <v>160</v>
      </c>
    </row>
    <row r="165" spans="2:51" s="14" customFormat="1" ht="10">
      <c r="B165" s="175"/>
      <c r="D165" s="159" t="s">
        <v>171</v>
      </c>
      <c r="E165" s="176" t="s">
        <v>21</v>
      </c>
      <c r="F165" s="177" t="s">
        <v>180</v>
      </c>
      <c r="H165" s="178">
        <v>67.431</v>
      </c>
      <c r="I165" s="179"/>
      <c r="L165" s="175"/>
      <c r="M165" s="180"/>
      <c r="T165" s="181"/>
      <c r="AT165" s="176" t="s">
        <v>171</v>
      </c>
      <c r="AU165" s="176" t="s">
        <v>85</v>
      </c>
      <c r="AV165" s="14" t="s">
        <v>181</v>
      </c>
      <c r="AW165" s="14" t="s">
        <v>37</v>
      </c>
      <c r="AX165" s="14" t="s">
        <v>76</v>
      </c>
      <c r="AY165" s="176" t="s">
        <v>160</v>
      </c>
    </row>
    <row r="166" spans="2:51" s="12" customFormat="1" ht="10">
      <c r="B166" s="162"/>
      <c r="D166" s="159" t="s">
        <v>171</v>
      </c>
      <c r="E166" s="163" t="s">
        <v>21</v>
      </c>
      <c r="F166" s="164" t="s">
        <v>525</v>
      </c>
      <c r="H166" s="163" t="s">
        <v>21</v>
      </c>
      <c r="I166" s="165"/>
      <c r="L166" s="162"/>
      <c r="M166" s="166"/>
      <c r="T166" s="167"/>
      <c r="AT166" s="163" t="s">
        <v>171</v>
      </c>
      <c r="AU166" s="163" t="s">
        <v>85</v>
      </c>
      <c r="AV166" s="12" t="s">
        <v>83</v>
      </c>
      <c r="AW166" s="12" t="s">
        <v>37</v>
      </c>
      <c r="AX166" s="12" t="s">
        <v>76</v>
      </c>
      <c r="AY166" s="163" t="s">
        <v>160</v>
      </c>
    </row>
    <row r="167" spans="2:51" s="13" customFormat="1" ht="10">
      <c r="B167" s="168"/>
      <c r="D167" s="159" t="s">
        <v>171</v>
      </c>
      <c r="E167" s="169" t="s">
        <v>21</v>
      </c>
      <c r="F167" s="170" t="s">
        <v>542</v>
      </c>
      <c r="H167" s="171">
        <v>48.412</v>
      </c>
      <c r="I167" s="172"/>
      <c r="L167" s="168"/>
      <c r="M167" s="173"/>
      <c r="T167" s="174"/>
      <c r="AT167" s="169" t="s">
        <v>171</v>
      </c>
      <c r="AU167" s="169" t="s">
        <v>85</v>
      </c>
      <c r="AV167" s="13" t="s">
        <v>85</v>
      </c>
      <c r="AW167" s="13" t="s">
        <v>37</v>
      </c>
      <c r="AX167" s="13" t="s">
        <v>76</v>
      </c>
      <c r="AY167" s="169" t="s">
        <v>160</v>
      </c>
    </row>
    <row r="168" spans="2:51" s="13" customFormat="1" ht="10">
      <c r="B168" s="168"/>
      <c r="D168" s="159" t="s">
        <v>171</v>
      </c>
      <c r="E168" s="169" t="s">
        <v>21</v>
      </c>
      <c r="F168" s="170" t="s">
        <v>543</v>
      </c>
      <c r="H168" s="171">
        <v>17.29</v>
      </c>
      <c r="I168" s="172"/>
      <c r="L168" s="168"/>
      <c r="M168" s="173"/>
      <c r="T168" s="174"/>
      <c r="AT168" s="169" t="s">
        <v>171</v>
      </c>
      <c r="AU168" s="169" t="s">
        <v>85</v>
      </c>
      <c r="AV168" s="13" t="s">
        <v>85</v>
      </c>
      <c r="AW168" s="13" t="s">
        <v>37</v>
      </c>
      <c r="AX168" s="13" t="s">
        <v>76</v>
      </c>
      <c r="AY168" s="169" t="s">
        <v>160</v>
      </c>
    </row>
    <row r="169" spans="2:51" s="14" customFormat="1" ht="10">
      <c r="B169" s="175"/>
      <c r="D169" s="159" t="s">
        <v>171</v>
      </c>
      <c r="E169" s="176" t="s">
        <v>21</v>
      </c>
      <c r="F169" s="177" t="s">
        <v>180</v>
      </c>
      <c r="H169" s="178">
        <v>65.702</v>
      </c>
      <c r="I169" s="179"/>
      <c r="L169" s="175"/>
      <c r="M169" s="180"/>
      <c r="T169" s="181"/>
      <c r="AT169" s="176" t="s">
        <v>171</v>
      </c>
      <c r="AU169" s="176" t="s">
        <v>85</v>
      </c>
      <c r="AV169" s="14" t="s">
        <v>181</v>
      </c>
      <c r="AW169" s="14" t="s">
        <v>37</v>
      </c>
      <c r="AX169" s="14" t="s">
        <v>76</v>
      </c>
      <c r="AY169" s="176" t="s">
        <v>160</v>
      </c>
    </row>
    <row r="170" spans="2:51" s="15" customFormat="1" ht="10">
      <c r="B170" s="182"/>
      <c r="D170" s="159" t="s">
        <v>171</v>
      </c>
      <c r="E170" s="183" t="s">
        <v>21</v>
      </c>
      <c r="F170" s="184" t="s">
        <v>185</v>
      </c>
      <c r="H170" s="185">
        <v>201.248</v>
      </c>
      <c r="I170" s="186"/>
      <c r="L170" s="182"/>
      <c r="M170" s="187"/>
      <c r="T170" s="188"/>
      <c r="AT170" s="183" t="s">
        <v>171</v>
      </c>
      <c r="AU170" s="183" t="s">
        <v>85</v>
      </c>
      <c r="AV170" s="15" t="s">
        <v>167</v>
      </c>
      <c r="AW170" s="15" t="s">
        <v>37</v>
      </c>
      <c r="AX170" s="15" t="s">
        <v>83</v>
      </c>
      <c r="AY170" s="183" t="s">
        <v>160</v>
      </c>
    </row>
    <row r="171" spans="2:65" s="1" customFormat="1" ht="24" customHeight="1">
      <c r="B171" s="33"/>
      <c r="C171" s="146" t="s">
        <v>167</v>
      </c>
      <c r="D171" s="146" t="s">
        <v>162</v>
      </c>
      <c r="E171" s="147" t="s">
        <v>309</v>
      </c>
      <c r="F171" s="148" t="s">
        <v>310</v>
      </c>
      <c r="G171" s="149" t="s">
        <v>165</v>
      </c>
      <c r="H171" s="150">
        <v>274.134</v>
      </c>
      <c r="I171" s="151"/>
      <c r="J171" s="152">
        <f>ROUND(I171*H171,2)</f>
        <v>0</v>
      </c>
      <c r="K171" s="148" t="s">
        <v>166</v>
      </c>
      <c r="L171" s="33"/>
      <c r="M171" s="153" t="s">
        <v>21</v>
      </c>
      <c r="N171" s="154" t="s">
        <v>47</v>
      </c>
      <c r="P171" s="155">
        <f>O171*H171</f>
        <v>0</v>
      </c>
      <c r="Q171" s="155">
        <v>0</v>
      </c>
      <c r="R171" s="155">
        <f>Q171*H171</f>
        <v>0</v>
      </c>
      <c r="S171" s="155">
        <v>0</v>
      </c>
      <c r="T171" s="156">
        <f>S171*H171</f>
        <v>0</v>
      </c>
      <c r="AR171" s="157" t="s">
        <v>167</v>
      </c>
      <c r="AT171" s="157" t="s">
        <v>162</v>
      </c>
      <c r="AU171" s="157" t="s">
        <v>85</v>
      </c>
      <c r="AY171" s="18" t="s">
        <v>160</v>
      </c>
      <c r="BE171" s="158">
        <f>IF(N171="základní",J171,0)</f>
        <v>0</v>
      </c>
      <c r="BF171" s="158">
        <f>IF(N171="snížená",J171,0)</f>
        <v>0</v>
      </c>
      <c r="BG171" s="158">
        <f>IF(N171="zákl. přenesená",J171,0)</f>
        <v>0</v>
      </c>
      <c r="BH171" s="158">
        <f>IF(N171="sníž. přenesená",J171,0)</f>
        <v>0</v>
      </c>
      <c r="BI171" s="158">
        <f>IF(N171="nulová",J171,0)</f>
        <v>0</v>
      </c>
      <c r="BJ171" s="18" t="s">
        <v>83</v>
      </c>
      <c r="BK171" s="158">
        <f>ROUND(I171*H171,2)</f>
        <v>0</v>
      </c>
      <c r="BL171" s="18" t="s">
        <v>167</v>
      </c>
      <c r="BM171" s="157" t="s">
        <v>544</v>
      </c>
    </row>
    <row r="172" spans="2:47" s="1" customFormat="1" ht="54">
      <c r="B172" s="33"/>
      <c r="D172" s="159" t="s">
        <v>169</v>
      </c>
      <c r="F172" s="160" t="s">
        <v>312</v>
      </c>
      <c r="I172" s="94"/>
      <c r="L172" s="33"/>
      <c r="M172" s="161"/>
      <c r="T172" s="54"/>
      <c r="AT172" s="18" t="s">
        <v>169</v>
      </c>
      <c r="AU172" s="18" t="s">
        <v>85</v>
      </c>
    </row>
    <row r="173" spans="2:51" s="13" customFormat="1" ht="10">
      <c r="B173" s="168"/>
      <c r="D173" s="159" t="s">
        <v>171</v>
      </c>
      <c r="E173" s="169" t="s">
        <v>21</v>
      </c>
      <c r="F173" s="170" t="s">
        <v>545</v>
      </c>
      <c r="H173" s="171">
        <v>2429.544</v>
      </c>
      <c r="I173" s="172"/>
      <c r="L173" s="168"/>
      <c r="M173" s="173"/>
      <c r="T173" s="174"/>
      <c r="AT173" s="169" t="s">
        <v>171</v>
      </c>
      <c r="AU173" s="169" t="s">
        <v>85</v>
      </c>
      <c r="AV173" s="13" t="s">
        <v>85</v>
      </c>
      <c r="AW173" s="13" t="s">
        <v>37</v>
      </c>
      <c r="AX173" s="13" t="s">
        <v>76</v>
      </c>
      <c r="AY173" s="169" t="s">
        <v>160</v>
      </c>
    </row>
    <row r="174" spans="2:51" s="13" customFormat="1" ht="10">
      <c r="B174" s="168"/>
      <c r="D174" s="159" t="s">
        <v>171</v>
      </c>
      <c r="E174" s="169" t="s">
        <v>21</v>
      </c>
      <c r="F174" s="170" t="s">
        <v>546</v>
      </c>
      <c r="H174" s="171">
        <v>201.248</v>
      </c>
      <c r="I174" s="172"/>
      <c r="L174" s="168"/>
      <c r="M174" s="173"/>
      <c r="T174" s="174"/>
      <c r="AT174" s="169" t="s">
        <v>171</v>
      </c>
      <c r="AU174" s="169" t="s">
        <v>85</v>
      </c>
      <c r="AV174" s="13" t="s">
        <v>85</v>
      </c>
      <c r="AW174" s="13" t="s">
        <v>37</v>
      </c>
      <c r="AX174" s="13" t="s">
        <v>76</v>
      </c>
      <c r="AY174" s="169" t="s">
        <v>160</v>
      </c>
    </row>
    <row r="175" spans="2:51" s="15" customFormat="1" ht="10">
      <c r="B175" s="182"/>
      <c r="D175" s="159" t="s">
        <v>171</v>
      </c>
      <c r="E175" s="183" t="s">
        <v>21</v>
      </c>
      <c r="F175" s="184" t="s">
        <v>185</v>
      </c>
      <c r="H175" s="185">
        <v>2630.792</v>
      </c>
      <c r="I175" s="186"/>
      <c r="L175" s="182"/>
      <c r="M175" s="187"/>
      <c r="T175" s="188"/>
      <c r="AT175" s="183" t="s">
        <v>171</v>
      </c>
      <c r="AU175" s="183" t="s">
        <v>85</v>
      </c>
      <c r="AV175" s="15" t="s">
        <v>167</v>
      </c>
      <c r="AW175" s="15" t="s">
        <v>37</v>
      </c>
      <c r="AX175" s="15" t="s">
        <v>76</v>
      </c>
      <c r="AY175" s="183" t="s">
        <v>160</v>
      </c>
    </row>
    <row r="176" spans="2:51" s="13" customFormat="1" ht="10">
      <c r="B176" s="168"/>
      <c r="D176" s="159" t="s">
        <v>171</v>
      </c>
      <c r="E176" s="169" t="s">
        <v>21</v>
      </c>
      <c r="F176" s="170" t="s">
        <v>547</v>
      </c>
      <c r="H176" s="171">
        <v>72.886</v>
      </c>
      <c r="I176" s="172"/>
      <c r="L176" s="168"/>
      <c r="M176" s="173"/>
      <c r="T176" s="174"/>
      <c r="AT176" s="169" t="s">
        <v>171</v>
      </c>
      <c r="AU176" s="169" t="s">
        <v>85</v>
      </c>
      <c r="AV176" s="13" t="s">
        <v>85</v>
      </c>
      <c r="AW176" s="13" t="s">
        <v>37</v>
      </c>
      <c r="AX176" s="13" t="s">
        <v>76</v>
      </c>
      <c r="AY176" s="169" t="s">
        <v>160</v>
      </c>
    </row>
    <row r="177" spans="2:51" s="13" customFormat="1" ht="10">
      <c r="B177" s="168"/>
      <c r="D177" s="159" t="s">
        <v>171</v>
      </c>
      <c r="E177" s="169" t="s">
        <v>21</v>
      </c>
      <c r="F177" s="170" t="s">
        <v>548</v>
      </c>
      <c r="H177" s="171">
        <v>201.248</v>
      </c>
      <c r="I177" s="172"/>
      <c r="L177" s="168"/>
      <c r="M177" s="173"/>
      <c r="T177" s="174"/>
      <c r="AT177" s="169" t="s">
        <v>171</v>
      </c>
      <c r="AU177" s="169" t="s">
        <v>85</v>
      </c>
      <c r="AV177" s="13" t="s">
        <v>85</v>
      </c>
      <c r="AW177" s="13" t="s">
        <v>37</v>
      </c>
      <c r="AX177" s="13" t="s">
        <v>76</v>
      </c>
      <c r="AY177" s="169" t="s">
        <v>160</v>
      </c>
    </row>
    <row r="178" spans="2:51" s="15" customFormat="1" ht="10">
      <c r="B178" s="182"/>
      <c r="D178" s="159" t="s">
        <v>171</v>
      </c>
      <c r="E178" s="183" t="s">
        <v>21</v>
      </c>
      <c r="F178" s="184" t="s">
        <v>185</v>
      </c>
      <c r="H178" s="185">
        <v>274.134</v>
      </c>
      <c r="I178" s="186"/>
      <c r="L178" s="182"/>
      <c r="M178" s="187"/>
      <c r="T178" s="188"/>
      <c r="AT178" s="183" t="s">
        <v>171</v>
      </c>
      <c r="AU178" s="183" t="s">
        <v>85</v>
      </c>
      <c r="AV178" s="15" t="s">
        <v>167</v>
      </c>
      <c r="AW178" s="15" t="s">
        <v>37</v>
      </c>
      <c r="AX178" s="15" t="s">
        <v>83</v>
      </c>
      <c r="AY178" s="183" t="s">
        <v>160</v>
      </c>
    </row>
    <row r="179" spans="2:65" s="1" customFormat="1" ht="24" customHeight="1">
      <c r="B179" s="33"/>
      <c r="C179" s="146" t="s">
        <v>201</v>
      </c>
      <c r="D179" s="146" t="s">
        <v>162</v>
      </c>
      <c r="E179" s="147" t="s">
        <v>186</v>
      </c>
      <c r="F179" s="148" t="s">
        <v>187</v>
      </c>
      <c r="G179" s="149" t="s">
        <v>165</v>
      </c>
      <c r="H179" s="150">
        <v>2630.792</v>
      </c>
      <c r="I179" s="151"/>
      <c r="J179" s="152">
        <f>ROUND(I179*H179,2)</f>
        <v>0</v>
      </c>
      <c r="K179" s="148" t="s">
        <v>166</v>
      </c>
      <c r="L179" s="33"/>
      <c r="M179" s="153" t="s">
        <v>21</v>
      </c>
      <c r="N179" s="154" t="s">
        <v>47</v>
      </c>
      <c r="P179" s="155">
        <f>O179*H179</f>
        <v>0</v>
      </c>
      <c r="Q179" s="155">
        <v>0</v>
      </c>
      <c r="R179" s="155">
        <f>Q179*H179</f>
        <v>0</v>
      </c>
      <c r="S179" s="155">
        <v>0</v>
      </c>
      <c r="T179" s="156">
        <f>S179*H179</f>
        <v>0</v>
      </c>
      <c r="AR179" s="157" t="s">
        <v>167</v>
      </c>
      <c r="AT179" s="157" t="s">
        <v>162</v>
      </c>
      <c r="AU179" s="157" t="s">
        <v>85</v>
      </c>
      <c r="AY179" s="18" t="s">
        <v>160</v>
      </c>
      <c r="BE179" s="158">
        <f>IF(N179="základní",J179,0)</f>
        <v>0</v>
      </c>
      <c r="BF179" s="158">
        <f>IF(N179="snížená",J179,0)</f>
        <v>0</v>
      </c>
      <c r="BG179" s="158">
        <f>IF(N179="zákl. přenesená",J179,0)</f>
        <v>0</v>
      </c>
      <c r="BH179" s="158">
        <f>IF(N179="sníž. přenesená",J179,0)</f>
        <v>0</v>
      </c>
      <c r="BI179" s="158">
        <f>IF(N179="nulová",J179,0)</f>
        <v>0</v>
      </c>
      <c r="BJ179" s="18" t="s">
        <v>83</v>
      </c>
      <c r="BK179" s="158">
        <f>ROUND(I179*H179,2)</f>
        <v>0</v>
      </c>
      <c r="BL179" s="18" t="s">
        <v>167</v>
      </c>
      <c r="BM179" s="157" t="s">
        <v>549</v>
      </c>
    </row>
    <row r="180" spans="2:47" s="1" customFormat="1" ht="126">
      <c r="B180" s="33"/>
      <c r="D180" s="159" t="s">
        <v>169</v>
      </c>
      <c r="F180" s="160" t="s">
        <v>189</v>
      </c>
      <c r="I180" s="94"/>
      <c r="L180" s="33"/>
      <c r="M180" s="161"/>
      <c r="T180" s="54"/>
      <c r="AT180" s="18" t="s">
        <v>169</v>
      </c>
      <c r="AU180" s="18" t="s">
        <v>85</v>
      </c>
    </row>
    <row r="181" spans="2:51" s="12" customFormat="1" ht="10">
      <c r="B181" s="162"/>
      <c r="D181" s="159" t="s">
        <v>171</v>
      </c>
      <c r="E181" s="163" t="s">
        <v>21</v>
      </c>
      <c r="F181" s="164" t="s">
        <v>550</v>
      </c>
      <c r="H181" s="163" t="s">
        <v>21</v>
      </c>
      <c r="I181" s="165"/>
      <c r="L181" s="162"/>
      <c r="M181" s="166"/>
      <c r="T181" s="167"/>
      <c r="AT181" s="163" t="s">
        <v>171</v>
      </c>
      <c r="AU181" s="163" t="s">
        <v>85</v>
      </c>
      <c r="AV181" s="12" t="s">
        <v>83</v>
      </c>
      <c r="AW181" s="12" t="s">
        <v>37</v>
      </c>
      <c r="AX181" s="12" t="s">
        <v>76</v>
      </c>
      <c r="AY181" s="163" t="s">
        <v>160</v>
      </c>
    </row>
    <row r="182" spans="2:51" s="13" customFormat="1" ht="10">
      <c r="B182" s="168"/>
      <c r="D182" s="159" t="s">
        <v>171</v>
      </c>
      <c r="E182" s="169" t="s">
        <v>21</v>
      </c>
      <c r="F182" s="170" t="s">
        <v>545</v>
      </c>
      <c r="H182" s="171">
        <v>2429.544</v>
      </c>
      <c r="I182" s="172"/>
      <c r="L182" s="168"/>
      <c r="M182" s="173"/>
      <c r="T182" s="174"/>
      <c r="AT182" s="169" t="s">
        <v>171</v>
      </c>
      <c r="AU182" s="169" t="s">
        <v>85</v>
      </c>
      <c r="AV182" s="13" t="s">
        <v>85</v>
      </c>
      <c r="AW182" s="13" t="s">
        <v>37</v>
      </c>
      <c r="AX182" s="13" t="s">
        <v>76</v>
      </c>
      <c r="AY182" s="169" t="s">
        <v>160</v>
      </c>
    </row>
    <row r="183" spans="2:51" s="13" customFormat="1" ht="10">
      <c r="B183" s="168"/>
      <c r="D183" s="159" t="s">
        <v>171</v>
      </c>
      <c r="E183" s="169" t="s">
        <v>21</v>
      </c>
      <c r="F183" s="170" t="s">
        <v>546</v>
      </c>
      <c r="H183" s="171">
        <v>201.248</v>
      </c>
      <c r="I183" s="172"/>
      <c r="L183" s="168"/>
      <c r="M183" s="173"/>
      <c r="T183" s="174"/>
      <c r="AT183" s="169" t="s">
        <v>171</v>
      </c>
      <c r="AU183" s="169" t="s">
        <v>85</v>
      </c>
      <c r="AV183" s="13" t="s">
        <v>85</v>
      </c>
      <c r="AW183" s="13" t="s">
        <v>37</v>
      </c>
      <c r="AX183" s="13" t="s">
        <v>76</v>
      </c>
      <c r="AY183" s="169" t="s">
        <v>160</v>
      </c>
    </row>
    <row r="184" spans="2:51" s="15" customFormat="1" ht="10">
      <c r="B184" s="182"/>
      <c r="D184" s="159" t="s">
        <v>171</v>
      </c>
      <c r="E184" s="183" t="s">
        <v>21</v>
      </c>
      <c r="F184" s="184" t="s">
        <v>185</v>
      </c>
      <c r="H184" s="185">
        <v>2630.792</v>
      </c>
      <c r="I184" s="186"/>
      <c r="L184" s="182"/>
      <c r="M184" s="187"/>
      <c r="T184" s="188"/>
      <c r="AT184" s="183" t="s">
        <v>171</v>
      </c>
      <c r="AU184" s="183" t="s">
        <v>85</v>
      </c>
      <c r="AV184" s="15" t="s">
        <v>167</v>
      </c>
      <c r="AW184" s="15" t="s">
        <v>37</v>
      </c>
      <c r="AX184" s="15" t="s">
        <v>83</v>
      </c>
      <c r="AY184" s="183" t="s">
        <v>160</v>
      </c>
    </row>
    <row r="185" spans="2:65" s="1" customFormat="1" ht="24" customHeight="1">
      <c r="B185" s="33"/>
      <c r="C185" s="146" t="s">
        <v>211</v>
      </c>
      <c r="D185" s="146" t="s">
        <v>162</v>
      </c>
      <c r="E185" s="147" t="s">
        <v>551</v>
      </c>
      <c r="F185" s="148" t="s">
        <v>552</v>
      </c>
      <c r="G185" s="149" t="s">
        <v>165</v>
      </c>
      <c r="H185" s="150">
        <v>2005.638</v>
      </c>
      <c r="I185" s="151"/>
      <c r="J185" s="152">
        <f>ROUND(I185*H185,2)</f>
        <v>0</v>
      </c>
      <c r="K185" s="148" t="s">
        <v>166</v>
      </c>
      <c r="L185" s="33"/>
      <c r="M185" s="153" t="s">
        <v>21</v>
      </c>
      <c r="N185" s="154" t="s">
        <v>47</v>
      </c>
      <c r="P185" s="155">
        <f>O185*H185</f>
        <v>0</v>
      </c>
      <c r="Q185" s="155">
        <v>0</v>
      </c>
      <c r="R185" s="155">
        <f>Q185*H185</f>
        <v>0</v>
      </c>
      <c r="S185" s="155">
        <v>0</v>
      </c>
      <c r="T185" s="156">
        <f>S185*H185</f>
        <v>0</v>
      </c>
      <c r="AR185" s="157" t="s">
        <v>167</v>
      </c>
      <c r="AT185" s="157" t="s">
        <v>162</v>
      </c>
      <c r="AU185" s="157" t="s">
        <v>85</v>
      </c>
      <c r="AY185" s="18" t="s">
        <v>160</v>
      </c>
      <c r="BE185" s="158">
        <f>IF(N185="základní",J185,0)</f>
        <v>0</v>
      </c>
      <c r="BF185" s="158">
        <f>IF(N185="snížená",J185,0)</f>
        <v>0</v>
      </c>
      <c r="BG185" s="158">
        <f>IF(N185="zákl. přenesená",J185,0)</f>
        <v>0</v>
      </c>
      <c r="BH185" s="158">
        <f>IF(N185="sníž. přenesená",J185,0)</f>
        <v>0</v>
      </c>
      <c r="BI185" s="158">
        <f>IF(N185="nulová",J185,0)</f>
        <v>0</v>
      </c>
      <c r="BJ185" s="18" t="s">
        <v>83</v>
      </c>
      <c r="BK185" s="158">
        <f>ROUND(I185*H185,2)</f>
        <v>0</v>
      </c>
      <c r="BL185" s="18" t="s">
        <v>167</v>
      </c>
      <c r="BM185" s="157" t="s">
        <v>553</v>
      </c>
    </row>
    <row r="186" spans="2:47" s="1" customFormat="1" ht="126">
      <c r="B186" s="33"/>
      <c r="D186" s="159" t="s">
        <v>169</v>
      </c>
      <c r="F186" s="160" t="s">
        <v>189</v>
      </c>
      <c r="I186" s="94"/>
      <c r="L186" s="33"/>
      <c r="M186" s="161"/>
      <c r="T186" s="54"/>
      <c r="AT186" s="18" t="s">
        <v>169</v>
      </c>
      <c r="AU186" s="18" t="s">
        <v>85</v>
      </c>
    </row>
    <row r="187" spans="2:51" s="12" customFormat="1" ht="10">
      <c r="B187" s="162"/>
      <c r="D187" s="159" t="s">
        <v>171</v>
      </c>
      <c r="E187" s="163" t="s">
        <v>21</v>
      </c>
      <c r="F187" s="164" t="s">
        <v>554</v>
      </c>
      <c r="H187" s="163" t="s">
        <v>21</v>
      </c>
      <c r="I187" s="165"/>
      <c r="L187" s="162"/>
      <c r="M187" s="166"/>
      <c r="T187" s="167"/>
      <c r="AT187" s="163" t="s">
        <v>171</v>
      </c>
      <c r="AU187" s="163" t="s">
        <v>85</v>
      </c>
      <c r="AV187" s="12" t="s">
        <v>83</v>
      </c>
      <c r="AW187" s="12" t="s">
        <v>37</v>
      </c>
      <c r="AX187" s="12" t="s">
        <v>76</v>
      </c>
      <c r="AY187" s="163" t="s">
        <v>160</v>
      </c>
    </row>
    <row r="188" spans="2:51" s="13" customFormat="1" ht="10">
      <c r="B188" s="168"/>
      <c r="D188" s="159" t="s">
        <v>171</v>
      </c>
      <c r="E188" s="169" t="s">
        <v>21</v>
      </c>
      <c r="F188" s="170" t="s">
        <v>555</v>
      </c>
      <c r="H188" s="171">
        <v>2607.041</v>
      </c>
      <c r="I188" s="172"/>
      <c r="L188" s="168"/>
      <c r="M188" s="173"/>
      <c r="T188" s="174"/>
      <c r="AT188" s="169" t="s">
        <v>171</v>
      </c>
      <c r="AU188" s="169" t="s">
        <v>85</v>
      </c>
      <c r="AV188" s="13" t="s">
        <v>85</v>
      </c>
      <c r="AW188" s="13" t="s">
        <v>37</v>
      </c>
      <c r="AX188" s="13" t="s">
        <v>76</v>
      </c>
      <c r="AY188" s="169" t="s">
        <v>160</v>
      </c>
    </row>
    <row r="189" spans="2:51" s="13" customFormat="1" ht="10">
      <c r="B189" s="168"/>
      <c r="D189" s="159" t="s">
        <v>171</v>
      </c>
      <c r="E189" s="169" t="s">
        <v>21</v>
      </c>
      <c r="F189" s="170" t="s">
        <v>545</v>
      </c>
      <c r="H189" s="171">
        <v>2429.544</v>
      </c>
      <c r="I189" s="172"/>
      <c r="L189" s="168"/>
      <c r="M189" s="173"/>
      <c r="T189" s="174"/>
      <c r="AT189" s="169" t="s">
        <v>171</v>
      </c>
      <c r="AU189" s="169" t="s">
        <v>85</v>
      </c>
      <c r="AV189" s="13" t="s">
        <v>85</v>
      </c>
      <c r="AW189" s="13" t="s">
        <v>37</v>
      </c>
      <c r="AX189" s="13" t="s">
        <v>76</v>
      </c>
      <c r="AY189" s="169" t="s">
        <v>160</v>
      </c>
    </row>
    <row r="190" spans="2:51" s="13" customFormat="1" ht="10">
      <c r="B190" s="168"/>
      <c r="D190" s="159" t="s">
        <v>171</v>
      </c>
      <c r="E190" s="169" t="s">
        <v>21</v>
      </c>
      <c r="F190" s="170" t="s">
        <v>546</v>
      </c>
      <c r="H190" s="171">
        <v>201.248</v>
      </c>
      <c r="I190" s="172"/>
      <c r="L190" s="168"/>
      <c r="M190" s="173"/>
      <c r="T190" s="174"/>
      <c r="AT190" s="169" t="s">
        <v>171</v>
      </c>
      <c r="AU190" s="169" t="s">
        <v>85</v>
      </c>
      <c r="AV190" s="13" t="s">
        <v>85</v>
      </c>
      <c r="AW190" s="13" t="s">
        <v>37</v>
      </c>
      <c r="AX190" s="13" t="s">
        <v>76</v>
      </c>
      <c r="AY190" s="169" t="s">
        <v>160</v>
      </c>
    </row>
    <row r="191" spans="2:51" s="14" customFormat="1" ht="10">
      <c r="B191" s="175"/>
      <c r="D191" s="159" t="s">
        <v>171</v>
      </c>
      <c r="E191" s="176" t="s">
        <v>21</v>
      </c>
      <c r="F191" s="177" t="s">
        <v>180</v>
      </c>
      <c r="H191" s="178">
        <v>5237.833</v>
      </c>
      <c r="I191" s="179"/>
      <c r="L191" s="175"/>
      <c r="M191" s="180"/>
      <c r="T191" s="181"/>
      <c r="AT191" s="176" t="s">
        <v>171</v>
      </c>
      <c r="AU191" s="176" t="s">
        <v>85</v>
      </c>
      <c r="AV191" s="14" t="s">
        <v>181</v>
      </c>
      <c r="AW191" s="14" t="s">
        <v>37</v>
      </c>
      <c r="AX191" s="14" t="s">
        <v>76</v>
      </c>
      <c r="AY191" s="176" t="s">
        <v>160</v>
      </c>
    </row>
    <row r="192" spans="2:51" s="12" customFormat="1" ht="10">
      <c r="B192" s="162"/>
      <c r="D192" s="159" t="s">
        <v>171</v>
      </c>
      <c r="E192" s="163" t="s">
        <v>21</v>
      </c>
      <c r="F192" s="164" t="s">
        <v>556</v>
      </c>
      <c r="H192" s="163" t="s">
        <v>21</v>
      </c>
      <c r="I192" s="165"/>
      <c r="L192" s="162"/>
      <c r="M192" s="166"/>
      <c r="T192" s="167"/>
      <c r="AT192" s="163" t="s">
        <v>171</v>
      </c>
      <c r="AU192" s="163" t="s">
        <v>85</v>
      </c>
      <c r="AV192" s="12" t="s">
        <v>83</v>
      </c>
      <c r="AW192" s="12" t="s">
        <v>37</v>
      </c>
      <c r="AX192" s="12" t="s">
        <v>76</v>
      </c>
      <c r="AY192" s="163" t="s">
        <v>160</v>
      </c>
    </row>
    <row r="193" spans="2:51" s="13" customFormat="1" ht="10">
      <c r="B193" s="168"/>
      <c r="D193" s="159" t="s">
        <v>171</v>
      </c>
      <c r="E193" s="169" t="s">
        <v>21</v>
      </c>
      <c r="F193" s="170" t="s">
        <v>557</v>
      </c>
      <c r="H193" s="171">
        <v>-2342.793</v>
      </c>
      <c r="I193" s="172"/>
      <c r="L193" s="168"/>
      <c r="M193" s="173"/>
      <c r="T193" s="174"/>
      <c r="AT193" s="169" t="s">
        <v>171</v>
      </c>
      <c r="AU193" s="169" t="s">
        <v>85</v>
      </c>
      <c r="AV193" s="13" t="s">
        <v>85</v>
      </c>
      <c r="AW193" s="13" t="s">
        <v>37</v>
      </c>
      <c r="AX193" s="13" t="s">
        <v>76</v>
      </c>
      <c r="AY193" s="169" t="s">
        <v>160</v>
      </c>
    </row>
    <row r="194" spans="2:51" s="13" customFormat="1" ht="10">
      <c r="B194" s="168"/>
      <c r="D194" s="159" t="s">
        <v>171</v>
      </c>
      <c r="E194" s="169" t="s">
        <v>21</v>
      </c>
      <c r="F194" s="170" t="s">
        <v>558</v>
      </c>
      <c r="H194" s="171">
        <v>-353.042</v>
      </c>
      <c r="I194" s="172"/>
      <c r="L194" s="168"/>
      <c r="M194" s="173"/>
      <c r="T194" s="174"/>
      <c r="AT194" s="169" t="s">
        <v>171</v>
      </c>
      <c r="AU194" s="169" t="s">
        <v>85</v>
      </c>
      <c r="AV194" s="13" t="s">
        <v>85</v>
      </c>
      <c r="AW194" s="13" t="s">
        <v>37</v>
      </c>
      <c r="AX194" s="13" t="s">
        <v>76</v>
      </c>
      <c r="AY194" s="169" t="s">
        <v>160</v>
      </c>
    </row>
    <row r="195" spans="2:51" s="13" customFormat="1" ht="10">
      <c r="B195" s="168"/>
      <c r="D195" s="159" t="s">
        <v>171</v>
      </c>
      <c r="E195" s="169" t="s">
        <v>21</v>
      </c>
      <c r="F195" s="170" t="s">
        <v>559</v>
      </c>
      <c r="H195" s="171">
        <v>-536.36</v>
      </c>
      <c r="I195" s="172"/>
      <c r="L195" s="168"/>
      <c r="M195" s="173"/>
      <c r="T195" s="174"/>
      <c r="AT195" s="169" t="s">
        <v>171</v>
      </c>
      <c r="AU195" s="169" t="s">
        <v>85</v>
      </c>
      <c r="AV195" s="13" t="s">
        <v>85</v>
      </c>
      <c r="AW195" s="13" t="s">
        <v>37</v>
      </c>
      <c r="AX195" s="13" t="s">
        <v>76</v>
      </c>
      <c r="AY195" s="169" t="s">
        <v>160</v>
      </c>
    </row>
    <row r="196" spans="2:51" s="14" customFormat="1" ht="10">
      <c r="B196" s="175"/>
      <c r="D196" s="159" t="s">
        <v>171</v>
      </c>
      <c r="E196" s="176" t="s">
        <v>21</v>
      </c>
      <c r="F196" s="177" t="s">
        <v>180</v>
      </c>
      <c r="H196" s="178">
        <v>-3232.195</v>
      </c>
      <c r="I196" s="179"/>
      <c r="L196" s="175"/>
      <c r="M196" s="180"/>
      <c r="T196" s="181"/>
      <c r="AT196" s="176" t="s">
        <v>171</v>
      </c>
      <c r="AU196" s="176" t="s">
        <v>85</v>
      </c>
      <c r="AV196" s="14" t="s">
        <v>181</v>
      </c>
      <c r="AW196" s="14" t="s">
        <v>37</v>
      </c>
      <c r="AX196" s="14" t="s">
        <v>76</v>
      </c>
      <c r="AY196" s="176" t="s">
        <v>160</v>
      </c>
    </row>
    <row r="197" spans="2:51" s="15" customFormat="1" ht="10">
      <c r="B197" s="182"/>
      <c r="D197" s="159" t="s">
        <v>171</v>
      </c>
      <c r="E197" s="183" t="s">
        <v>21</v>
      </c>
      <c r="F197" s="184" t="s">
        <v>185</v>
      </c>
      <c r="H197" s="185">
        <v>2005.6379999999995</v>
      </c>
      <c r="I197" s="186"/>
      <c r="L197" s="182"/>
      <c r="M197" s="187"/>
      <c r="T197" s="188"/>
      <c r="AT197" s="183" t="s">
        <v>171</v>
      </c>
      <c r="AU197" s="183" t="s">
        <v>85</v>
      </c>
      <c r="AV197" s="15" t="s">
        <v>167</v>
      </c>
      <c r="AW197" s="15" t="s">
        <v>37</v>
      </c>
      <c r="AX197" s="15" t="s">
        <v>83</v>
      </c>
      <c r="AY197" s="183" t="s">
        <v>160</v>
      </c>
    </row>
    <row r="198" spans="2:65" s="1" customFormat="1" ht="24" customHeight="1">
      <c r="B198" s="33"/>
      <c r="C198" s="146" t="s">
        <v>239</v>
      </c>
      <c r="D198" s="146" t="s">
        <v>162</v>
      </c>
      <c r="E198" s="147" t="s">
        <v>191</v>
      </c>
      <c r="F198" s="148" t="s">
        <v>192</v>
      </c>
      <c r="G198" s="149" t="s">
        <v>165</v>
      </c>
      <c r="H198" s="150">
        <v>2386.491</v>
      </c>
      <c r="I198" s="151"/>
      <c r="J198" s="152">
        <f>ROUND(I198*H198,2)</f>
        <v>0</v>
      </c>
      <c r="K198" s="148" t="s">
        <v>166</v>
      </c>
      <c r="L198" s="33"/>
      <c r="M198" s="153" t="s">
        <v>21</v>
      </c>
      <c r="N198" s="154" t="s">
        <v>47</v>
      </c>
      <c r="P198" s="155">
        <f>O198*H198</f>
        <v>0</v>
      </c>
      <c r="Q198" s="155">
        <v>0</v>
      </c>
      <c r="R198" s="155">
        <f>Q198*H198</f>
        <v>0</v>
      </c>
      <c r="S198" s="155">
        <v>0</v>
      </c>
      <c r="T198" s="156">
        <f>S198*H198</f>
        <v>0</v>
      </c>
      <c r="AR198" s="157" t="s">
        <v>167</v>
      </c>
      <c r="AT198" s="157" t="s">
        <v>162</v>
      </c>
      <c r="AU198" s="157" t="s">
        <v>85</v>
      </c>
      <c r="AY198" s="18" t="s">
        <v>160</v>
      </c>
      <c r="BE198" s="158">
        <f>IF(N198="základní",J198,0)</f>
        <v>0</v>
      </c>
      <c r="BF198" s="158">
        <f>IF(N198="snížená",J198,0)</f>
        <v>0</v>
      </c>
      <c r="BG198" s="158">
        <f>IF(N198="zákl. přenesená",J198,0)</f>
        <v>0</v>
      </c>
      <c r="BH198" s="158">
        <f>IF(N198="sníž. přenesená",J198,0)</f>
        <v>0</v>
      </c>
      <c r="BI198" s="158">
        <f>IF(N198="nulová",J198,0)</f>
        <v>0</v>
      </c>
      <c r="BJ198" s="18" t="s">
        <v>83</v>
      </c>
      <c r="BK198" s="158">
        <f>ROUND(I198*H198,2)</f>
        <v>0</v>
      </c>
      <c r="BL198" s="18" t="s">
        <v>167</v>
      </c>
      <c r="BM198" s="157" t="s">
        <v>560</v>
      </c>
    </row>
    <row r="199" spans="2:47" s="1" customFormat="1" ht="99">
      <c r="B199" s="33"/>
      <c r="D199" s="159" t="s">
        <v>169</v>
      </c>
      <c r="F199" s="160" t="s">
        <v>194</v>
      </c>
      <c r="I199" s="94"/>
      <c r="L199" s="33"/>
      <c r="M199" s="161"/>
      <c r="T199" s="54"/>
      <c r="AT199" s="18" t="s">
        <v>169</v>
      </c>
      <c r="AU199" s="18" t="s">
        <v>85</v>
      </c>
    </row>
    <row r="200" spans="2:51" s="13" customFormat="1" ht="10">
      <c r="B200" s="168"/>
      <c r="D200" s="159" t="s">
        <v>171</v>
      </c>
      <c r="E200" s="169" t="s">
        <v>21</v>
      </c>
      <c r="F200" s="170" t="s">
        <v>561</v>
      </c>
      <c r="H200" s="171">
        <v>2386.491</v>
      </c>
      <c r="I200" s="172"/>
      <c r="L200" s="168"/>
      <c r="M200" s="173"/>
      <c r="T200" s="174"/>
      <c r="AT200" s="169" t="s">
        <v>171</v>
      </c>
      <c r="AU200" s="169" t="s">
        <v>85</v>
      </c>
      <c r="AV200" s="13" t="s">
        <v>85</v>
      </c>
      <c r="AW200" s="13" t="s">
        <v>37</v>
      </c>
      <c r="AX200" s="13" t="s">
        <v>76</v>
      </c>
      <c r="AY200" s="169" t="s">
        <v>160</v>
      </c>
    </row>
    <row r="201" spans="2:51" s="15" customFormat="1" ht="10">
      <c r="B201" s="182"/>
      <c r="D201" s="159" t="s">
        <v>171</v>
      </c>
      <c r="E201" s="183" t="s">
        <v>21</v>
      </c>
      <c r="F201" s="184" t="s">
        <v>185</v>
      </c>
      <c r="H201" s="185">
        <v>2386.491</v>
      </c>
      <c r="I201" s="186"/>
      <c r="L201" s="182"/>
      <c r="M201" s="187"/>
      <c r="T201" s="188"/>
      <c r="AT201" s="183" t="s">
        <v>171</v>
      </c>
      <c r="AU201" s="183" t="s">
        <v>85</v>
      </c>
      <c r="AV201" s="15" t="s">
        <v>167</v>
      </c>
      <c r="AW201" s="15" t="s">
        <v>37</v>
      </c>
      <c r="AX201" s="15" t="s">
        <v>83</v>
      </c>
      <c r="AY201" s="183" t="s">
        <v>160</v>
      </c>
    </row>
    <row r="202" spans="2:65" s="1" customFormat="1" ht="16.5" customHeight="1">
      <c r="B202" s="33"/>
      <c r="C202" s="146" t="s">
        <v>247</v>
      </c>
      <c r="D202" s="146" t="s">
        <v>162</v>
      </c>
      <c r="E202" s="147" t="s">
        <v>562</v>
      </c>
      <c r="F202" s="148" t="s">
        <v>563</v>
      </c>
      <c r="G202" s="149" t="s">
        <v>165</v>
      </c>
      <c r="H202" s="150">
        <v>2005.638</v>
      </c>
      <c r="I202" s="151"/>
      <c r="J202" s="152">
        <f>ROUND(I202*H202,2)</f>
        <v>0</v>
      </c>
      <c r="K202" s="148" t="s">
        <v>166</v>
      </c>
      <c r="L202" s="33"/>
      <c r="M202" s="153" t="s">
        <v>21</v>
      </c>
      <c r="N202" s="154" t="s">
        <v>47</v>
      </c>
      <c r="P202" s="155">
        <f>O202*H202</f>
        <v>0</v>
      </c>
      <c r="Q202" s="155">
        <v>0</v>
      </c>
      <c r="R202" s="155">
        <f>Q202*H202</f>
        <v>0</v>
      </c>
      <c r="S202" s="155">
        <v>0</v>
      </c>
      <c r="T202" s="156">
        <f>S202*H202</f>
        <v>0</v>
      </c>
      <c r="AR202" s="157" t="s">
        <v>167</v>
      </c>
      <c r="AT202" s="157" t="s">
        <v>162</v>
      </c>
      <c r="AU202" s="157" t="s">
        <v>85</v>
      </c>
      <c r="AY202" s="18" t="s">
        <v>160</v>
      </c>
      <c r="BE202" s="158">
        <f>IF(N202="základní",J202,0)</f>
        <v>0</v>
      </c>
      <c r="BF202" s="158">
        <f>IF(N202="snížená",J202,0)</f>
        <v>0</v>
      </c>
      <c r="BG202" s="158">
        <f>IF(N202="zákl. přenesená",J202,0)</f>
        <v>0</v>
      </c>
      <c r="BH202" s="158">
        <f>IF(N202="sníž. přenesená",J202,0)</f>
        <v>0</v>
      </c>
      <c r="BI202" s="158">
        <f>IF(N202="nulová",J202,0)</f>
        <v>0</v>
      </c>
      <c r="BJ202" s="18" t="s">
        <v>83</v>
      </c>
      <c r="BK202" s="158">
        <f>ROUND(I202*H202,2)</f>
        <v>0</v>
      </c>
      <c r="BL202" s="18" t="s">
        <v>167</v>
      </c>
      <c r="BM202" s="157" t="s">
        <v>564</v>
      </c>
    </row>
    <row r="203" spans="2:47" s="1" customFormat="1" ht="198">
      <c r="B203" s="33"/>
      <c r="D203" s="159" t="s">
        <v>169</v>
      </c>
      <c r="F203" s="160" t="s">
        <v>565</v>
      </c>
      <c r="I203" s="94"/>
      <c r="L203" s="33"/>
      <c r="M203" s="161"/>
      <c r="T203" s="54"/>
      <c r="AT203" s="18" t="s">
        <v>169</v>
      </c>
      <c r="AU203" s="18" t="s">
        <v>85</v>
      </c>
    </row>
    <row r="204" spans="2:51" s="13" customFormat="1" ht="10">
      <c r="B204" s="168"/>
      <c r="D204" s="159" t="s">
        <v>171</v>
      </c>
      <c r="E204" s="169" t="s">
        <v>21</v>
      </c>
      <c r="F204" s="170" t="s">
        <v>566</v>
      </c>
      <c r="H204" s="171">
        <v>2005.638</v>
      </c>
      <c r="I204" s="172"/>
      <c r="L204" s="168"/>
      <c r="M204" s="173"/>
      <c r="T204" s="174"/>
      <c r="AT204" s="169" t="s">
        <v>171</v>
      </c>
      <c r="AU204" s="169" t="s">
        <v>85</v>
      </c>
      <c r="AV204" s="13" t="s">
        <v>85</v>
      </c>
      <c r="AW204" s="13" t="s">
        <v>37</v>
      </c>
      <c r="AX204" s="13" t="s">
        <v>76</v>
      </c>
      <c r="AY204" s="169" t="s">
        <v>160</v>
      </c>
    </row>
    <row r="205" spans="2:51" s="15" customFormat="1" ht="10">
      <c r="B205" s="182"/>
      <c r="D205" s="159" t="s">
        <v>171</v>
      </c>
      <c r="E205" s="183" t="s">
        <v>21</v>
      </c>
      <c r="F205" s="184" t="s">
        <v>185</v>
      </c>
      <c r="H205" s="185">
        <v>2005.638</v>
      </c>
      <c r="I205" s="186"/>
      <c r="L205" s="182"/>
      <c r="M205" s="187"/>
      <c r="T205" s="188"/>
      <c r="AT205" s="183" t="s">
        <v>171</v>
      </c>
      <c r="AU205" s="183" t="s">
        <v>85</v>
      </c>
      <c r="AV205" s="15" t="s">
        <v>167</v>
      </c>
      <c r="AW205" s="15" t="s">
        <v>37</v>
      </c>
      <c r="AX205" s="15" t="s">
        <v>83</v>
      </c>
      <c r="AY205" s="183" t="s">
        <v>160</v>
      </c>
    </row>
    <row r="206" spans="2:65" s="1" customFormat="1" ht="24" customHeight="1">
      <c r="B206" s="33"/>
      <c r="C206" s="146" t="s">
        <v>209</v>
      </c>
      <c r="D206" s="146" t="s">
        <v>162</v>
      </c>
      <c r="E206" s="147" t="s">
        <v>567</v>
      </c>
      <c r="F206" s="148" t="s">
        <v>439</v>
      </c>
      <c r="G206" s="149" t="s">
        <v>256</v>
      </c>
      <c r="H206" s="150">
        <v>3610.148</v>
      </c>
      <c r="I206" s="151"/>
      <c r="J206" s="152">
        <f>ROUND(I206*H206,2)</f>
        <v>0</v>
      </c>
      <c r="K206" s="148" t="s">
        <v>166</v>
      </c>
      <c r="L206" s="33"/>
      <c r="M206" s="153" t="s">
        <v>21</v>
      </c>
      <c r="N206" s="154" t="s">
        <v>47</v>
      </c>
      <c r="P206" s="155">
        <f>O206*H206</f>
        <v>0</v>
      </c>
      <c r="Q206" s="155">
        <v>0</v>
      </c>
      <c r="R206" s="155">
        <f>Q206*H206</f>
        <v>0</v>
      </c>
      <c r="S206" s="155">
        <v>0</v>
      </c>
      <c r="T206" s="156">
        <f>S206*H206</f>
        <v>0</v>
      </c>
      <c r="AR206" s="157" t="s">
        <v>167</v>
      </c>
      <c r="AT206" s="157" t="s">
        <v>162</v>
      </c>
      <c r="AU206" s="157" t="s">
        <v>85</v>
      </c>
      <c r="AY206" s="18" t="s">
        <v>160</v>
      </c>
      <c r="BE206" s="158">
        <f>IF(N206="základní",J206,0)</f>
        <v>0</v>
      </c>
      <c r="BF206" s="158">
        <f>IF(N206="snížená",J206,0)</f>
        <v>0</v>
      </c>
      <c r="BG206" s="158">
        <f>IF(N206="zákl. přenesená",J206,0)</f>
        <v>0</v>
      </c>
      <c r="BH206" s="158">
        <f>IF(N206="sníž. přenesená",J206,0)</f>
        <v>0</v>
      </c>
      <c r="BI206" s="158">
        <f>IF(N206="nulová",J206,0)</f>
        <v>0</v>
      </c>
      <c r="BJ206" s="18" t="s">
        <v>83</v>
      </c>
      <c r="BK206" s="158">
        <f>ROUND(I206*H206,2)</f>
        <v>0</v>
      </c>
      <c r="BL206" s="18" t="s">
        <v>167</v>
      </c>
      <c r="BM206" s="157" t="s">
        <v>568</v>
      </c>
    </row>
    <row r="207" spans="2:47" s="1" customFormat="1" ht="27">
      <c r="B207" s="33"/>
      <c r="D207" s="159" t="s">
        <v>169</v>
      </c>
      <c r="F207" s="160" t="s">
        <v>569</v>
      </c>
      <c r="I207" s="94"/>
      <c r="L207" s="33"/>
      <c r="M207" s="161"/>
      <c r="T207" s="54"/>
      <c r="AT207" s="18" t="s">
        <v>169</v>
      </c>
      <c r="AU207" s="18" t="s">
        <v>85</v>
      </c>
    </row>
    <row r="208" spans="2:51" s="13" customFormat="1" ht="10">
      <c r="B208" s="168"/>
      <c r="D208" s="159" t="s">
        <v>171</v>
      </c>
      <c r="F208" s="170" t="s">
        <v>570</v>
      </c>
      <c r="H208" s="171">
        <v>3610.148</v>
      </c>
      <c r="I208" s="172"/>
      <c r="L208" s="168"/>
      <c r="M208" s="173"/>
      <c r="T208" s="174"/>
      <c r="AT208" s="169" t="s">
        <v>171</v>
      </c>
      <c r="AU208" s="169" t="s">
        <v>85</v>
      </c>
      <c r="AV208" s="13" t="s">
        <v>85</v>
      </c>
      <c r="AW208" s="13" t="s">
        <v>4</v>
      </c>
      <c r="AX208" s="13" t="s">
        <v>83</v>
      </c>
      <c r="AY208" s="169" t="s">
        <v>160</v>
      </c>
    </row>
    <row r="209" spans="2:65" s="1" customFormat="1" ht="24" customHeight="1">
      <c r="B209" s="33"/>
      <c r="C209" s="146" t="s">
        <v>259</v>
      </c>
      <c r="D209" s="146" t="s">
        <v>162</v>
      </c>
      <c r="E209" s="147" t="s">
        <v>197</v>
      </c>
      <c r="F209" s="148" t="s">
        <v>198</v>
      </c>
      <c r="G209" s="149" t="s">
        <v>165</v>
      </c>
      <c r="H209" s="150">
        <v>2342.793</v>
      </c>
      <c r="I209" s="151"/>
      <c r="J209" s="152">
        <f>ROUND(I209*H209,2)</f>
        <v>0</v>
      </c>
      <c r="K209" s="148" t="s">
        <v>166</v>
      </c>
      <c r="L209" s="33"/>
      <c r="M209" s="153" t="s">
        <v>21</v>
      </c>
      <c r="N209" s="154" t="s">
        <v>47</v>
      </c>
      <c r="P209" s="155">
        <f>O209*H209</f>
        <v>0</v>
      </c>
      <c r="Q209" s="155">
        <v>0</v>
      </c>
      <c r="R209" s="155">
        <f>Q209*H209</f>
        <v>0</v>
      </c>
      <c r="S209" s="155">
        <v>0</v>
      </c>
      <c r="T209" s="156">
        <f>S209*H209</f>
        <v>0</v>
      </c>
      <c r="AR209" s="157" t="s">
        <v>167</v>
      </c>
      <c r="AT209" s="157" t="s">
        <v>162</v>
      </c>
      <c r="AU209" s="157" t="s">
        <v>85</v>
      </c>
      <c r="AY209" s="18" t="s">
        <v>160</v>
      </c>
      <c r="BE209" s="158">
        <f>IF(N209="základní",J209,0)</f>
        <v>0</v>
      </c>
      <c r="BF209" s="158">
        <f>IF(N209="snížená",J209,0)</f>
        <v>0</v>
      </c>
      <c r="BG209" s="158">
        <f>IF(N209="zákl. přenesená",J209,0)</f>
        <v>0</v>
      </c>
      <c r="BH209" s="158">
        <f>IF(N209="sníž. přenesená",J209,0)</f>
        <v>0</v>
      </c>
      <c r="BI209" s="158">
        <f>IF(N209="nulová",J209,0)</f>
        <v>0</v>
      </c>
      <c r="BJ209" s="18" t="s">
        <v>83</v>
      </c>
      <c r="BK209" s="158">
        <f>ROUND(I209*H209,2)</f>
        <v>0</v>
      </c>
      <c r="BL209" s="18" t="s">
        <v>167</v>
      </c>
      <c r="BM209" s="157" t="s">
        <v>571</v>
      </c>
    </row>
    <row r="210" spans="2:47" s="1" customFormat="1" ht="306">
      <c r="B210" s="33"/>
      <c r="D210" s="159" t="s">
        <v>169</v>
      </c>
      <c r="F210" s="160" t="s">
        <v>200</v>
      </c>
      <c r="I210" s="94"/>
      <c r="L210" s="33"/>
      <c r="M210" s="161"/>
      <c r="T210" s="54"/>
      <c r="AT210" s="18" t="s">
        <v>169</v>
      </c>
      <c r="AU210" s="18" t="s">
        <v>85</v>
      </c>
    </row>
    <row r="211" spans="2:51" s="12" customFormat="1" ht="10">
      <c r="B211" s="162"/>
      <c r="D211" s="159" t="s">
        <v>171</v>
      </c>
      <c r="E211" s="163" t="s">
        <v>21</v>
      </c>
      <c r="F211" s="164" t="s">
        <v>500</v>
      </c>
      <c r="H211" s="163" t="s">
        <v>21</v>
      </c>
      <c r="I211" s="165"/>
      <c r="L211" s="162"/>
      <c r="M211" s="166"/>
      <c r="T211" s="167"/>
      <c r="AT211" s="163" t="s">
        <v>171</v>
      </c>
      <c r="AU211" s="163" t="s">
        <v>85</v>
      </c>
      <c r="AV211" s="12" t="s">
        <v>83</v>
      </c>
      <c r="AW211" s="12" t="s">
        <v>37</v>
      </c>
      <c r="AX211" s="12" t="s">
        <v>76</v>
      </c>
      <c r="AY211" s="163" t="s">
        <v>160</v>
      </c>
    </row>
    <row r="212" spans="2:51" s="12" customFormat="1" ht="10">
      <c r="B212" s="162"/>
      <c r="D212" s="159" t="s">
        <v>171</v>
      </c>
      <c r="E212" s="163" t="s">
        <v>21</v>
      </c>
      <c r="F212" s="164" t="s">
        <v>554</v>
      </c>
      <c r="H212" s="163" t="s">
        <v>21</v>
      </c>
      <c r="I212" s="165"/>
      <c r="L212" s="162"/>
      <c r="M212" s="166"/>
      <c r="T212" s="167"/>
      <c r="AT212" s="163" t="s">
        <v>171</v>
      </c>
      <c r="AU212" s="163" t="s">
        <v>85</v>
      </c>
      <c r="AV212" s="12" t="s">
        <v>83</v>
      </c>
      <c r="AW212" s="12" t="s">
        <v>37</v>
      </c>
      <c r="AX212" s="12" t="s">
        <v>76</v>
      </c>
      <c r="AY212" s="163" t="s">
        <v>160</v>
      </c>
    </row>
    <row r="213" spans="2:51" s="13" customFormat="1" ht="10">
      <c r="B213" s="168"/>
      <c r="D213" s="159" t="s">
        <v>171</v>
      </c>
      <c r="E213" s="169" t="s">
        <v>21</v>
      </c>
      <c r="F213" s="170" t="s">
        <v>555</v>
      </c>
      <c r="H213" s="171">
        <v>2607.041</v>
      </c>
      <c r="I213" s="172"/>
      <c r="L213" s="168"/>
      <c r="M213" s="173"/>
      <c r="T213" s="174"/>
      <c r="AT213" s="169" t="s">
        <v>171</v>
      </c>
      <c r="AU213" s="169" t="s">
        <v>85</v>
      </c>
      <c r="AV213" s="13" t="s">
        <v>85</v>
      </c>
      <c r="AW213" s="13" t="s">
        <v>37</v>
      </c>
      <c r="AX213" s="13" t="s">
        <v>76</v>
      </c>
      <c r="AY213" s="169" t="s">
        <v>160</v>
      </c>
    </row>
    <row r="214" spans="2:51" s="13" customFormat="1" ht="10">
      <c r="B214" s="168"/>
      <c r="D214" s="159" t="s">
        <v>171</v>
      </c>
      <c r="E214" s="169" t="s">
        <v>21</v>
      </c>
      <c r="F214" s="170" t="s">
        <v>545</v>
      </c>
      <c r="H214" s="171">
        <v>2429.544</v>
      </c>
      <c r="I214" s="172"/>
      <c r="L214" s="168"/>
      <c r="M214" s="173"/>
      <c r="T214" s="174"/>
      <c r="AT214" s="169" t="s">
        <v>171</v>
      </c>
      <c r="AU214" s="169" t="s">
        <v>85</v>
      </c>
      <c r="AV214" s="13" t="s">
        <v>85</v>
      </c>
      <c r="AW214" s="13" t="s">
        <v>37</v>
      </c>
      <c r="AX214" s="13" t="s">
        <v>76</v>
      </c>
      <c r="AY214" s="169" t="s">
        <v>160</v>
      </c>
    </row>
    <row r="215" spans="2:51" s="13" customFormat="1" ht="10">
      <c r="B215" s="168"/>
      <c r="D215" s="159" t="s">
        <v>171</v>
      </c>
      <c r="E215" s="169" t="s">
        <v>21</v>
      </c>
      <c r="F215" s="170" t="s">
        <v>546</v>
      </c>
      <c r="H215" s="171">
        <v>201.248</v>
      </c>
      <c r="I215" s="172"/>
      <c r="L215" s="168"/>
      <c r="M215" s="173"/>
      <c r="T215" s="174"/>
      <c r="AT215" s="169" t="s">
        <v>171</v>
      </c>
      <c r="AU215" s="169" t="s">
        <v>85</v>
      </c>
      <c r="AV215" s="13" t="s">
        <v>85</v>
      </c>
      <c r="AW215" s="13" t="s">
        <v>37</v>
      </c>
      <c r="AX215" s="13" t="s">
        <v>76</v>
      </c>
      <c r="AY215" s="169" t="s">
        <v>160</v>
      </c>
    </row>
    <row r="216" spans="2:51" s="14" customFormat="1" ht="10">
      <c r="B216" s="175"/>
      <c r="D216" s="159" t="s">
        <v>171</v>
      </c>
      <c r="E216" s="176" t="s">
        <v>21</v>
      </c>
      <c r="F216" s="177" t="s">
        <v>180</v>
      </c>
      <c r="H216" s="178">
        <v>5237.833</v>
      </c>
      <c r="I216" s="179"/>
      <c r="L216" s="175"/>
      <c r="M216" s="180"/>
      <c r="T216" s="181"/>
      <c r="AT216" s="176" t="s">
        <v>171</v>
      </c>
      <c r="AU216" s="176" t="s">
        <v>85</v>
      </c>
      <c r="AV216" s="14" t="s">
        <v>181</v>
      </c>
      <c r="AW216" s="14" t="s">
        <v>37</v>
      </c>
      <c r="AX216" s="14" t="s">
        <v>76</v>
      </c>
      <c r="AY216" s="176" t="s">
        <v>160</v>
      </c>
    </row>
    <row r="217" spans="2:51" s="12" customFormat="1" ht="10">
      <c r="B217" s="162"/>
      <c r="D217" s="159" t="s">
        <v>171</v>
      </c>
      <c r="E217" s="163" t="s">
        <v>21</v>
      </c>
      <c r="F217" s="164" t="s">
        <v>572</v>
      </c>
      <c r="H217" s="163" t="s">
        <v>21</v>
      </c>
      <c r="I217" s="165"/>
      <c r="L217" s="162"/>
      <c r="M217" s="166"/>
      <c r="T217" s="167"/>
      <c r="AT217" s="163" t="s">
        <v>171</v>
      </c>
      <c r="AU217" s="163" t="s">
        <v>85</v>
      </c>
      <c r="AV217" s="12" t="s">
        <v>83</v>
      </c>
      <c r="AW217" s="12" t="s">
        <v>37</v>
      </c>
      <c r="AX217" s="12" t="s">
        <v>76</v>
      </c>
      <c r="AY217" s="163" t="s">
        <v>160</v>
      </c>
    </row>
    <row r="218" spans="2:51" s="13" customFormat="1" ht="10">
      <c r="B218" s="168"/>
      <c r="D218" s="159" t="s">
        <v>171</v>
      </c>
      <c r="E218" s="169" t="s">
        <v>21</v>
      </c>
      <c r="F218" s="170" t="s">
        <v>573</v>
      </c>
      <c r="H218" s="171">
        <v>-278.673</v>
      </c>
      <c r="I218" s="172"/>
      <c r="L218" s="168"/>
      <c r="M218" s="173"/>
      <c r="T218" s="174"/>
      <c r="AT218" s="169" t="s">
        <v>171</v>
      </c>
      <c r="AU218" s="169" t="s">
        <v>85</v>
      </c>
      <c r="AV218" s="13" t="s">
        <v>85</v>
      </c>
      <c r="AW218" s="13" t="s">
        <v>37</v>
      </c>
      <c r="AX218" s="13" t="s">
        <v>76</v>
      </c>
      <c r="AY218" s="169" t="s">
        <v>160</v>
      </c>
    </row>
    <row r="219" spans="2:51" s="14" customFormat="1" ht="10">
      <c r="B219" s="175"/>
      <c r="D219" s="159" t="s">
        <v>171</v>
      </c>
      <c r="E219" s="176" t="s">
        <v>21</v>
      </c>
      <c r="F219" s="177" t="s">
        <v>180</v>
      </c>
      <c r="H219" s="178">
        <v>-278.673</v>
      </c>
      <c r="I219" s="179"/>
      <c r="L219" s="175"/>
      <c r="M219" s="180"/>
      <c r="T219" s="181"/>
      <c r="AT219" s="176" t="s">
        <v>171</v>
      </c>
      <c r="AU219" s="176" t="s">
        <v>85</v>
      </c>
      <c r="AV219" s="14" t="s">
        <v>181</v>
      </c>
      <c r="AW219" s="14" t="s">
        <v>37</v>
      </c>
      <c r="AX219" s="14" t="s">
        <v>76</v>
      </c>
      <c r="AY219" s="176" t="s">
        <v>160</v>
      </c>
    </row>
    <row r="220" spans="2:51" s="12" customFormat="1" ht="10">
      <c r="B220" s="162"/>
      <c r="D220" s="159" t="s">
        <v>171</v>
      </c>
      <c r="E220" s="163" t="s">
        <v>21</v>
      </c>
      <c r="F220" s="164" t="s">
        <v>574</v>
      </c>
      <c r="H220" s="163" t="s">
        <v>21</v>
      </c>
      <c r="I220" s="165"/>
      <c r="L220" s="162"/>
      <c r="M220" s="166"/>
      <c r="T220" s="167"/>
      <c r="AT220" s="163" t="s">
        <v>171</v>
      </c>
      <c r="AU220" s="163" t="s">
        <v>85</v>
      </c>
      <c r="AV220" s="12" t="s">
        <v>83</v>
      </c>
      <c r="AW220" s="12" t="s">
        <v>37</v>
      </c>
      <c r="AX220" s="12" t="s">
        <v>76</v>
      </c>
      <c r="AY220" s="163" t="s">
        <v>160</v>
      </c>
    </row>
    <row r="221" spans="2:51" s="13" customFormat="1" ht="10">
      <c r="B221" s="168"/>
      <c r="D221" s="159" t="s">
        <v>171</v>
      </c>
      <c r="E221" s="169" t="s">
        <v>21</v>
      </c>
      <c r="F221" s="170" t="s">
        <v>575</v>
      </c>
      <c r="H221" s="171">
        <v>-264</v>
      </c>
      <c r="I221" s="172"/>
      <c r="L221" s="168"/>
      <c r="M221" s="173"/>
      <c r="T221" s="174"/>
      <c r="AT221" s="169" t="s">
        <v>171</v>
      </c>
      <c r="AU221" s="169" t="s">
        <v>85</v>
      </c>
      <c r="AV221" s="13" t="s">
        <v>85</v>
      </c>
      <c r="AW221" s="13" t="s">
        <v>37</v>
      </c>
      <c r="AX221" s="13" t="s">
        <v>76</v>
      </c>
      <c r="AY221" s="169" t="s">
        <v>160</v>
      </c>
    </row>
    <row r="222" spans="2:51" s="14" customFormat="1" ht="10">
      <c r="B222" s="175"/>
      <c r="D222" s="159" t="s">
        <v>171</v>
      </c>
      <c r="E222" s="176" t="s">
        <v>21</v>
      </c>
      <c r="F222" s="177" t="s">
        <v>180</v>
      </c>
      <c r="H222" s="178">
        <v>-264</v>
      </c>
      <c r="I222" s="179"/>
      <c r="L222" s="175"/>
      <c r="M222" s="180"/>
      <c r="T222" s="181"/>
      <c r="AT222" s="176" t="s">
        <v>171</v>
      </c>
      <c r="AU222" s="176" t="s">
        <v>85</v>
      </c>
      <c r="AV222" s="14" t="s">
        <v>181</v>
      </c>
      <c r="AW222" s="14" t="s">
        <v>37</v>
      </c>
      <c r="AX222" s="14" t="s">
        <v>76</v>
      </c>
      <c r="AY222" s="176" t="s">
        <v>160</v>
      </c>
    </row>
    <row r="223" spans="2:51" s="12" customFormat="1" ht="10">
      <c r="B223" s="162"/>
      <c r="D223" s="159" t="s">
        <v>171</v>
      </c>
      <c r="E223" s="163" t="s">
        <v>21</v>
      </c>
      <c r="F223" s="164" t="s">
        <v>576</v>
      </c>
      <c r="H223" s="163" t="s">
        <v>21</v>
      </c>
      <c r="I223" s="165"/>
      <c r="L223" s="162"/>
      <c r="M223" s="166"/>
      <c r="T223" s="167"/>
      <c r="AT223" s="163" t="s">
        <v>171</v>
      </c>
      <c r="AU223" s="163" t="s">
        <v>85</v>
      </c>
      <c r="AV223" s="12" t="s">
        <v>83</v>
      </c>
      <c r="AW223" s="12" t="s">
        <v>37</v>
      </c>
      <c r="AX223" s="12" t="s">
        <v>76</v>
      </c>
      <c r="AY223" s="163" t="s">
        <v>160</v>
      </c>
    </row>
    <row r="224" spans="2:51" s="13" customFormat="1" ht="10">
      <c r="B224" s="168"/>
      <c r="D224" s="159" t="s">
        <v>171</v>
      </c>
      <c r="E224" s="169" t="s">
        <v>21</v>
      </c>
      <c r="F224" s="170" t="s">
        <v>577</v>
      </c>
      <c r="H224" s="171">
        <v>-1079.162</v>
      </c>
      <c r="I224" s="172"/>
      <c r="L224" s="168"/>
      <c r="M224" s="173"/>
      <c r="T224" s="174"/>
      <c r="AT224" s="169" t="s">
        <v>171</v>
      </c>
      <c r="AU224" s="169" t="s">
        <v>85</v>
      </c>
      <c r="AV224" s="13" t="s">
        <v>85</v>
      </c>
      <c r="AW224" s="13" t="s">
        <v>37</v>
      </c>
      <c r="AX224" s="13" t="s">
        <v>76</v>
      </c>
      <c r="AY224" s="169" t="s">
        <v>160</v>
      </c>
    </row>
    <row r="225" spans="2:51" s="14" customFormat="1" ht="10">
      <c r="B225" s="175"/>
      <c r="D225" s="159" t="s">
        <v>171</v>
      </c>
      <c r="E225" s="176" t="s">
        <v>21</v>
      </c>
      <c r="F225" s="177" t="s">
        <v>180</v>
      </c>
      <c r="H225" s="178">
        <v>-1079.162</v>
      </c>
      <c r="I225" s="179"/>
      <c r="L225" s="175"/>
      <c r="M225" s="180"/>
      <c r="T225" s="181"/>
      <c r="AT225" s="176" t="s">
        <v>171</v>
      </c>
      <c r="AU225" s="176" t="s">
        <v>85</v>
      </c>
      <c r="AV225" s="14" t="s">
        <v>181</v>
      </c>
      <c r="AW225" s="14" t="s">
        <v>37</v>
      </c>
      <c r="AX225" s="14" t="s">
        <v>76</v>
      </c>
      <c r="AY225" s="176" t="s">
        <v>160</v>
      </c>
    </row>
    <row r="226" spans="2:51" s="12" customFormat="1" ht="10">
      <c r="B226" s="162"/>
      <c r="D226" s="159" t="s">
        <v>171</v>
      </c>
      <c r="E226" s="163" t="s">
        <v>21</v>
      </c>
      <c r="F226" s="164" t="s">
        <v>578</v>
      </c>
      <c r="H226" s="163" t="s">
        <v>21</v>
      </c>
      <c r="I226" s="165"/>
      <c r="L226" s="162"/>
      <c r="M226" s="166"/>
      <c r="T226" s="167"/>
      <c r="AT226" s="163" t="s">
        <v>171</v>
      </c>
      <c r="AU226" s="163" t="s">
        <v>85</v>
      </c>
      <c r="AV226" s="12" t="s">
        <v>83</v>
      </c>
      <c r="AW226" s="12" t="s">
        <v>37</v>
      </c>
      <c r="AX226" s="12" t="s">
        <v>76</v>
      </c>
      <c r="AY226" s="163" t="s">
        <v>160</v>
      </c>
    </row>
    <row r="227" spans="2:51" s="13" customFormat="1" ht="10">
      <c r="B227" s="168"/>
      <c r="D227" s="159" t="s">
        <v>171</v>
      </c>
      <c r="E227" s="169" t="s">
        <v>21</v>
      </c>
      <c r="F227" s="170" t="s">
        <v>579</v>
      </c>
      <c r="H227" s="171">
        <v>-1073.394</v>
      </c>
      <c r="I227" s="172"/>
      <c r="L227" s="168"/>
      <c r="M227" s="173"/>
      <c r="T227" s="174"/>
      <c r="AT227" s="169" t="s">
        <v>171</v>
      </c>
      <c r="AU227" s="169" t="s">
        <v>85</v>
      </c>
      <c r="AV227" s="13" t="s">
        <v>85</v>
      </c>
      <c r="AW227" s="13" t="s">
        <v>37</v>
      </c>
      <c r="AX227" s="13" t="s">
        <v>76</v>
      </c>
      <c r="AY227" s="169" t="s">
        <v>160</v>
      </c>
    </row>
    <row r="228" spans="2:51" s="14" customFormat="1" ht="10">
      <c r="B228" s="175"/>
      <c r="D228" s="159" t="s">
        <v>171</v>
      </c>
      <c r="E228" s="176" t="s">
        <v>21</v>
      </c>
      <c r="F228" s="177" t="s">
        <v>180</v>
      </c>
      <c r="H228" s="178">
        <v>-1073.394</v>
      </c>
      <c r="I228" s="179"/>
      <c r="L228" s="175"/>
      <c r="M228" s="180"/>
      <c r="T228" s="181"/>
      <c r="AT228" s="176" t="s">
        <v>171</v>
      </c>
      <c r="AU228" s="176" t="s">
        <v>85</v>
      </c>
      <c r="AV228" s="14" t="s">
        <v>181</v>
      </c>
      <c r="AW228" s="14" t="s">
        <v>37</v>
      </c>
      <c r="AX228" s="14" t="s">
        <v>76</v>
      </c>
      <c r="AY228" s="176" t="s">
        <v>160</v>
      </c>
    </row>
    <row r="229" spans="2:51" s="12" customFormat="1" ht="10">
      <c r="B229" s="162"/>
      <c r="D229" s="159" t="s">
        <v>171</v>
      </c>
      <c r="E229" s="163" t="s">
        <v>21</v>
      </c>
      <c r="F229" s="164" t="s">
        <v>580</v>
      </c>
      <c r="H229" s="163" t="s">
        <v>21</v>
      </c>
      <c r="I229" s="165"/>
      <c r="L229" s="162"/>
      <c r="M229" s="166"/>
      <c r="T229" s="167"/>
      <c r="AT229" s="163" t="s">
        <v>171</v>
      </c>
      <c r="AU229" s="163" t="s">
        <v>85</v>
      </c>
      <c r="AV229" s="12" t="s">
        <v>83</v>
      </c>
      <c r="AW229" s="12" t="s">
        <v>37</v>
      </c>
      <c r="AX229" s="12" t="s">
        <v>76</v>
      </c>
      <c r="AY229" s="163" t="s">
        <v>160</v>
      </c>
    </row>
    <row r="230" spans="2:51" s="13" customFormat="1" ht="10">
      <c r="B230" s="168"/>
      <c r="D230" s="159" t="s">
        <v>171</v>
      </c>
      <c r="E230" s="169" t="s">
        <v>21</v>
      </c>
      <c r="F230" s="170" t="s">
        <v>581</v>
      </c>
      <c r="H230" s="171">
        <v>-182.079</v>
      </c>
      <c r="I230" s="172"/>
      <c r="L230" s="168"/>
      <c r="M230" s="173"/>
      <c r="T230" s="174"/>
      <c r="AT230" s="169" t="s">
        <v>171</v>
      </c>
      <c r="AU230" s="169" t="s">
        <v>85</v>
      </c>
      <c r="AV230" s="13" t="s">
        <v>85</v>
      </c>
      <c r="AW230" s="13" t="s">
        <v>37</v>
      </c>
      <c r="AX230" s="13" t="s">
        <v>76</v>
      </c>
      <c r="AY230" s="169" t="s">
        <v>160</v>
      </c>
    </row>
    <row r="231" spans="2:51" s="13" customFormat="1" ht="10">
      <c r="B231" s="168"/>
      <c r="D231" s="159" t="s">
        <v>171</v>
      </c>
      <c r="E231" s="169" t="s">
        <v>21</v>
      </c>
      <c r="F231" s="170" t="s">
        <v>582</v>
      </c>
      <c r="H231" s="171">
        <v>25.966</v>
      </c>
      <c r="I231" s="172"/>
      <c r="L231" s="168"/>
      <c r="M231" s="173"/>
      <c r="T231" s="174"/>
      <c r="AT231" s="169" t="s">
        <v>171</v>
      </c>
      <c r="AU231" s="169" t="s">
        <v>85</v>
      </c>
      <c r="AV231" s="13" t="s">
        <v>85</v>
      </c>
      <c r="AW231" s="13" t="s">
        <v>37</v>
      </c>
      <c r="AX231" s="13" t="s">
        <v>76</v>
      </c>
      <c r="AY231" s="169" t="s">
        <v>160</v>
      </c>
    </row>
    <row r="232" spans="2:51" s="14" customFormat="1" ht="10">
      <c r="B232" s="175"/>
      <c r="D232" s="159" t="s">
        <v>171</v>
      </c>
      <c r="E232" s="176" t="s">
        <v>21</v>
      </c>
      <c r="F232" s="177" t="s">
        <v>180</v>
      </c>
      <c r="H232" s="178">
        <v>-156.113</v>
      </c>
      <c r="I232" s="179"/>
      <c r="L232" s="175"/>
      <c r="M232" s="180"/>
      <c r="T232" s="181"/>
      <c r="AT232" s="176" t="s">
        <v>171</v>
      </c>
      <c r="AU232" s="176" t="s">
        <v>85</v>
      </c>
      <c r="AV232" s="14" t="s">
        <v>181</v>
      </c>
      <c r="AW232" s="14" t="s">
        <v>37</v>
      </c>
      <c r="AX232" s="14" t="s">
        <v>76</v>
      </c>
      <c r="AY232" s="176" t="s">
        <v>160</v>
      </c>
    </row>
    <row r="233" spans="2:51" s="12" customFormat="1" ht="10">
      <c r="B233" s="162"/>
      <c r="D233" s="159" t="s">
        <v>171</v>
      </c>
      <c r="E233" s="163" t="s">
        <v>21</v>
      </c>
      <c r="F233" s="164" t="s">
        <v>583</v>
      </c>
      <c r="H233" s="163" t="s">
        <v>21</v>
      </c>
      <c r="I233" s="165"/>
      <c r="L233" s="162"/>
      <c r="M233" s="166"/>
      <c r="T233" s="167"/>
      <c r="AT233" s="163" t="s">
        <v>171</v>
      </c>
      <c r="AU233" s="163" t="s">
        <v>85</v>
      </c>
      <c r="AV233" s="12" t="s">
        <v>83</v>
      </c>
      <c r="AW233" s="12" t="s">
        <v>37</v>
      </c>
      <c r="AX233" s="12" t="s">
        <v>76</v>
      </c>
      <c r="AY233" s="163" t="s">
        <v>160</v>
      </c>
    </row>
    <row r="234" spans="2:51" s="13" customFormat="1" ht="10">
      <c r="B234" s="168"/>
      <c r="D234" s="159" t="s">
        <v>171</v>
      </c>
      <c r="E234" s="169" t="s">
        <v>21</v>
      </c>
      <c r="F234" s="170" t="s">
        <v>584</v>
      </c>
      <c r="H234" s="171">
        <v>-43.698</v>
      </c>
      <c r="I234" s="172"/>
      <c r="L234" s="168"/>
      <c r="M234" s="173"/>
      <c r="T234" s="174"/>
      <c r="AT234" s="169" t="s">
        <v>171</v>
      </c>
      <c r="AU234" s="169" t="s">
        <v>85</v>
      </c>
      <c r="AV234" s="13" t="s">
        <v>85</v>
      </c>
      <c r="AW234" s="13" t="s">
        <v>37</v>
      </c>
      <c r="AX234" s="13" t="s">
        <v>76</v>
      </c>
      <c r="AY234" s="169" t="s">
        <v>160</v>
      </c>
    </row>
    <row r="235" spans="2:51" s="14" customFormat="1" ht="10">
      <c r="B235" s="175"/>
      <c r="D235" s="159" t="s">
        <v>171</v>
      </c>
      <c r="E235" s="176" t="s">
        <v>21</v>
      </c>
      <c r="F235" s="177" t="s">
        <v>180</v>
      </c>
      <c r="H235" s="178">
        <v>-43.698</v>
      </c>
      <c r="I235" s="179"/>
      <c r="L235" s="175"/>
      <c r="M235" s="180"/>
      <c r="T235" s="181"/>
      <c r="AT235" s="176" t="s">
        <v>171</v>
      </c>
      <c r="AU235" s="176" t="s">
        <v>85</v>
      </c>
      <c r="AV235" s="14" t="s">
        <v>181</v>
      </c>
      <c r="AW235" s="14" t="s">
        <v>37</v>
      </c>
      <c r="AX235" s="14" t="s">
        <v>76</v>
      </c>
      <c r="AY235" s="176" t="s">
        <v>160</v>
      </c>
    </row>
    <row r="236" spans="2:51" s="15" customFormat="1" ht="10">
      <c r="B236" s="182"/>
      <c r="D236" s="159" t="s">
        <v>171</v>
      </c>
      <c r="E236" s="183" t="s">
        <v>21</v>
      </c>
      <c r="F236" s="184" t="s">
        <v>185</v>
      </c>
      <c r="H236" s="185">
        <v>2342.792999999999</v>
      </c>
      <c r="I236" s="186"/>
      <c r="L236" s="182"/>
      <c r="M236" s="187"/>
      <c r="T236" s="188"/>
      <c r="AT236" s="183" t="s">
        <v>171</v>
      </c>
      <c r="AU236" s="183" t="s">
        <v>85</v>
      </c>
      <c r="AV236" s="15" t="s">
        <v>167</v>
      </c>
      <c r="AW236" s="15" t="s">
        <v>37</v>
      </c>
      <c r="AX236" s="15" t="s">
        <v>83</v>
      </c>
      <c r="AY236" s="183" t="s">
        <v>160</v>
      </c>
    </row>
    <row r="237" spans="2:63" s="11" customFormat="1" ht="22.75" customHeight="1">
      <c r="B237" s="134"/>
      <c r="D237" s="135" t="s">
        <v>75</v>
      </c>
      <c r="E237" s="144" t="s">
        <v>85</v>
      </c>
      <c r="F237" s="144" t="s">
        <v>585</v>
      </c>
      <c r="I237" s="137"/>
      <c r="J237" s="145">
        <f>BK237</f>
        <v>0</v>
      </c>
      <c r="L237" s="134"/>
      <c r="M237" s="139"/>
      <c r="P237" s="140">
        <f>SUM(P238:P353)</f>
        <v>0</v>
      </c>
      <c r="R237" s="140">
        <f>SUM(R238:R353)</f>
        <v>4195.00192152</v>
      </c>
      <c r="T237" s="141">
        <f>SUM(T238:T353)</f>
        <v>0</v>
      </c>
      <c r="AR237" s="135" t="s">
        <v>83</v>
      </c>
      <c r="AT237" s="142" t="s">
        <v>75</v>
      </c>
      <c r="AU237" s="142" t="s">
        <v>83</v>
      </c>
      <c r="AY237" s="135" t="s">
        <v>160</v>
      </c>
      <c r="BK237" s="143">
        <f>SUM(BK238:BK353)</f>
        <v>0</v>
      </c>
    </row>
    <row r="238" spans="2:65" s="1" customFormat="1" ht="16.5" customHeight="1">
      <c r="B238" s="33"/>
      <c r="C238" s="146" t="s">
        <v>264</v>
      </c>
      <c r="D238" s="146" t="s">
        <v>162</v>
      </c>
      <c r="E238" s="147" t="s">
        <v>586</v>
      </c>
      <c r="F238" s="148" t="s">
        <v>587</v>
      </c>
      <c r="G238" s="149" t="s">
        <v>165</v>
      </c>
      <c r="H238" s="150">
        <v>1079.162</v>
      </c>
      <c r="I238" s="151"/>
      <c r="J238" s="152">
        <f>ROUND(I238*H238,2)</f>
        <v>0</v>
      </c>
      <c r="K238" s="148" t="s">
        <v>166</v>
      </c>
      <c r="L238" s="33"/>
      <c r="M238" s="153" t="s">
        <v>21</v>
      </c>
      <c r="N238" s="154" t="s">
        <v>47</v>
      </c>
      <c r="P238" s="155">
        <f>O238*H238</f>
        <v>0</v>
      </c>
      <c r="Q238" s="155">
        <v>2.16</v>
      </c>
      <c r="R238" s="155">
        <f>Q238*H238</f>
        <v>2330.9899200000004</v>
      </c>
      <c r="S238" s="155">
        <v>0</v>
      </c>
      <c r="T238" s="156">
        <f>S238*H238</f>
        <v>0</v>
      </c>
      <c r="AR238" s="157" t="s">
        <v>167</v>
      </c>
      <c r="AT238" s="157" t="s">
        <v>162</v>
      </c>
      <c r="AU238" s="157" t="s">
        <v>85</v>
      </c>
      <c r="AY238" s="18" t="s">
        <v>160</v>
      </c>
      <c r="BE238" s="158">
        <f>IF(N238="základní",J238,0)</f>
        <v>0</v>
      </c>
      <c r="BF238" s="158">
        <f>IF(N238="snížená",J238,0)</f>
        <v>0</v>
      </c>
      <c r="BG238" s="158">
        <f>IF(N238="zákl. přenesená",J238,0)</f>
        <v>0</v>
      </c>
      <c r="BH238" s="158">
        <f>IF(N238="sníž. přenesená",J238,0)</f>
        <v>0</v>
      </c>
      <c r="BI238" s="158">
        <f>IF(N238="nulová",J238,0)</f>
        <v>0</v>
      </c>
      <c r="BJ238" s="18" t="s">
        <v>83</v>
      </c>
      <c r="BK238" s="158">
        <f>ROUND(I238*H238,2)</f>
        <v>0</v>
      </c>
      <c r="BL238" s="18" t="s">
        <v>167</v>
      </c>
      <c r="BM238" s="157" t="s">
        <v>588</v>
      </c>
    </row>
    <row r="239" spans="2:47" s="1" customFormat="1" ht="45">
      <c r="B239" s="33"/>
      <c r="D239" s="159" t="s">
        <v>169</v>
      </c>
      <c r="F239" s="160" t="s">
        <v>589</v>
      </c>
      <c r="I239" s="94"/>
      <c r="L239" s="33"/>
      <c r="M239" s="161"/>
      <c r="T239" s="54"/>
      <c r="AT239" s="18" t="s">
        <v>169</v>
      </c>
      <c r="AU239" s="18" t="s">
        <v>85</v>
      </c>
    </row>
    <row r="240" spans="2:51" s="12" customFormat="1" ht="10">
      <c r="B240" s="162"/>
      <c r="D240" s="159" t="s">
        <v>171</v>
      </c>
      <c r="E240" s="163" t="s">
        <v>21</v>
      </c>
      <c r="F240" s="164" t="s">
        <v>590</v>
      </c>
      <c r="H240" s="163" t="s">
        <v>21</v>
      </c>
      <c r="I240" s="165"/>
      <c r="L240" s="162"/>
      <c r="M240" s="166"/>
      <c r="T240" s="167"/>
      <c r="AT240" s="163" t="s">
        <v>171</v>
      </c>
      <c r="AU240" s="163" t="s">
        <v>85</v>
      </c>
      <c r="AV240" s="12" t="s">
        <v>83</v>
      </c>
      <c r="AW240" s="12" t="s">
        <v>37</v>
      </c>
      <c r="AX240" s="12" t="s">
        <v>76</v>
      </c>
      <c r="AY240" s="163" t="s">
        <v>160</v>
      </c>
    </row>
    <row r="241" spans="2:51" s="12" customFormat="1" ht="10">
      <c r="B241" s="162"/>
      <c r="D241" s="159" t="s">
        <v>171</v>
      </c>
      <c r="E241" s="163" t="s">
        <v>21</v>
      </c>
      <c r="F241" s="164" t="s">
        <v>591</v>
      </c>
      <c r="H241" s="163" t="s">
        <v>21</v>
      </c>
      <c r="I241" s="165"/>
      <c r="L241" s="162"/>
      <c r="M241" s="166"/>
      <c r="T241" s="167"/>
      <c r="AT241" s="163" t="s">
        <v>171</v>
      </c>
      <c r="AU241" s="163" t="s">
        <v>85</v>
      </c>
      <c r="AV241" s="12" t="s">
        <v>83</v>
      </c>
      <c r="AW241" s="12" t="s">
        <v>37</v>
      </c>
      <c r="AX241" s="12" t="s">
        <v>76</v>
      </c>
      <c r="AY241" s="163" t="s">
        <v>160</v>
      </c>
    </row>
    <row r="242" spans="2:51" s="13" customFormat="1" ht="20">
      <c r="B242" s="168"/>
      <c r="D242" s="159" t="s">
        <v>171</v>
      </c>
      <c r="E242" s="169" t="s">
        <v>21</v>
      </c>
      <c r="F242" s="170" t="s">
        <v>592</v>
      </c>
      <c r="H242" s="171">
        <v>667.728</v>
      </c>
      <c r="I242" s="172"/>
      <c r="L242" s="168"/>
      <c r="M242" s="173"/>
      <c r="T242" s="174"/>
      <c r="AT242" s="169" t="s">
        <v>171</v>
      </c>
      <c r="AU242" s="169" t="s">
        <v>85</v>
      </c>
      <c r="AV242" s="13" t="s">
        <v>85</v>
      </c>
      <c r="AW242" s="13" t="s">
        <v>37</v>
      </c>
      <c r="AX242" s="13" t="s">
        <v>76</v>
      </c>
      <c r="AY242" s="169" t="s">
        <v>160</v>
      </c>
    </row>
    <row r="243" spans="2:51" s="14" customFormat="1" ht="10">
      <c r="B243" s="175"/>
      <c r="D243" s="159" t="s">
        <v>171</v>
      </c>
      <c r="E243" s="176" t="s">
        <v>21</v>
      </c>
      <c r="F243" s="177" t="s">
        <v>180</v>
      </c>
      <c r="H243" s="178">
        <v>667.728</v>
      </c>
      <c r="I243" s="179"/>
      <c r="L243" s="175"/>
      <c r="M243" s="180"/>
      <c r="T243" s="181"/>
      <c r="AT243" s="176" t="s">
        <v>171</v>
      </c>
      <c r="AU243" s="176" t="s">
        <v>85</v>
      </c>
      <c r="AV243" s="14" t="s">
        <v>181</v>
      </c>
      <c r="AW243" s="14" t="s">
        <v>37</v>
      </c>
      <c r="AX243" s="14" t="s">
        <v>76</v>
      </c>
      <c r="AY243" s="176" t="s">
        <v>160</v>
      </c>
    </row>
    <row r="244" spans="2:51" s="12" customFormat="1" ht="10">
      <c r="B244" s="162"/>
      <c r="D244" s="159" t="s">
        <v>171</v>
      </c>
      <c r="E244" s="163" t="s">
        <v>21</v>
      </c>
      <c r="F244" s="164" t="s">
        <v>593</v>
      </c>
      <c r="H244" s="163" t="s">
        <v>21</v>
      </c>
      <c r="I244" s="165"/>
      <c r="L244" s="162"/>
      <c r="M244" s="166"/>
      <c r="T244" s="167"/>
      <c r="AT244" s="163" t="s">
        <v>171</v>
      </c>
      <c r="AU244" s="163" t="s">
        <v>85</v>
      </c>
      <c r="AV244" s="12" t="s">
        <v>83</v>
      </c>
      <c r="AW244" s="12" t="s">
        <v>37</v>
      </c>
      <c r="AX244" s="12" t="s">
        <v>76</v>
      </c>
      <c r="AY244" s="163" t="s">
        <v>160</v>
      </c>
    </row>
    <row r="245" spans="2:51" s="13" customFormat="1" ht="10">
      <c r="B245" s="168"/>
      <c r="D245" s="159" t="s">
        <v>171</v>
      </c>
      <c r="E245" s="169" t="s">
        <v>21</v>
      </c>
      <c r="F245" s="170" t="s">
        <v>594</v>
      </c>
      <c r="H245" s="171">
        <v>384.512</v>
      </c>
      <c r="I245" s="172"/>
      <c r="L245" s="168"/>
      <c r="M245" s="173"/>
      <c r="T245" s="174"/>
      <c r="AT245" s="169" t="s">
        <v>171</v>
      </c>
      <c r="AU245" s="169" t="s">
        <v>85</v>
      </c>
      <c r="AV245" s="13" t="s">
        <v>85</v>
      </c>
      <c r="AW245" s="13" t="s">
        <v>37</v>
      </c>
      <c r="AX245" s="13" t="s">
        <v>76</v>
      </c>
      <c r="AY245" s="169" t="s">
        <v>160</v>
      </c>
    </row>
    <row r="246" spans="2:51" s="13" customFormat="1" ht="10">
      <c r="B246" s="168"/>
      <c r="D246" s="159" t="s">
        <v>171</v>
      </c>
      <c r="E246" s="169" t="s">
        <v>21</v>
      </c>
      <c r="F246" s="170" t="s">
        <v>595</v>
      </c>
      <c r="H246" s="171">
        <v>26.922</v>
      </c>
      <c r="I246" s="172"/>
      <c r="L246" s="168"/>
      <c r="M246" s="173"/>
      <c r="T246" s="174"/>
      <c r="AT246" s="169" t="s">
        <v>171</v>
      </c>
      <c r="AU246" s="169" t="s">
        <v>85</v>
      </c>
      <c r="AV246" s="13" t="s">
        <v>85</v>
      </c>
      <c r="AW246" s="13" t="s">
        <v>37</v>
      </c>
      <c r="AX246" s="13" t="s">
        <v>76</v>
      </c>
      <c r="AY246" s="169" t="s">
        <v>160</v>
      </c>
    </row>
    <row r="247" spans="2:51" s="14" customFormat="1" ht="10">
      <c r="B247" s="175"/>
      <c r="D247" s="159" t="s">
        <v>171</v>
      </c>
      <c r="E247" s="176" t="s">
        <v>21</v>
      </c>
      <c r="F247" s="177" t="s">
        <v>180</v>
      </c>
      <c r="H247" s="178">
        <v>411.434</v>
      </c>
      <c r="I247" s="179"/>
      <c r="L247" s="175"/>
      <c r="M247" s="180"/>
      <c r="T247" s="181"/>
      <c r="AT247" s="176" t="s">
        <v>171</v>
      </c>
      <c r="AU247" s="176" t="s">
        <v>85</v>
      </c>
      <c r="AV247" s="14" t="s">
        <v>181</v>
      </c>
      <c r="AW247" s="14" t="s">
        <v>37</v>
      </c>
      <c r="AX247" s="14" t="s">
        <v>76</v>
      </c>
      <c r="AY247" s="176" t="s">
        <v>160</v>
      </c>
    </row>
    <row r="248" spans="2:51" s="15" customFormat="1" ht="10">
      <c r="B248" s="182"/>
      <c r="D248" s="159" t="s">
        <v>171</v>
      </c>
      <c r="E248" s="183" t="s">
        <v>21</v>
      </c>
      <c r="F248" s="184" t="s">
        <v>185</v>
      </c>
      <c r="H248" s="185">
        <v>1079.162</v>
      </c>
      <c r="I248" s="186"/>
      <c r="L248" s="182"/>
      <c r="M248" s="187"/>
      <c r="T248" s="188"/>
      <c r="AT248" s="183" t="s">
        <v>171</v>
      </c>
      <c r="AU248" s="183" t="s">
        <v>85</v>
      </c>
      <c r="AV248" s="15" t="s">
        <v>167</v>
      </c>
      <c r="AW248" s="15" t="s">
        <v>37</v>
      </c>
      <c r="AX248" s="15" t="s">
        <v>83</v>
      </c>
      <c r="AY248" s="183" t="s">
        <v>160</v>
      </c>
    </row>
    <row r="249" spans="2:65" s="1" customFormat="1" ht="16.5" customHeight="1">
      <c r="B249" s="33"/>
      <c r="C249" s="146" t="s">
        <v>269</v>
      </c>
      <c r="D249" s="146" t="s">
        <v>162</v>
      </c>
      <c r="E249" s="147" t="s">
        <v>596</v>
      </c>
      <c r="F249" s="148" t="s">
        <v>597</v>
      </c>
      <c r="G249" s="149" t="s">
        <v>165</v>
      </c>
      <c r="H249" s="150">
        <v>457.54</v>
      </c>
      <c r="I249" s="151"/>
      <c r="J249" s="152">
        <f>ROUND(I249*H249,2)</f>
        <v>0</v>
      </c>
      <c r="K249" s="148" t="s">
        <v>166</v>
      </c>
      <c r="L249" s="33"/>
      <c r="M249" s="153" t="s">
        <v>21</v>
      </c>
      <c r="N249" s="154" t="s">
        <v>47</v>
      </c>
      <c r="P249" s="155">
        <f>O249*H249</f>
        <v>0</v>
      </c>
      <c r="Q249" s="155">
        <v>2.45329</v>
      </c>
      <c r="R249" s="155">
        <f>Q249*H249</f>
        <v>1122.4783066</v>
      </c>
      <c r="S249" s="155">
        <v>0</v>
      </c>
      <c r="T249" s="156">
        <f>S249*H249</f>
        <v>0</v>
      </c>
      <c r="AR249" s="157" t="s">
        <v>167</v>
      </c>
      <c r="AT249" s="157" t="s">
        <v>162</v>
      </c>
      <c r="AU249" s="157" t="s">
        <v>85</v>
      </c>
      <c r="AY249" s="18" t="s">
        <v>160</v>
      </c>
      <c r="BE249" s="158">
        <f>IF(N249="základní",J249,0)</f>
        <v>0</v>
      </c>
      <c r="BF249" s="158">
        <f>IF(N249="snížená",J249,0)</f>
        <v>0</v>
      </c>
      <c r="BG249" s="158">
        <f>IF(N249="zákl. přenesená",J249,0)</f>
        <v>0</v>
      </c>
      <c r="BH249" s="158">
        <f>IF(N249="sníž. přenesená",J249,0)</f>
        <v>0</v>
      </c>
      <c r="BI249" s="158">
        <f>IF(N249="nulová",J249,0)</f>
        <v>0</v>
      </c>
      <c r="BJ249" s="18" t="s">
        <v>83</v>
      </c>
      <c r="BK249" s="158">
        <f>ROUND(I249*H249,2)</f>
        <v>0</v>
      </c>
      <c r="BL249" s="18" t="s">
        <v>167</v>
      </c>
      <c r="BM249" s="157" t="s">
        <v>598</v>
      </c>
    </row>
    <row r="250" spans="2:47" s="1" customFormat="1" ht="81">
      <c r="B250" s="33"/>
      <c r="D250" s="159" t="s">
        <v>169</v>
      </c>
      <c r="F250" s="160" t="s">
        <v>599</v>
      </c>
      <c r="I250" s="94"/>
      <c r="L250" s="33"/>
      <c r="M250" s="161"/>
      <c r="T250" s="54"/>
      <c r="AT250" s="18" t="s">
        <v>169</v>
      </c>
      <c r="AU250" s="18" t="s">
        <v>85</v>
      </c>
    </row>
    <row r="251" spans="2:51" s="12" customFormat="1" ht="10">
      <c r="B251" s="162"/>
      <c r="D251" s="159" t="s">
        <v>171</v>
      </c>
      <c r="E251" s="163" t="s">
        <v>21</v>
      </c>
      <c r="F251" s="164" t="s">
        <v>590</v>
      </c>
      <c r="H251" s="163" t="s">
        <v>21</v>
      </c>
      <c r="I251" s="165"/>
      <c r="L251" s="162"/>
      <c r="M251" s="166"/>
      <c r="T251" s="167"/>
      <c r="AT251" s="163" t="s">
        <v>171</v>
      </c>
      <c r="AU251" s="163" t="s">
        <v>85</v>
      </c>
      <c r="AV251" s="12" t="s">
        <v>83</v>
      </c>
      <c r="AW251" s="12" t="s">
        <v>37</v>
      </c>
      <c r="AX251" s="12" t="s">
        <v>76</v>
      </c>
      <c r="AY251" s="163" t="s">
        <v>160</v>
      </c>
    </row>
    <row r="252" spans="2:51" s="13" customFormat="1" ht="10">
      <c r="B252" s="168"/>
      <c r="D252" s="159" t="s">
        <v>171</v>
      </c>
      <c r="E252" s="169" t="s">
        <v>21</v>
      </c>
      <c r="F252" s="170" t="s">
        <v>600</v>
      </c>
      <c r="H252" s="171">
        <v>460.026</v>
      </c>
      <c r="I252" s="172"/>
      <c r="L252" s="168"/>
      <c r="M252" s="173"/>
      <c r="T252" s="174"/>
      <c r="AT252" s="169" t="s">
        <v>171</v>
      </c>
      <c r="AU252" s="169" t="s">
        <v>85</v>
      </c>
      <c r="AV252" s="13" t="s">
        <v>85</v>
      </c>
      <c r="AW252" s="13" t="s">
        <v>37</v>
      </c>
      <c r="AX252" s="13" t="s">
        <v>76</v>
      </c>
      <c r="AY252" s="169" t="s">
        <v>160</v>
      </c>
    </row>
    <row r="253" spans="2:51" s="13" customFormat="1" ht="10">
      <c r="B253" s="168"/>
      <c r="D253" s="159" t="s">
        <v>171</v>
      </c>
      <c r="E253" s="169" t="s">
        <v>21</v>
      </c>
      <c r="F253" s="170" t="s">
        <v>601</v>
      </c>
      <c r="H253" s="171">
        <v>-2.486</v>
      </c>
      <c r="I253" s="172"/>
      <c r="L253" s="168"/>
      <c r="M253" s="173"/>
      <c r="T253" s="174"/>
      <c r="AT253" s="169" t="s">
        <v>171</v>
      </c>
      <c r="AU253" s="169" t="s">
        <v>85</v>
      </c>
      <c r="AV253" s="13" t="s">
        <v>85</v>
      </c>
      <c r="AW253" s="13" t="s">
        <v>37</v>
      </c>
      <c r="AX253" s="13" t="s">
        <v>76</v>
      </c>
      <c r="AY253" s="169" t="s">
        <v>160</v>
      </c>
    </row>
    <row r="254" spans="2:51" s="15" customFormat="1" ht="10">
      <c r="B254" s="182"/>
      <c r="D254" s="159" t="s">
        <v>171</v>
      </c>
      <c r="E254" s="183" t="s">
        <v>21</v>
      </c>
      <c r="F254" s="184" t="s">
        <v>185</v>
      </c>
      <c r="H254" s="185">
        <v>457.54</v>
      </c>
      <c r="I254" s="186"/>
      <c r="L254" s="182"/>
      <c r="M254" s="187"/>
      <c r="T254" s="188"/>
      <c r="AT254" s="183" t="s">
        <v>171</v>
      </c>
      <c r="AU254" s="183" t="s">
        <v>85</v>
      </c>
      <c r="AV254" s="15" t="s">
        <v>167</v>
      </c>
      <c r="AW254" s="15" t="s">
        <v>37</v>
      </c>
      <c r="AX254" s="15" t="s">
        <v>83</v>
      </c>
      <c r="AY254" s="183" t="s">
        <v>160</v>
      </c>
    </row>
    <row r="255" spans="2:65" s="1" customFormat="1" ht="16.5" customHeight="1">
      <c r="B255" s="33"/>
      <c r="C255" s="146" t="s">
        <v>275</v>
      </c>
      <c r="D255" s="146" t="s">
        <v>162</v>
      </c>
      <c r="E255" s="147" t="s">
        <v>602</v>
      </c>
      <c r="F255" s="148" t="s">
        <v>603</v>
      </c>
      <c r="G255" s="149" t="s">
        <v>204</v>
      </c>
      <c r="H255" s="150">
        <v>63.786</v>
      </c>
      <c r="I255" s="151"/>
      <c r="J255" s="152">
        <f>ROUND(I255*H255,2)</f>
        <v>0</v>
      </c>
      <c r="K255" s="148" t="s">
        <v>166</v>
      </c>
      <c r="L255" s="33"/>
      <c r="M255" s="153" t="s">
        <v>21</v>
      </c>
      <c r="N255" s="154" t="s">
        <v>47</v>
      </c>
      <c r="P255" s="155">
        <f>O255*H255</f>
        <v>0</v>
      </c>
      <c r="Q255" s="155">
        <v>0.00247</v>
      </c>
      <c r="R255" s="155">
        <f>Q255*H255</f>
        <v>0.15755142</v>
      </c>
      <c r="S255" s="155">
        <v>0</v>
      </c>
      <c r="T255" s="156">
        <f>S255*H255</f>
        <v>0</v>
      </c>
      <c r="AR255" s="157" t="s">
        <v>167</v>
      </c>
      <c r="AT255" s="157" t="s">
        <v>162</v>
      </c>
      <c r="AU255" s="157" t="s">
        <v>85</v>
      </c>
      <c r="AY255" s="18" t="s">
        <v>160</v>
      </c>
      <c r="BE255" s="158">
        <f>IF(N255="základní",J255,0)</f>
        <v>0</v>
      </c>
      <c r="BF255" s="158">
        <f>IF(N255="snížená",J255,0)</f>
        <v>0</v>
      </c>
      <c r="BG255" s="158">
        <f>IF(N255="zákl. přenesená",J255,0)</f>
        <v>0</v>
      </c>
      <c r="BH255" s="158">
        <f>IF(N255="sníž. přenesená",J255,0)</f>
        <v>0</v>
      </c>
      <c r="BI255" s="158">
        <f>IF(N255="nulová",J255,0)</f>
        <v>0</v>
      </c>
      <c r="BJ255" s="18" t="s">
        <v>83</v>
      </c>
      <c r="BK255" s="158">
        <f>ROUND(I255*H255,2)</f>
        <v>0</v>
      </c>
      <c r="BL255" s="18" t="s">
        <v>167</v>
      </c>
      <c r="BM255" s="157" t="s">
        <v>604</v>
      </c>
    </row>
    <row r="256" spans="2:47" s="1" customFormat="1" ht="36">
      <c r="B256" s="33"/>
      <c r="D256" s="159" t="s">
        <v>169</v>
      </c>
      <c r="F256" s="160" t="s">
        <v>605</v>
      </c>
      <c r="I256" s="94"/>
      <c r="L256" s="33"/>
      <c r="M256" s="161"/>
      <c r="T256" s="54"/>
      <c r="AT256" s="18" t="s">
        <v>169</v>
      </c>
      <c r="AU256" s="18" t="s">
        <v>85</v>
      </c>
    </row>
    <row r="257" spans="2:51" s="12" customFormat="1" ht="10">
      <c r="B257" s="162"/>
      <c r="D257" s="159" t="s">
        <v>171</v>
      </c>
      <c r="E257" s="163" t="s">
        <v>21</v>
      </c>
      <c r="F257" s="164" t="s">
        <v>590</v>
      </c>
      <c r="H257" s="163" t="s">
        <v>21</v>
      </c>
      <c r="I257" s="165"/>
      <c r="L257" s="162"/>
      <c r="M257" s="166"/>
      <c r="T257" s="167"/>
      <c r="AT257" s="163" t="s">
        <v>171</v>
      </c>
      <c r="AU257" s="163" t="s">
        <v>85</v>
      </c>
      <c r="AV257" s="12" t="s">
        <v>83</v>
      </c>
      <c r="AW257" s="12" t="s">
        <v>37</v>
      </c>
      <c r="AX257" s="12" t="s">
        <v>76</v>
      </c>
      <c r="AY257" s="163" t="s">
        <v>160</v>
      </c>
    </row>
    <row r="258" spans="2:51" s="13" customFormat="1" ht="10">
      <c r="B258" s="168"/>
      <c r="D258" s="159" t="s">
        <v>171</v>
      </c>
      <c r="E258" s="169" t="s">
        <v>21</v>
      </c>
      <c r="F258" s="170" t="s">
        <v>606</v>
      </c>
      <c r="H258" s="171">
        <v>63.786</v>
      </c>
      <c r="I258" s="172"/>
      <c r="L258" s="168"/>
      <c r="M258" s="173"/>
      <c r="T258" s="174"/>
      <c r="AT258" s="169" t="s">
        <v>171</v>
      </c>
      <c r="AU258" s="169" t="s">
        <v>85</v>
      </c>
      <c r="AV258" s="13" t="s">
        <v>85</v>
      </c>
      <c r="AW258" s="13" t="s">
        <v>37</v>
      </c>
      <c r="AX258" s="13" t="s">
        <v>76</v>
      </c>
      <c r="AY258" s="169" t="s">
        <v>160</v>
      </c>
    </row>
    <row r="259" spans="2:51" s="15" customFormat="1" ht="10">
      <c r="B259" s="182"/>
      <c r="D259" s="159" t="s">
        <v>171</v>
      </c>
      <c r="E259" s="183" t="s">
        <v>21</v>
      </c>
      <c r="F259" s="184" t="s">
        <v>185</v>
      </c>
      <c r="H259" s="185">
        <v>63.786</v>
      </c>
      <c r="I259" s="186"/>
      <c r="L259" s="182"/>
      <c r="M259" s="187"/>
      <c r="T259" s="188"/>
      <c r="AT259" s="183" t="s">
        <v>171</v>
      </c>
      <c r="AU259" s="183" t="s">
        <v>85</v>
      </c>
      <c r="AV259" s="15" t="s">
        <v>167</v>
      </c>
      <c r="AW259" s="15" t="s">
        <v>37</v>
      </c>
      <c r="AX259" s="15" t="s">
        <v>83</v>
      </c>
      <c r="AY259" s="183" t="s">
        <v>160</v>
      </c>
    </row>
    <row r="260" spans="2:65" s="1" customFormat="1" ht="16.5" customHeight="1">
      <c r="B260" s="33"/>
      <c r="C260" s="146" t="s">
        <v>343</v>
      </c>
      <c r="D260" s="146" t="s">
        <v>162</v>
      </c>
      <c r="E260" s="147" t="s">
        <v>607</v>
      </c>
      <c r="F260" s="148" t="s">
        <v>608</v>
      </c>
      <c r="G260" s="149" t="s">
        <v>204</v>
      </c>
      <c r="H260" s="150">
        <v>63.786</v>
      </c>
      <c r="I260" s="151"/>
      <c r="J260" s="152">
        <f>ROUND(I260*H260,2)</f>
        <v>0</v>
      </c>
      <c r="K260" s="148" t="s">
        <v>166</v>
      </c>
      <c r="L260" s="33"/>
      <c r="M260" s="153" t="s">
        <v>21</v>
      </c>
      <c r="N260" s="154" t="s">
        <v>47</v>
      </c>
      <c r="P260" s="155">
        <f>O260*H260</f>
        <v>0</v>
      </c>
      <c r="Q260" s="155">
        <v>0</v>
      </c>
      <c r="R260" s="155">
        <f>Q260*H260</f>
        <v>0</v>
      </c>
      <c r="S260" s="155">
        <v>0</v>
      </c>
      <c r="T260" s="156">
        <f>S260*H260</f>
        <v>0</v>
      </c>
      <c r="AR260" s="157" t="s">
        <v>167</v>
      </c>
      <c r="AT260" s="157" t="s">
        <v>162</v>
      </c>
      <c r="AU260" s="157" t="s">
        <v>85</v>
      </c>
      <c r="AY260" s="18" t="s">
        <v>160</v>
      </c>
      <c r="BE260" s="158">
        <f>IF(N260="základní",J260,0)</f>
        <v>0</v>
      </c>
      <c r="BF260" s="158">
        <f>IF(N260="snížená",J260,0)</f>
        <v>0</v>
      </c>
      <c r="BG260" s="158">
        <f>IF(N260="zákl. přenesená",J260,0)</f>
        <v>0</v>
      </c>
      <c r="BH260" s="158">
        <f>IF(N260="sníž. přenesená",J260,0)</f>
        <v>0</v>
      </c>
      <c r="BI260" s="158">
        <f>IF(N260="nulová",J260,0)</f>
        <v>0</v>
      </c>
      <c r="BJ260" s="18" t="s">
        <v>83</v>
      </c>
      <c r="BK260" s="158">
        <f>ROUND(I260*H260,2)</f>
        <v>0</v>
      </c>
      <c r="BL260" s="18" t="s">
        <v>167</v>
      </c>
      <c r="BM260" s="157" t="s">
        <v>609</v>
      </c>
    </row>
    <row r="261" spans="2:47" s="1" customFormat="1" ht="36">
      <c r="B261" s="33"/>
      <c r="D261" s="159" t="s">
        <v>169</v>
      </c>
      <c r="F261" s="160" t="s">
        <v>605</v>
      </c>
      <c r="I261" s="94"/>
      <c r="L261" s="33"/>
      <c r="M261" s="161"/>
      <c r="T261" s="54"/>
      <c r="AT261" s="18" t="s">
        <v>169</v>
      </c>
      <c r="AU261" s="18" t="s">
        <v>85</v>
      </c>
    </row>
    <row r="262" spans="2:65" s="1" customFormat="1" ht="16.5" customHeight="1">
      <c r="B262" s="33"/>
      <c r="C262" s="146" t="s">
        <v>8</v>
      </c>
      <c r="D262" s="146" t="s">
        <v>162</v>
      </c>
      <c r="E262" s="147" t="s">
        <v>610</v>
      </c>
      <c r="F262" s="148" t="s">
        <v>611</v>
      </c>
      <c r="G262" s="149" t="s">
        <v>256</v>
      </c>
      <c r="H262" s="150">
        <v>3.349</v>
      </c>
      <c r="I262" s="151"/>
      <c r="J262" s="152">
        <f>ROUND(I262*H262,2)</f>
        <v>0</v>
      </c>
      <c r="K262" s="148" t="s">
        <v>166</v>
      </c>
      <c r="L262" s="33"/>
      <c r="M262" s="153" t="s">
        <v>21</v>
      </c>
      <c r="N262" s="154" t="s">
        <v>47</v>
      </c>
      <c r="P262" s="155">
        <f>O262*H262</f>
        <v>0</v>
      </c>
      <c r="Q262" s="155">
        <v>1.06277</v>
      </c>
      <c r="R262" s="155">
        <f>Q262*H262</f>
        <v>3.55921673</v>
      </c>
      <c r="S262" s="155">
        <v>0</v>
      </c>
      <c r="T262" s="156">
        <f>S262*H262</f>
        <v>0</v>
      </c>
      <c r="AR262" s="157" t="s">
        <v>167</v>
      </c>
      <c r="AT262" s="157" t="s">
        <v>162</v>
      </c>
      <c r="AU262" s="157" t="s">
        <v>85</v>
      </c>
      <c r="AY262" s="18" t="s">
        <v>160</v>
      </c>
      <c r="BE262" s="158">
        <f>IF(N262="základní",J262,0)</f>
        <v>0</v>
      </c>
      <c r="BF262" s="158">
        <f>IF(N262="snížená",J262,0)</f>
        <v>0</v>
      </c>
      <c r="BG262" s="158">
        <f>IF(N262="zákl. přenesená",J262,0)</f>
        <v>0</v>
      </c>
      <c r="BH262" s="158">
        <f>IF(N262="sníž. přenesená",J262,0)</f>
        <v>0</v>
      </c>
      <c r="BI262" s="158">
        <f>IF(N262="nulová",J262,0)</f>
        <v>0</v>
      </c>
      <c r="BJ262" s="18" t="s">
        <v>83</v>
      </c>
      <c r="BK262" s="158">
        <f>ROUND(I262*H262,2)</f>
        <v>0</v>
      </c>
      <c r="BL262" s="18" t="s">
        <v>167</v>
      </c>
      <c r="BM262" s="157" t="s">
        <v>612</v>
      </c>
    </row>
    <row r="263" spans="2:47" s="1" customFormat="1" ht="27">
      <c r="B263" s="33"/>
      <c r="D263" s="159" t="s">
        <v>169</v>
      </c>
      <c r="F263" s="160" t="s">
        <v>613</v>
      </c>
      <c r="I263" s="94"/>
      <c r="L263" s="33"/>
      <c r="M263" s="161"/>
      <c r="T263" s="54"/>
      <c r="AT263" s="18" t="s">
        <v>169</v>
      </c>
      <c r="AU263" s="18" t="s">
        <v>85</v>
      </c>
    </row>
    <row r="264" spans="2:51" s="12" customFormat="1" ht="10">
      <c r="B264" s="162"/>
      <c r="D264" s="159" t="s">
        <v>171</v>
      </c>
      <c r="E264" s="163" t="s">
        <v>21</v>
      </c>
      <c r="F264" s="164" t="s">
        <v>590</v>
      </c>
      <c r="H264" s="163" t="s">
        <v>21</v>
      </c>
      <c r="I264" s="165"/>
      <c r="L264" s="162"/>
      <c r="M264" s="166"/>
      <c r="T264" s="167"/>
      <c r="AT264" s="163" t="s">
        <v>171</v>
      </c>
      <c r="AU264" s="163" t="s">
        <v>85</v>
      </c>
      <c r="AV264" s="12" t="s">
        <v>83</v>
      </c>
      <c r="AW264" s="12" t="s">
        <v>37</v>
      </c>
      <c r="AX264" s="12" t="s">
        <v>76</v>
      </c>
      <c r="AY264" s="163" t="s">
        <v>160</v>
      </c>
    </row>
    <row r="265" spans="2:51" s="12" customFormat="1" ht="10">
      <c r="B265" s="162"/>
      <c r="D265" s="159" t="s">
        <v>171</v>
      </c>
      <c r="E265" s="163" t="s">
        <v>21</v>
      </c>
      <c r="F265" s="164" t="s">
        <v>614</v>
      </c>
      <c r="H265" s="163" t="s">
        <v>21</v>
      </c>
      <c r="I265" s="165"/>
      <c r="L265" s="162"/>
      <c r="M265" s="166"/>
      <c r="T265" s="167"/>
      <c r="AT265" s="163" t="s">
        <v>171</v>
      </c>
      <c r="AU265" s="163" t="s">
        <v>85</v>
      </c>
      <c r="AV265" s="12" t="s">
        <v>83</v>
      </c>
      <c r="AW265" s="12" t="s">
        <v>37</v>
      </c>
      <c r="AX265" s="12" t="s">
        <v>76</v>
      </c>
      <c r="AY265" s="163" t="s">
        <v>160</v>
      </c>
    </row>
    <row r="266" spans="2:51" s="13" customFormat="1" ht="10">
      <c r="B266" s="168"/>
      <c r="D266" s="159" t="s">
        <v>171</v>
      </c>
      <c r="E266" s="169" t="s">
        <v>21</v>
      </c>
      <c r="F266" s="170" t="s">
        <v>615</v>
      </c>
      <c r="H266" s="171">
        <v>2.791</v>
      </c>
      <c r="I266" s="172"/>
      <c r="L266" s="168"/>
      <c r="M266" s="173"/>
      <c r="T266" s="174"/>
      <c r="AT266" s="169" t="s">
        <v>171</v>
      </c>
      <c r="AU266" s="169" t="s">
        <v>85</v>
      </c>
      <c r="AV266" s="13" t="s">
        <v>85</v>
      </c>
      <c r="AW266" s="13" t="s">
        <v>37</v>
      </c>
      <c r="AX266" s="13" t="s">
        <v>76</v>
      </c>
      <c r="AY266" s="169" t="s">
        <v>160</v>
      </c>
    </row>
    <row r="267" spans="2:51" s="14" customFormat="1" ht="10">
      <c r="B267" s="175"/>
      <c r="D267" s="159" t="s">
        <v>171</v>
      </c>
      <c r="E267" s="176" t="s">
        <v>21</v>
      </c>
      <c r="F267" s="177" t="s">
        <v>180</v>
      </c>
      <c r="H267" s="178">
        <v>2.791</v>
      </c>
      <c r="I267" s="179"/>
      <c r="L267" s="175"/>
      <c r="M267" s="180"/>
      <c r="T267" s="181"/>
      <c r="AT267" s="176" t="s">
        <v>171</v>
      </c>
      <c r="AU267" s="176" t="s">
        <v>85</v>
      </c>
      <c r="AV267" s="14" t="s">
        <v>181</v>
      </c>
      <c r="AW267" s="14" t="s">
        <v>37</v>
      </c>
      <c r="AX267" s="14" t="s">
        <v>76</v>
      </c>
      <c r="AY267" s="176" t="s">
        <v>160</v>
      </c>
    </row>
    <row r="268" spans="2:51" s="13" customFormat="1" ht="10">
      <c r="B268" s="168"/>
      <c r="D268" s="159" t="s">
        <v>171</v>
      </c>
      <c r="E268" s="169" t="s">
        <v>21</v>
      </c>
      <c r="F268" s="170" t="s">
        <v>616</v>
      </c>
      <c r="H268" s="171">
        <v>0.558</v>
      </c>
      <c r="I268" s="172"/>
      <c r="L268" s="168"/>
      <c r="M268" s="173"/>
      <c r="T268" s="174"/>
      <c r="AT268" s="169" t="s">
        <v>171</v>
      </c>
      <c r="AU268" s="169" t="s">
        <v>85</v>
      </c>
      <c r="AV268" s="13" t="s">
        <v>85</v>
      </c>
      <c r="AW268" s="13" t="s">
        <v>37</v>
      </c>
      <c r="AX268" s="13" t="s">
        <v>76</v>
      </c>
      <c r="AY268" s="169" t="s">
        <v>160</v>
      </c>
    </row>
    <row r="269" spans="2:51" s="14" customFormat="1" ht="10">
      <c r="B269" s="175"/>
      <c r="D269" s="159" t="s">
        <v>171</v>
      </c>
      <c r="E269" s="176" t="s">
        <v>21</v>
      </c>
      <c r="F269" s="177" t="s">
        <v>180</v>
      </c>
      <c r="H269" s="178">
        <v>0.558</v>
      </c>
      <c r="I269" s="179"/>
      <c r="L269" s="175"/>
      <c r="M269" s="180"/>
      <c r="T269" s="181"/>
      <c r="AT269" s="176" t="s">
        <v>171</v>
      </c>
      <c r="AU269" s="176" t="s">
        <v>85</v>
      </c>
      <c r="AV269" s="14" t="s">
        <v>181</v>
      </c>
      <c r="AW269" s="14" t="s">
        <v>37</v>
      </c>
      <c r="AX269" s="14" t="s">
        <v>76</v>
      </c>
      <c r="AY269" s="176" t="s">
        <v>160</v>
      </c>
    </row>
    <row r="270" spans="2:51" s="15" customFormat="1" ht="10">
      <c r="B270" s="182"/>
      <c r="D270" s="159" t="s">
        <v>171</v>
      </c>
      <c r="E270" s="183" t="s">
        <v>21</v>
      </c>
      <c r="F270" s="184" t="s">
        <v>185</v>
      </c>
      <c r="H270" s="185">
        <v>3.349</v>
      </c>
      <c r="I270" s="186"/>
      <c r="L270" s="182"/>
      <c r="M270" s="187"/>
      <c r="T270" s="188"/>
      <c r="AT270" s="183" t="s">
        <v>171</v>
      </c>
      <c r="AU270" s="183" t="s">
        <v>85</v>
      </c>
      <c r="AV270" s="15" t="s">
        <v>167</v>
      </c>
      <c r="AW270" s="15" t="s">
        <v>37</v>
      </c>
      <c r="AX270" s="15" t="s">
        <v>83</v>
      </c>
      <c r="AY270" s="183" t="s">
        <v>160</v>
      </c>
    </row>
    <row r="271" spans="2:65" s="1" customFormat="1" ht="16.5" customHeight="1">
      <c r="B271" s="33"/>
      <c r="C271" s="146" t="s">
        <v>352</v>
      </c>
      <c r="D271" s="146" t="s">
        <v>162</v>
      </c>
      <c r="E271" s="147" t="s">
        <v>617</v>
      </c>
      <c r="F271" s="148" t="s">
        <v>618</v>
      </c>
      <c r="G271" s="149" t="s">
        <v>165</v>
      </c>
      <c r="H271" s="150">
        <v>278.673</v>
      </c>
      <c r="I271" s="151"/>
      <c r="J271" s="152">
        <f>ROUND(I271*H271,2)</f>
        <v>0</v>
      </c>
      <c r="K271" s="148" t="s">
        <v>166</v>
      </c>
      <c r="L271" s="33"/>
      <c r="M271" s="153" t="s">
        <v>21</v>
      </c>
      <c r="N271" s="154" t="s">
        <v>47</v>
      </c>
      <c r="P271" s="155">
        <f>O271*H271</f>
        <v>0</v>
      </c>
      <c r="Q271" s="155">
        <v>2.45329</v>
      </c>
      <c r="R271" s="155">
        <f>Q271*H271</f>
        <v>683.66568417</v>
      </c>
      <c r="S271" s="155">
        <v>0</v>
      </c>
      <c r="T271" s="156">
        <f>S271*H271</f>
        <v>0</v>
      </c>
      <c r="AR271" s="157" t="s">
        <v>167</v>
      </c>
      <c r="AT271" s="157" t="s">
        <v>162</v>
      </c>
      <c r="AU271" s="157" t="s">
        <v>85</v>
      </c>
      <c r="AY271" s="18" t="s">
        <v>160</v>
      </c>
      <c r="BE271" s="158">
        <f>IF(N271="základní",J271,0)</f>
        <v>0</v>
      </c>
      <c r="BF271" s="158">
        <f>IF(N271="snížená",J271,0)</f>
        <v>0</v>
      </c>
      <c r="BG271" s="158">
        <f>IF(N271="zákl. přenesená",J271,0)</f>
        <v>0</v>
      </c>
      <c r="BH271" s="158">
        <f>IF(N271="sníž. přenesená",J271,0)</f>
        <v>0</v>
      </c>
      <c r="BI271" s="158">
        <f>IF(N271="nulová",J271,0)</f>
        <v>0</v>
      </c>
      <c r="BJ271" s="18" t="s">
        <v>83</v>
      </c>
      <c r="BK271" s="158">
        <f>ROUND(I271*H271,2)</f>
        <v>0</v>
      </c>
      <c r="BL271" s="18" t="s">
        <v>167</v>
      </c>
      <c r="BM271" s="157" t="s">
        <v>619</v>
      </c>
    </row>
    <row r="272" spans="2:47" s="1" customFormat="1" ht="81">
      <c r="B272" s="33"/>
      <c r="D272" s="159" t="s">
        <v>169</v>
      </c>
      <c r="F272" s="160" t="s">
        <v>599</v>
      </c>
      <c r="I272" s="94"/>
      <c r="L272" s="33"/>
      <c r="M272" s="161"/>
      <c r="T272" s="54"/>
      <c r="AT272" s="18" t="s">
        <v>169</v>
      </c>
      <c r="AU272" s="18" t="s">
        <v>85</v>
      </c>
    </row>
    <row r="273" spans="2:51" s="12" customFormat="1" ht="10">
      <c r="B273" s="162"/>
      <c r="D273" s="159" t="s">
        <v>171</v>
      </c>
      <c r="E273" s="163" t="s">
        <v>21</v>
      </c>
      <c r="F273" s="164" t="s">
        <v>620</v>
      </c>
      <c r="H273" s="163" t="s">
        <v>21</v>
      </c>
      <c r="I273" s="165"/>
      <c r="L273" s="162"/>
      <c r="M273" s="166"/>
      <c r="T273" s="167"/>
      <c r="AT273" s="163" t="s">
        <v>171</v>
      </c>
      <c r="AU273" s="163" t="s">
        <v>85</v>
      </c>
      <c r="AV273" s="12" t="s">
        <v>83</v>
      </c>
      <c r="AW273" s="12" t="s">
        <v>37</v>
      </c>
      <c r="AX273" s="12" t="s">
        <v>76</v>
      </c>
      <c r="AY273" s="163" t="s">
        <v>160</v>
      </c>
    </row>
    <row r="274" spans="2:51" s="12" customFormat="1" ht="10">
      <c r="B274" s="162"/>
      <c r="D274" s="159" t="s">
        <v>171</v>
      </c>
      <c r="E274" s="163" t="s">
        <v>21</v>
      </c>
      <c r="F274" s="164" t="s">
        <v>621</v>
      </c>
      <c r="H274" s="163" t="s">
        <v>21</v>
      </c>
      <c r="I274" s="165"/>
      <c r="L274" s="162"/>
      <c r="M274" s="166"/>
      <c r="T274" s="167"/>
      <c r="AT274" s="163" t="s">
        <v>171</v>
      </c>
      <c r="AU274" s="163" t="s">
        <v>85</v>
      </c>
      <c r="AV274" s="12" t="s">
        <v>83</v>
      </c>
      <c r="AW274" s="12" t="s">
        <v>37</v>
      </c>
      <c r="AX274" s="12" t="s">
        <v>76</v>
      </c>
      <c r="AY274" s="163" t="s">
        <v>160</v>
      </c>
    </row>
    <row r="275" spans="2:51" s="13" customFormat="1" ht="10">
      <c r="B275" s="168"/>
      <c r="D275" s="159" t="s">
        <v>171</v>
      </c>
      <c r="E275" s="169" t="s">
        <v>21</v>
      </c>
      <c r="F275" s="170" t="s">
        <v>622</v>
      </c>
      <c r="H275" s="171">
        <v>134.364</v>
      </c>
      <c r="I275" s="172"/>
      <c r="L275" s="168"/>
      <c r="M275" s="173"/>
      <c r="T275" s="174"/>
      <c r="AT275" s="169" t="s">
        <v>171</v>
      </c>
      <c r="AU275" s="169" t="s">
        <v>85</v>
      </c>
      <c r="AV275" s="13" t="s">
        <v>85</v>
      </c>
      <c r="AW275" s="13" t="s">
        <v>37</v>
      </c>
      <c r="AX275" s="13" t="s">
        <v>76</v>
      </c>
      <c r="AY275" s="169" t="s">
        <v>160</v>
      </c>
    </row>
    <row r="276" spans="2:51" s="13" customFormat="1" ht="10">
      <c r="B276" s="168"/>
      <c r="D276" s="159" t="s">
        <v>171</v>
      </c>
      <c r="E276" s="169" t="s">
        <v>21</v>
      </c>
      <c r="F276" s="170" t="s">
        <v>623</v>
      </c>
      <c r="H276" s="171">
        <v>35.1</v>
      </c>
      <c r="I276" s="172"/>
      <c r="L276" s="168"/>
      <c r="M276" s="173"/>
      <c r="T276" s="174"/>
      <c r="AT276" s="169" t="s">
        <v>171</v>
      </c>
      <c r="AU276" s="169" t="s">
        <v>85</v>
      </c>
      <c r="AV276" s="13" t="s">
        <v>85</v>
      </c>
      <c r="AW276" s="13" t="s">
        <v>37</v>
      </c>
      <c r="AX276" s="13" t="s">
        <v>76</v>
      </c>
      <c r="AY276" s="169" t="s">
        <v>160</v>
      </c>
    </row>
    <row r="277" spans="2:51" s="13" customFormat="1" ht="10">
      <c r="B277" s="168"/>
      <c r="D277" s="159" t="s">
        <v>171</v>
      </c>
      <c r="E277" s="169" t="s">
        <v>21</v>
      </c>
      <c r="F277" s="170" t="s">
        <v>624</v>
      </c>
      <c r="H277" s="171">
        <v>-31.2</v>
      </c>
      <c r="I277" s="172"/>
      <c r="L277" s="168"/>
      <c r="M277" s="173"/>
      <c r="T277" s="174"/>
      <c r="AT277" s="169" t="s">
        <v>171</v>
      </c>
      <c r="AU277" s="169" t="s">
        <v>85</v>
      </c>
      <c r="AV277" s="13" t="s">
        <v>85</v>
      </c>
      <c r="AW277" s="13" t="s">
        <v>37</v>
      </c>
      <c r="AX277" s="13" t="s">
        <v>76</v>
      </c>
      <c r="AY277" s="169" t="s">
        <v>160</v>
      </c>
    </row>
    <row r="278" spans="2:51" s="13" customFormat="1" ht="10">
      <c r="B278" s="168"/>
      <c r="D278" s="159" t="s">
        <v>171</v>
      </c>
      <c r="E278" s="169" t="s">
        <v>21</v>
      </c>
      <c r="F278" s="170" t="s">
        <v>625</v>
      </c>
      <c r="H278" s="171">
        <v>-5.103</v>
      </c>
      <c r="I278" s="172"/>
      <c r="L278" s="168"/>
      <c r="M278" s="173"/>
      <c r="T278" s="174"/>
      <c r="AT278" s="169" t="s">
        <v>171</v>
      </c>
      <c r="AU278" s="169" t="s">
        <v>85</v>
      </c>
      <c r="AV278" s="13" t="s">
        <v>85</v>
      </c>
      <c r="AW278" s="13" t="s">
        <v>37</v>
      </c>
      <c r="AX278" s="13" t="s">
        <v>76</v>
      </c>
      <c r="AY278" s="169" t="s">
        <v>160</v>
      </c>
    </row>
    <row r="279" spans="2:51" s="14" customFormat="1" ht="10">
      <c r="B279" s="175"/>
      <c r="D279" s="159" t="s">
        <v>171</v>
      </c>
      <c r="E279" s="176" t="s">
        <v>21</v>
      </c>
      <c r="F279" s="177" t="s">
        <v>180</v>
      </c>
      <c r="H279" s="178">
        <v>133.161</v>
      </c>
      <c r="I279" s="179"/>
      <c r="L279" s="175"/>
      <c r="M279" s="180"/>
      <c r="T279" s="181"/>
      <c r="AT279" s="176" t="s">
        <v>171</v>
      </c>
      <c r="AU279" s="176" t="s">
        <v>85</v>
      </c>
      <c r="AV279" s="14" t="s">
        <v>181</v>
      </c>
      <c r="AW279" s="14" t="s">
        <v>37</v>
      </c>
      <c r="AX279" s="14" t="s">
        <v>76</v>
      </c>
      <c r="AY279" s="176" t="s">
        <v>160</v>
      </c>
    </row>
    <row r="280" spans="2:51" s="12" customFormat="1" ht="10">
      <c r="B280" s="162"/>
      <c r="D280" s="159" t="s">
        <v>171</v>
      </c>
      <c r="E280" s="163" t="s">
        <v>21</v>
      </c>
      <c r="F280" s="164" t="s">
        <v>626</v>
      </c>
      <c r="H280" s="163" t="s">
        <v>21</v>
      </c>
      <c r="I280" s="165"/>
      <c r="L280" s="162"/>
      <c r="M280" s="166"/>
      <c r="T280" s="167"/>
      <c r="AT280" s="163" t="s">
        <v>171</v>
      </c>
      <c r="AU280" s="163" t="s">
        <v>85</v>
      </c>
      <c r="AV280" s="12" t="s">
        <v>83</v>
      </c>
      <c r="AW280" s="12" t="s">
        <v>37</v>
      </c>
      <c r="AX280" s="12" t="s">
        <v>76</v>
      </c>
      <c r="AY280" s="163" t="s">
        <v>160</v>
      </c>
    </row>
    <row r="281" spans="2:51" s="13" customFormat="1" ht="10">
      <c r="B281" s="168"/>
      <c r="D281" s="159" t="s">
        <v>171</v>
      </c>
      <c r="E281" s="169" t="s">
        <v>21</v>
      </c>
      <c r="F281" s="170" t="s">
        <v>627</v>
      </c>
      <c r="H281" s="171">
        <v>30.1</v>
      </c>
      <c r="I281" s="172"/>
      <c r="L281" s="168"/>
      <c r="M281" s="173"/>
      <c r="T281" s="174"/>
      <c r="AT281" s="169" t="s">
        <v>171</v>
      </c>
      <c r="AU281" s="169" t="s">
        <v>85</v>
      </c>
      <c r="AV281" s="13" t="s">
        <v>85</v>
      </c>
      <c r="AW281" s="13" t="s">
        <v>37</v>
      </c>
      <c r="AX281" s="13" t="s">
        <v>76</v>
      </c>
      <c r="AY281" s="169" t="s">
        <v>160</v>
      </c>
    </row>
    <row r="282" spans="2:51" s="13" customFormat="1" ht="10">
      <c r="B282" s="168"/>
      <c r="D282" s="159" t="s">
        <v>171</v>
      </c>
      <c r="E282" s="169" t="s">
        <v>21</v>
      </c>
      <c r="F282" s="170" t="s">
        <v>628</v>
      </c>
      <c r="H282" s="171">
        <v>-5.2</v>
      </c>
      <c r="I282" s="172"/>
      <c r="L282" s="168"/>
      <c r="M282" s="173"/>
      <c r="T282" s="174"/>
      <c r="AT282" s="169" t="s">
        <v>171</v>
      </c>
      <c r="AU282" s="169" t="s">
        <v>85</v>
      </c>
      <c r="AV282" s="13" t="s">
        <v>85</v>
      </c>
      <c r="AW282" s="13" t="s">
        <v>37</v>
      </c>
      <c r="AX282" s="13" t="s">
        <v>76</v>
      </c>
      <c r="AY282" s="169" t="s">
        <v>160</v>
      </c>
    </row>
    <row r="283" spans="2:51" s="13" customFormat="1" ht="10">
      <c r="B283" s="168"/>
      <c r="D283" s="159" t="s">
        <v>171</v>
      </c>
      <c r="E283" s="169" t="s">
        <v>21</v>
      </c>
      <c r="F283" s="170" t="s">
        <v>629</v>
      </c>
      <c r="H283" s="171">
        <v>-1.262</v>
      </c>
      <c r="I283" s="172"/>
      <c r="L283" s="168"/>
      <c r="M283" s="173"/>
      <c r="T283" s="174"/>
      <c r="AT283" s="169" t="s">
        <v>171</v>
      </c>
      <c r="AU283" s="169" t="s">
        <v>85</v>
      </c>
      <c r="AV283" s="13" t="s">
        <v>85</v>
      </c>
      <c r="AW283" s="13" t="s">
        <v>37</v>
      </c>
      <c r="AX283" s="13" t="s">
        <v>76</v>
      </c>
      <c r="AY283" s="169" t="s">
        <v>160</v>
      </c>
    </row>
    <row r="284" spans="2:51" s="14" customFormat="1" ht="10">
      <c r="B284" s="175"/>
      <c r="D284" s="159" t="s">
        <v>171</v>
      </c>
      <c r="E284" s="176" t="s">
        <v>21</v>
      </c>
      <c r="F284" s="177" t="s">
        <v>180</v>
      </c>
      <c r="H284" s="178">
        <v>23.638</v>
      </c>
      <c r="I284" s="179"/>
      <c r="L284" s="175"/>
      <c r="M284" s="180"/>
      <c r="T284" s="181"/>
      <c r="AT284" s="176" t="s">
        <v>171</v>
      </c>
      <c r="AU284" s="176" t="s">
        <v>85</v>
      </c>
      <c r="AV284" s="14" t="s">
        <v>181</v>
      </c>
      <c r="AW284" s="14" t="s">
        <v>37</v>
      </c>
      <c r="AX284" s="14" t="s">
        <v>76</v>
      </c>
      <c r="AY284" s="176" t="s">
        <v>160</v>
      </c>
    </row>
    <row r="285" spans="2:51" s="12" customFormat="1" ht="10">
      <c r="B285" s="162"/>
      <c r="D285" s="159" t="s">
        <v>171</v>
      </c>
      <c r="E285" s="163" t="s">
        <v>21</v>
      </c>
      <c r="F285" s="164" t="s">
        <v>630</v>
      </c>
      <c r="H285" s="163" t="s">
        <v>21</v>
      </c>
      <c r="I285" s="165"/>
      <c r="L285" s="162"/>
      <c r="M285" s="166"/>
      <c r="T285" s="167"/>
      <c r="AT285" s="163" t="s">
        <v>171</v>
      </c>
      <c r="AU285" s="163" t="s">
        <v>85</v>
      </c>
      <c r="AV285" s="12" t="s">
        <v>83</v>
      </c>
      <c r="AW285" s="12" t="s">
        <v>37</v>
      </c>
      <c r="AX285" s="12" t="s">
        <v>76</v>
      </c>
      <c r="AY285" s="163" t="s">
        <v>160</v>
      </c>
    </row>
    <row r="286" spans="2:51" s="13" customFormat="1" ht="10">
      <c r="B286" s="168"/>
      <c r="D286" s="159" t="s">
        <v>171</v>
      </c>
      <c r="E286" s="169" t="s">
        <v>21</v>
      </c>
      <c r="F286" s="170" t="s">
        <v>631</v>
      </c>
      <c r="H286" s="171">
        <v>3.472</v>
      </c>
      <c r="I286" s="172"/>
      <c r="L286" s="168"/>
      <c r="M286" s="173"/>
      <c r="T286" s="174"/>
      <c r="AT286" s="169" t="s">
        <v>171</v>
      </c>
      <c r="AU286" s="169" t="s">
        <v>85</v>
      </c>
      <c r="AV286" s="13" t="s">
        <v>85</v>
      </c>
      <c r="AW286" s="13" t="s">
        <v>37</v>
      </c>
      <c r="AX286" s="13" t="s">
        <v>76</v>
      </c>
      <c r="AY286" s="169" t="s">
        <v>160</v>
      </c>
    </row>
    <row r="287" spans="2:51" s="13" customFormat="1" ht="10">
      <c r="B287" s="168"/>
      <c r="D287" s="159" t="s">
        <v>171</v>
      </c>
      <c r="E287" s="169" t="s">
        <v>21</v>
      </c>
      <c r="F287" s="170" t="s">
        <v>632</v>
      </c>
      <c r="H287" s="171">
        <v>-0.8</v>
      </c>
      <c r="I287" s="172"/>
      <c r="L287" s="168"/>
      <c r="M287" s="173"/>
      <c r="T287" s="174"/>
      <c r="AT287" s="169" t="s">
        <v>171</v>
      </c>
      <c r="AU287" s="169" t="s">
        <v>85</v>
      </c>
      <c r="AV287" s="13" t="s">
        <v>85</v>
      </c>
      <c r="AW287" s="13" t="s">
        <v>37</v>
      </c>
      <c r="AX287" s="13" t="s">
        <v>76</v>
      </c>
      <c r="AY287" s="169" t="s">
        <v>160</v>
      </c>
    </row>
    <row r="288" spans="2:51" s="13" customFormat="1" ht="10">
      <c r="B288" s="168"/>
      <c r="D288" s="159" t="s">
        <v>171</v>
      </c>
      <c r="E288" s="169" t="s">
        <v>21</v>
      </c>
      <c r="F288" s="170" t="s">
        <v>633</v>
      </c>
      <c r="H288" s="171">
        <v>-0.216</v>
      </c>
      <c r="I288" s="172"/>
      <c r="L288" s="168"/>
      <c r="M288" s="173"/>
      <c r="T288" s="174"/>
      <c r="AT288" s="169" t="s">
        <v>171</v>
      </c>
      <c r="AU288" s="169" t="s">
        <v>85</v>
      </c>
      <c r="AV288" s="13" t="s">
        <v>85</v>
      </c>
      <c r="AW288" s="13" t="s">
        <v>37</v>
      </c>
      <c r="AX288" s="13" t="s">
        <v>76</v>
      </c>
      <c r="AY288" s="169" t="s">
        <v>160</v>
      </c>
    </row>
    <row r="289" spans="2:51" s="14" customFormat="1" ht="10">
      <c r="B289" s="175"/>
      <c r="D289" s="159" t="s">
        <v>171</v>
      </c>
      <c r="E289" s="176" t="s">
        <v>21</v>
      </c>
      <c r="F289" s="177" t="s">
        <v>180</v>
      </c>
      <c r="H289" s="178">
        <v>2.4559999999999995</v>
      </c>
      <c r="I289" s="179"/>
      <c r="L289" s="175"/>
      <c r="M289" s="180"/>
      <c r="T289" s="181"/>
      <c r="AT289" s="176" t="s">
        <v>171</v>
      </c>
      <c r="AU289" s="176" t="s">
        <v>85</v>
      </c>
      <c r="AV289" s="14" t="s">
        <v>181</v>
      </c>
      <c r="AW289" s="14" t="s">
        <v>37</v>
      </c>
      <c r="AX289" s="14" t="s">
        <v>76</v>
      </c>
      <c r="AY289" s="176" t="s">
        <v>160</v>
      </c>
    </row>
    <row r="290" spans="2:51" s="12" customFormat="1" ht="10">
      <c r="B290" s="162"/>
      <c r="D290" s="159" t="s">
        <v>171</v>
      </c>
      <c r="E290" s="163" t="s">
        <v>21</v>
      </c>
      <c r="F290" s="164" t="s">
        <v>634</v>
      </c>
      <c r="H290" s="163" t="s">
        <v>21</v>
      </c>
      <c r="I290" s="165"/>
      <c r="L290" s="162"/>
      <c r="M290" s="166"/>
      <c r="T290" s="167"/>
      <c r="AT290" s="163" t="s">
        <v>171</v>
      </c>
      <c r="AU290" s="163" t="s">
        <v>85</v>
      </c>
      <c r="AV290" s="12" t="s">
        <v>83</v>
      </c>
      <c r="AW290" s="12" t="s">
        <v>37</v>
      </c>
      <c r="AX290" s="12" t="s">
        <v>76</v>
      </c>
      <c r="AY290" s="163" t="s">
        <v>160</v>
      </c>
    </row>
    <row r="291" spans="2:51" s="13" customFormat="1" ht="10">
      <c r="B291" s="168"/>
      <c r="D291" s="159" t="s">
        <v>171</v>
      </c>
      <c r="E291" s="169" t="s">
        <v>21</v>
      </c>
      <c r="F291" s="170" t="s">
        <v>635</v>
      </c>
      <c r="H291" s="171">
        <v>39.606</v>
      </c>
      <c r="I291" s="172"/>
      <c r="L291" s="168"/>
      <c r="M291" s="173"/>
      <c r="T291" s="174"/>
      <c r="AT291" s="169" t="s">
        <v>171</v>
      </c>
      <c r="AU291" s="169" t="s">
        <v>85</v>
      </c>
      <c r="AV291" s="13" t="s">
        <v>85</v>
      </c>
      <c r="AW291" s="13" t="s">
        <v>37</v>
      </c>
      <c r="AX291" s="13" t="s">
        <v>76</v>
      </c>
      <c r="AY291" s="169" t="s">
        <v>160</v>
      </c>
    </row>
    <row r="292" spans="2:51" s="13" customFormat="1" ht="10">
      <c r="B292" s="168"/>
      <c r="D292" s="159" t="s">
        <v>171</v>
      </c>
      <c r="E292" s="169" t="s">
        <v>21</v>
      </c>
      <c r="F292" s="170" t="s">
        <v>636</v>
      </c>
      <c r="H292" s="171">
        <v>21.24</v>
      </c>
      <c r="I292" s="172"/>
      <c r="L292" s="168"/>
      <c r="M292" s="173"/>
      <c r="T292" s="174"/>
      <c r="AT292" s="169" t="s">
        <v>171</v>
      </c>
      <c r="AU292" s="169" t="s">
        <v>85</v>
      </c>
      <c r="AV292" s="13" t="s">
        <v>85</v>
      </c>
      <c r="AW292" s="13" t="s">
        <v>37</v>
      </c>
      <c r="AX292" s="13" t="s">
        <v>76</v>
      </c>
      <c r="AY292" s="169" t="s">
        <v>160</v>
      </c>
    </row>
    <row r="293" spans="2:51" s="13" customFormat="1" ht="10">
      <c r="B293" s="168"/>
      <c r="D293" s="159" t="s">
        <v>171</v>
      </c>
      <c r="E293" s="169" t="s">
        <v>21</v>
      </c>
      <c r="F293" s="170" t="s">
        <v>637</v>
      </c>
      <c r="H293" s="171">
        <v>-5.6</v>
      </c>
      <c r="I293" s="172"/>
      <c r="L293" s="168"/>
      <c r="M293" s="173"/>
      <c r="T293" s="174"/>
      <c r="AT293" s="169" t="s">
        <v>171</v>
      </c>
      <c r="AU293" s="169" t="s">
        <v>85</v>
      </c>
      <c r="AV293" s="13" t="s">
        <v>85</v>
      </c>
      <c r="AW293" s="13" t="s">
        <v>37</v>
      </c>
      <c r="AX293" s="13" t="s">
        <v>76</v>
      </c>
      <c r="AY293" s="169" t="s">
        <v>160</v>
      </c>
    </row>
    <row r="294" spans="2:51" s="13" customFormat="1" ht="10">
      <c r="B294" s="168"/>
      <c r="D294" s="159" t="s">
        <v>171</v>
      </c>
      <c r="E294" s="169" t="s">
        <v>21</v>
      </c>
      <c r="F294" s="170" t="s">
        <v>638</v>
      </c>
      <c r="H294" s="171">
        <v>-1.74</v>
      </c>
      <c r="I294" s="172"/>
      <c r="L294" s="168"/>
      <c r="M294" s="173"/>
      <c r="T294" s="174"/>
      <c r="AT294" s="169" t="s">
        <v>171</v>
      </c>
      <c r="AU294" s="169" t="s">
        <v>85</v>
      </c>
      <c r="AV294" s="13" t="s">
        <v>85</v>
      </c>
      <c r="AW294" s="13" t="s">
        <v>37</v>
      </c>
      <c r="AX294" s="13" t="s">
        <v>76</v>
      </c>
      <c r="AY294" s="169" t="s">
        <v>160</v>
      </c>
    </row>
    <row r="295" spans="2:51" s="14" customFormat="1" ht="10">
      <c r="B295" s="175"/>
      <c r="D295" s="159" t="s">
        <v>171</v>
      </c>
      <c r="E295" s="176" t="s">
        <v>21</v>
      </c>
      <c r="F295" s="177" t="s">
        <v>180</v>
      </c>
      <c r="H295" s="178">
        <v>53.506</v>
      </c>
      <c r="I295" s="179"/>
      <c r="L295" s="175"/>
      <c r="M295" s="180"/>
      <c r="T295" s="181"/>
      <c r="AT295" s="176" t="s">
        <v>171</v>
      </c>
      <c r="AU295" s="176" t="s">
        <v>85</v>
      </c>
      <c r="AV295" s="14" t="s">
        <v>181</v>
      </c>
      <c r="AW295" s="14" t="s">
        <v>37</v>
      </c>
      <c r="AX295" s="14" t="s">
        <v>76</v>
      </c>
      <c r="AY295" s="176" t="s">
        <v>160</v>
      </c>
    </row>
    <row r="296" spans="2:51" s="12" customFormat="1" ht="10">
      <c r="B296" s="162"/>
      <c r="D296" s="159" t="s">
        <v>171</v>
      </c>
      <c r="E296" s="163" t="s">
        <v>21</v>
      </c>
      <c r="F296" s="164" t="s">
        <v>639</v>
      </c>
      <c r="H296" s="163" t="s">
        <v>21</v>
      </c>
      <c r="I296" s="165"/>
      <c r="L296" s="162"/>
      <c r="M296" s="166"/>
      <c r="T296" s="167"/>
      <c r="AT296" s="163" t="s">
        <v>171</v>
      </c>
      <c r="AU296" s="163" t="s">
        <v>85</v>
      </c>
      <c r="AV296" s="12" t="s">
        <v>83</v>
      </c>
      <c r="AW296" s="12" t="s">
        <v>37</v>
      </c>
      <c r="AX296" s="12" t="s">
        <v>76</v>
      </c>
      <c r="AY296" s="163" t="s">
        <v>160</v>
      </c>
    </row>
    <row r="297" spans="2:51" s="13" customFormat="1" ht="10">
      <c r="B297" s="168"/>
      <c r="D297" s="159" t="s">
        <v>171</v>
      </c>
      <c r="E297" s="169" t="s">
        <v>21</v>
      </c>
      <c r="F297" s="170" t="s">
        <v>640</v>
      </c>
      <c r="H297" s="171">
        <v>7.2</v>
      </c>
      <c r="I297" s="172"/>
      <c r="L297" s="168"/>
      <c r="M297" s="173"/>
      <c r="T297" s="174"/>
      <c r="AT297" s="169" t="s">
        <v>171</v>
      </c>
      <c r="AU297" s="169" t="s">
        <v>85</v>
      </c>
      <c r="AV297" s="13" t="s">
        <v>85</v>
      </c>
      <c r="AW297" s="13" t="s">
        <v>37</v>
      </c>
      <c r="AX297" s="13" t="s">
        <v>76</v>
      </c>
      <c r="AY297" s="169" t="s">
        <v>160</v>
      </c>
    </row>
    <row r="298" spans="2:51" s="13" customFormat="1" ht="10">
      <c r="B298" s="168"/>
      <c r="D298" s="159" t="s">
        <v>171</v>
      </c>
      <c r="E298" s="169" t="s">
        <v>21</v>
      </c>
      <c r="F298" s="170" t="s">
        <v>632</v>
      </c>
      <c r="H298" s="171">
        <v>-0.8</v>
      </c>
      <c r="I298" s="172"/>
      <c r="L298" s="168"/>
      <c r="M298" s="173"/>
      <c r="T298" s="174"/>
      <c r="AT298" s="169" t="s">
        <v>171</v>
      </c>
      <c r="AU298" s="169" t="s">
        <v>85</v>
      </c>
      <c r="AV298" s="13" t="s">
        <v>85</v>
      </c>
      <c r="AW298" s="13" t="s">
        <v>37</v>
      </c>
      <c r="AX298" s="13" t="s">
        <v>76</v>
      </c>
      <c r="AY298" s="169" t="s">
        <v>160</v>
      </c>
    </row>
    <row r="299" spans="2:51" s="13" customFormat="1" ht="10">
      <c r="B299" s="168"/>
      <c r="D299" s="159" t="s">
        <v>171</v>
      </c>
      <c r="E299" s="169" t="s">
        <v>21</v>
      </c>
      <c r="F299" s="170" t="s">
        <v>641</v>
      </c>
      <c r="H299" s="171">
        <v>-0.312</v>
      </c>
      <c r="I299" s="172"/>
      <c r="L299" s="168"/>
      <c r="M299" s="173"/>
      <c r="T299" s="174"/>
      <c r="AT299" s="169" t="s">
        <v>171</v>
      </c>
      <c r="AU299" s="169" t="s">
        <v>85</v>
      </c>
      <c r="AV299" s="13" t="s">
        <v>85</v>
      </c>
      <c r="AW299" s="13" t="s">
        <v>37</v>
      </c>
      <c r="AX299" s="13" t="s">
        <v>76</v>
      </c>
      <c r="AY299" s="169" t="s">
        <v>160</v>
      </c>
    </row>
    <row r="300" spans="2:51" s="14" customFormat="1" ht="10">
      <c r="B300" s="175"/>
      <c r="D300" s="159" t="s">
        <v>171</v>
      </c>
      <c r="E300" s="176" t="s">
        <v>21</v>
      </c>
      <c r="F300" s="177" t="s">
        <v>180</v>
      </c>
      <c r="H300" s="178">
        <v>6.088</v>
      </c>
      <c r="I300" s="179"/>
      <c r="L300" s="175"/>
      <c r="M300" s="180"/>
      <c r="T300" s="181"/>
      <c r="AT300" s="176" t="s">
        <v>171</v>
      </c>
      <c r="AU300" s="176" t="s">
        <v>85</v>
      </c>
      <c r="AV300" s="14" t="s">
        <v>181</v>
      </c>
      <c r="AW300" s="14" t="s">
        <v>37</v>
      </c>
      <c r="AX300" s="14" t="s">
        <v>76</v>
      </c>
      <c r="AY300" s="176" t="s">
        <v>160</v>
      </c>
    </row>
    <row r="301" spans="2:51" s="12" customFormat="1" ht="10">
      <c r="B301" s="162"/>
      <c r="D301" s="159" t="s">
        <v>171</v>
      </c>
      <c r="E301" s="163" t="s">
        <v>21</v>
      </c>
      <c r="F301" s="164" t="s">
        <v>642</v>
      </c>
      <c r="H301" s="163" t="s">
        <v>21</v>
      </c>
      <c r="I301" s="165"/>
      <c r="L301" s="162"/>
      <c r="M301" s="166"/>
      <c r="T301" s="167"/>
      <c r="AT301" s="163" t="s">
        <v>171</v>
      </c>
      <c r="AU301" s="163" t="s">
        <v>85</v>
      </c>
      <c r="AV301" s="12" t="s">
        <v>83</v>
      </c>
      <c r="AW301" s="12" t="s">
        <v>37</v>
      </c>
      <c r="AX301" s="12" t="s">
        <v>76</v>
      </c>
      <c r="AY301" s="163" t="s">
        <v>160</v>
      </c>
    </row>
    <row r="302" spans="2:51" s="13" customFormat="1" ht="10">
      <c r="B302" s="168"/>
      <c r="D302" s="159" t="s">
        <v>171</v>
      </c>
      <c r="E302" s="169" t="s">
        <v>21</v>
      </c>
      <c r="F302" s="170" t="s">
        <v>643</v>
      </c>
      <c r="H302" s="171">
        <v>48.292</v>
      </c>
      <c r="I302" s="172"/>
      <c r="L302" s="168"/>
      <c r="M302" s="173"/>
      <c r="T302" s="174"/>
      <c r="AT302" s="169" t="s">
        <v>171</v>
      </c>
      <c r="AU302" s="169" t="s">
        <v>85</v>
      </c>
      <c r="AV302" s="13" t="s">
        <v>85</v>
      </c>
      <c r="AW302" s="13" t="s">
        <v>37</v>
      </c>
      <c r="AX302" s="13" t="s">
        <v>76</v>
      </c>
      <c r="AY302" s="169" t="s">
        <v>160</v>
      </c>
    </row>
    <row r="303" spans="2:51" s="13" customFormat="1" ht="10">
      <c r="B303" s="168"/>
      <c r="D303" s="159" t="s">
        <v>171</v>
      </c>
      <c r="E303" s="169" t="s">
        <v>21</v>
      </c>
      <c r="F303" s="170" t="s">
        <v>644</v>
      </c>
      <c r="H303" s="171">
        <v>9.912</v>
      </c>
      <c r="I303" s="172"/>
      <c r="L303" s="168"/>
      <c r="M303" s="173"/>
      <c r="T303" s="174"/>
      <c r="AT303" s="169" t="s">
        <v>171</v>
      </c>
      <c r="AU303" s="169" t="s">
        <v>85</v>
      </c>
      <c r="AV303" s="13" t="s">
        <v>85</v>
      </c>
      <c r="AW303" s="13" t="s">
        <v>37</v>
      </c>
      <c r="AX303" s="13" t="s">
        <v>76</v>
      </c>
      <c r="AY303" s="169" t="s">
        <v>160</v>
      </c>
    </row>
    <row r="304" spans="2:51" s="13" customFormat="1" ht="10">
      <c r="B304" s="168"/>
      <c r="D304" s="159" t="s">
        <v>171</v>
      </c>
      <c r="E304" s="169" t="s">
        <v>21</v>
      </c>
      <c r="F304" s="170" t="s">
        <v>637</v>
      </c>
      <c r="H304" s="171">
        <v>-5.6</v>
      </c>
      <c r="I304" s="172"/>
      <c r="L304" s="168"/>
      <c r="M304" s="173"/>
      <c r="T304" s="174"/>
      <c r="AT304" s="169" t="s">
        <v>171</v>
      </c>
      <c r="AU304" s="169" t="s">
        <v>85</v>
      </c>
      <c r="AV304" s="13" t="s">
        <v>85</v>
      </c>
      <c r="AW304" s="13" t="s">
        <v>37</v>
      </c>
      <c r="AX304" s="13" t="s">
        <v>76</v>
      </c>
      <c r="AY304" s="169" t="s">
        <v>160</v>
      </c>
    </row>
    <row r="305" spans="2:51" s="13" customFormat="1" ht="10">
      <c r="B305" s="168"/>
      <c r="D305" s="159" t="s">
        <v>171</v>
      </c>
      <c r="E305" s="169" t="s">
        <v>21</v>
      </c>
      <c r="F305" s="170" t="s">
        <v>645</v>
      </c>
      <c r="H305" s="171">
        <v>-2.688</v>
      </c>
      <c r="I305" s="172"/>
      <c r="L305" s="168"/>
      <c r="M305" s="173"/>
      <c r="T305" s="174"/>
      <c r="AT305" s="169" t="s">
        <v>171</v>
      </c>
      <c r="AU305" s="169" t="s">
        <v>85</v>
      </c>
      <c r="AV305" s="13" t="s">
        <v>85</v>
      </c>
      <c r="AW305" s="13" t="s">
        <v>37</v>
      </c>
      <c r="AX305" s="13" t="s">
        <v>76</v>
      </c>
      <c r="AY305" s="169" t="s">
        <v>160</v>
      </c>
    </row>
    <row r="306" spans="2:51" s="14" customFormat="1" ht="10">
      <c r="B306" s="175"/>
      <c r="D306" s="159" t="s">
        <v>171</v>
      </c>
      <c r="E306" s="176" t="s">
        <v>21</v>
      </c>
      <c r="F306" s="177" t="s">
        <v>180</v>
      </c>
      <c r="H306" s="178">
        <v>49.916</v>
      </c>
      <c r="I306" s="179"/>
      <c r="L306" s="175"/>
      <c r="M306" s="180"/>
      <c r="T306" s="181"/>
      <c r="AT306" s="176" t="s">
        <v>171</v>
      </c>
      <c r="AU306" s="176" t="s">
        <v>85</v>
      </c>
      <c r="AV306" s="14" t="s">
        <v>181</v>
      </c>
      <c r="AW306" s="14" t="s">
        <v>37</v>
      </c>
      <c r="AX306" s="14" t="s">
        <v>76</v>
      </c>
      <c r="AY306" s="176" t="s">
        <v>160</v>
      </c>
    </row>
    <row r="307" spans="2:51" s="12" customFormat="1" ht="10">
      <c r="B307" s="162"/>
      <c r="D307" s="159" t="s">
        <v>171</v>
      </c>
      <c r="E307" s="163" t="s">
        <v>21</v>
      </c>
      <c r="F307" s="164" t="s">
        <v>646</v>
      </c>
      <c r="H307" s="163" t="s">
        <v>21</v>
      </c>
      <c r="I307" s="165"/>
      <c r="L307" s="162"/>
      <c r="M307" s="166"/>
      <c r="T307" s="167"/>
      <c r="AT307" s="163" t="s">
        <v>171</v>
      </c>
      <c r="AU307" s="163" t="s">
        <v>85</v>
      </c>
      <c r="AV307" s="12" t="s">
        <v>83</v>
      </c>
      <c r="AW307" s="12" t="s">
        <v>37</v>
      </c>
      <c r="AX307" s="12" t="s">
        <v>76</v>
      </c>
      <c r="AY307" s="163" t="s">
        <v>160</v>
      </c>
    </row>
    <row r="308" spans="2:51" s="13" customFormat="1" ht="10">
      <c r="B308" s="168"/>
      <c r="D308" s="159" t="s">
        <v>171</v>
      </c>
      <c r="E308" s="169" t="s">
        <v>21</v>
      </c>
      <c r="F308" s="170" t="s">
        <v>647</v>
      </c>
      <c r="H308" s="171">
        <v>13.866</v>
      </c>
      <c r="I308" s="172"/>
      <c r="L308" s="168"/>
      <c r="M308" s="173"/>
      <c r="T308" s="174"/>
      <c r="AT308" s="169" t="s">
        <v>171</v>
      </c>
      <c r="AU308" s="169" t="s">
        <v>85</v>
      </c>
      <c r="AV308" s="13" t="s">
        <v>85</v>
      </c>
      <c r="AW308" s="13" t="s">
        <v>37</v>
      </c>
      <c r="AX308" s="13" t="s">
        <v>76</v>
      </c>
      <c r="AY308" s="169" t="s">
        <v>160</v>
      </c>
    </row>
    <row r="309" spans="2:51" s="13" customFormat="1" ht="10">
      <c r="B309" s="168"/>
      <c r="D309" s="159" t="s">
        <v>171</v>
      </c>
      <c r="E309" s="169" t="s">
        <v>21</v>
      </c>
      <c r="F309" s="170" t="s">
        <v>648</v>
      </c>
      <c r="H309" s="171">
        <v>-2</v>
      </c>
      <c r="I309" s="172"/>
      <c r="L309" s="168"/>
      <c r="M309" s="173"/>
      <c r="T309" s="174"/>
      <c r="AT309" s="169" t="s">
        <v>171</v>
      </c>
      <c r="AU309" s="169" t="s">
        <v>85</v>
      </c>
      <c r="AV309" s="13" t="s">
        <v>85</v>
      </c>
      <c r="AW309" s="13" t="s">
        <v>37</v>
      </c>
      <c r="AX309" s="13" t="s">
        <v>76</v>
      </c>
      <c r="AY309" s="169" t="s">
        <v>160</v>
      </c>
    </row>
    <row r="310" spans="2:51" s="13" customFormat="1" ht="10">
      <c r="B310" s="168"/>
      <c r="D310" s="159" t="s">
        <v>171</v>
      </c>
      <c r="E310" s="169" t="s">
        <v>21</v>
      </c>
      <c r="F310" s="170" t="s">
        <v>649</v>
      </c>
      <c r="H310" s="171">
        <v>-1.958</v>
      </c>
      <c r="I310" s="172"/>
      <c r="L310" s="168"/>
      <c r="M310" s="173"/>
      <c r="T310" s="174"/>
      <c r="AT310" s="169" t="s">
        <v>171</v>
      </c>
      <c r="AU310" s="169" t="s">
        <v>85</v>
      </c>
      <c r="AV310" s="13" t="s">
        <v>85</v>
      </c>
      <c r="AW310" s="13" t="s">
        <v>37</v>
      </c>
      <c r="AX310" s="13" t="s">
        <v>76</v>
      </c>
      <c r="AY310" s="169" t="s">
        <v>160</v>
      </c>
    </row>
    <row r="311" spans="2:51" s="14" customFormat="1" ht="10">
      <c r="B311" s="175"/>
      <c r="D311" s="159" t="s">
        <v>171</v>
      </c>
      <c r="E311" s="176" t="s">
        <v>21</v>
      </c>
      <c r="F311" s="177" t="s">
        <v>180</v>
      </c>
      <c r="H311" s="178">
        <v>9.908</v>
      </c>
      <c r="I311" s="179"/>
      <c r="L311" s="175"/>
      <c r="M311" s="180"/>
      <c r="T311" s="181"/>
      <c r="AT311" s="176" t="s">
        <v>171</v>
      </c>
      <c r="AU311" s="176" t="s">
        <v>85</v>
      </c>
      <c r="AV311" s="14" t="s">
        <v>181</v>
      </c>
      <c r="AW311" s="14" t="s">
        <v>37</v>
      </c>
      <c r="AX311" s="14" t="s">
        <v>76</v>
      </c>
      <c r="AY311" s="176" t="s">
        <v>160</v>
      </c>
    </row>
    <row r="312" spans="2:51" s="15" customFormat="1" ht="10">
      <c r="B312" s="182"/>
      <c r="D312" s="159" t="s">
        <v>171</v>
      </c>
      <c r="E312" s="183" t="s">
        <v>21</v>
      </c>
      <c r="F312" s="184" t="s">
        <v>185</v>
      </c>
      <c r="H312" s="185">
        <v>278.6729999999999</v>
      </c>
      <c r="I312" s="186"/>
      <c r="L312" s="182"/>
      <c r="M312" s="187"/>
      <c r="T312" s="188"/>
      <c r="AT312" s="183" t="s">
        <v>171</v>
      </c>
      <c r="AU312" s="183" t="s">
        <v>85</v>
      </c>
      <c r="AV312" s="15" t="s">
        <v>167</v>
      </c>
      <c r="AW312" s="15" t="s">
        <v>37</v>
      </c>
      <c r="AX312" s="15" t="s">
        <v>83</v>
      </c>
      <c r="AY312" s="183" t="s">
        <v>160</v>
      </c>
    </row>
    <row r="313" spans="2:65" s="1" customFormat="1" ht="16.5" customHeight="1">
      <c r="B313" s="33"/>
      <c r="C313" s="146" t="s">
        <v>359</v>
      </c>
      <c r="D313" s="146" t="s">
        <v>162</v>
      </c>
      <c r="E313" s="147" t="s">
        <v>650</v>
      </c>
      <c r="F313" s="148" t="s">
        <v>651</v>
      </c>
      <c r="G313" s="149" t="s">
        <v>204</v>
      </c>
      <c r="H313" s="150">
        <v>1459.758</v>
      </c>
      <c r="I313" s="151"/>
      <c r="J313" s="152">
        <f>ROUND(I313*H313,2)</f>
        <v>0</v>
      </c>
      <c r="K313" s="148" t="s">
        <v>166</v>
      </c>
      <c r="L313" s="33"/>
      <c r="M313" s="153" t="s">
        <v>21</v>
      </c>
      <c r="N313" s="154" t="s">
        <v>47</v>
      </c>
      <c r="P313" s="155">
        <f>O313*H313</f>
        <v>0</v>
      </c>
      <c r="Q313" s="155">
        <v>0.00269</v>
      </c>
      <c r="R313" s="155">
        <f>Q313*H313</f>
        <v>3.9267490200000004</v>
      </c>
      <c r="S313" s="155">
        <v>0</v>
      </c>
      <c r="T313" s="156">
        <f>S313*H313</f>
        <v>0</v>
      </c>
      <c r="AR313" s="157" t="s">
        <v>167</v>
      </c>
      <c r="AT313" s="157" t="s">
        <v>162</v>
      </c>
      <c r="AU313" s="157" t="s">
        <v>85</v>
      </c>
      <c r="AY313" s="18" t="s">
        <v>160</v>
      </c>
      <c r="BE313" s="158">
        <f>IF(N313="základní",J313,0)</f>
        <v>0</v>
      </c>
      <c r="BF313" s="158">
        <f>IF(N313="snížená",J313,0)</f>
        <v>0</v>
      </c>
      <c r="BG313" s="158">
        <f>IF(N313="zákl. přenesená",J313,0)</f>
        <v>0</v>
      </c>
      <c r="BH313" s="158">
        <f>IF(N313="sníž. přenesená",J313,0)</f>
        <v>0</v>
      </c>
      <c r="BI313" s="158">
        <f>IF(N313="nulová",J313,0)</f>
        <v>0</v>
      </c>
      <c r="BJ313" s="18" t="s">
        <v>83</v>
      </c>
      <c r="BK313" s="158">
        <f>ROUND(I313*H313,2)</f>
        <v>0</v>
      </c>
      <c r="BL313" s="18" t="s">
        <v>167</v>
      </c>
      <c r="BM313" s="157" t="s">
        <v>652</v>
      </c>
    </row>
    <row r="314" spans="2:47" s="1" customFormat="1" ht="36">
      <c r="B314" s="33"/>
      <c r="D314" s="159" t="s">
        <v>169</v>
      </c>
      <c r="F314" s="160" t="s">
        <v>605</v>
      </c>
      <c r="I314" s="94"/>
      <c r="L314" s="33"/>
      <c r="M314" s="161"/>
      <c r="T314" s="54"/>
      <c r="AT314" s="18" t="s">
        <v>169</v>
      </c>
      <c r="AU314" s="18" t="s">
        <v>85</v>
      </c>
    </row>
    <row r="315" spans="2:51" s="12" customFormat="1" ht="10">
      <c r="B315" s="162"/>
      <c r="D315" s="159" t="s">
        <v>171</v>
      </c>
      <c r="E315" s="163" t="s">
        <v>21</v>
      </c>
      <c r="F315" s="164" t="s">
        <v>620</v>
      </c>
      <c r="H315" s="163" t="s">
        <v>21</v>
      </c>
      <c r="I315" s="165"/>
      <c r="L315" s="162"/>
      <c r="M315" s="166"/>
      <c r="T315" s="167"/>
      <c r="AT315" s="163" t="s">
        <v>171</v>
      </c>
      <c r="AU315" s="163" t="s">
        <v>85</v>
      </c>
      <c r="AV315" s="12" t="s">
        <v>83</v>
      </c>
      <c r="AW315" s="12" t="s">
        <v>37</v>
      </c>
      <c r="AX315" s="12" t="s">
        <v>76</v>
      </c>
      <c r="AY315" s="163" t="s">
        <v>160</v>
      </c>
    </row>
    <row r="316" spans="2:51" s="12" customFormat="1" ht="10">
      <c r="B316" s="162"/>
      <c r="D316" s="159" t="s">
        <v>171</v>
      </c>
      <c r="E316" s="163" t="s">
        <v>21</v>
      </c>
      <c r="F316" s="164" t="s">
        <v>621</v>
      </c>
      <c r="H316" s="163" t="s">
        <v>21</v>
      </c>
      <c r="I316" s="165"/>
      <c r="L316" s="162"/>
      <c r="M316" s="166"/>
      <c r="T316" s="167"/>
      <c r="AT316" s="163" t="s">
        <v>171</v>
      </c>
      <c r="AU316" s="163" t="s">
        <v>85</v>
      </c>
      <c r="AV316" s="12" t="s">
        <v>83</v>
      </c>
      <c r="AW316" s="12" t="s">
        <v>37</v>
      </c>
      <c r="AX316" s="12" t="s">
        <v>76</v>
      </c>
      <c r="AY316" s="163" t="s">
        <v>160</v>
      </c>
    </row>
    <row r="317" spans="2:51" s="13" customFormat="1" ht="10">
      <c r="B317" s="168"/>
      <c r="D317" s="159" t="s">
        <v>171</v>
      </c>
      <c r="E317" s="169" t="s">
        <v>21</v>
      </c>
      <c r="F317" s="170" t="s">
        <v>653</v>
      </c>
      <c r="H317" s="171">
        <v>671.82</v>
      </c>
      <c r="I317" s="172"/>
      <c r="L317" s="168"/>
      <c r="M317" s="173"/>
      <c r="T317" s="174"/>
      <c r="AT317" s="169" t="s">
        <v>171</v>
      </c>
      <c r="AU317" s="169" t="s">
        <v>85</v>
      </c>
      <c r="AV317" s="13" t="s">
        <v>85</v>
      </c>
      <c r="AW317" s="13" t="s">
        <v>37</v>
      </c>
      <c r="AX317" s="13" t="s">
        <v>76</v>
      </c>
      <c r="AY317" s="169" t="s">
        <v>160</v>
      </c>
    </row>
    <row r="318" spans="2:51" s="13" customFormat="1" ht="10">
      <c r="B318" s="168"/>
      <c r="D318" s="159" t="s">
        <v>171</v>
      </c>
      <c r="E318" s="169" t="s">
        <v>21</v>
      </c>
      <c r="F318" s="170" t="s">
        <v>654</v>
      </c>
      <c r="H318" s="171">
        <v>175.5</v>
      </c>
      <c r="I318" s="172"/>
      <c r="L318" s="168"/>
      <c r="M318" s="173"/>
      <c r="T318" s="174"/>
      <c r="AT318" s="169" t="s">
        <v>171</v>
      </c>
      <c r="AU318" s="169" t="s">
        <v>85</v>
      </c>
      <c r="AV318" s="13" t="s">
        <v>85</v>
      </c>
      <c r="AW318" s="13" t="s">
        <v>37</v>
      </c>
      <c r="AX318" s="13" t="s">
        <v>76</v>
      </c>
      <c r="AY318" s="169" t="s">
        <v>160</v>
      </c>
    </row>
    <row r="319" spans="2:51" s="13" customFormat="1" ht="10">
      <c r="B319" s="168"/>
      <c r="D319" s="159" t="s">
        <v>171</v>
      </c>
      <c r="E319" s="169" t="s">
        <v>21</v>
      </c>
      <c r="F319" s="170" t="s">
        <v>655</v>
      </c>
      <c r="H319" s="171">
        <v>-156</v>
      </c>
      <c r="I319" s="172"/>
      <c r="L319" s="168"/>
      <c r="M319" s="173"/>
      <c r="T319" s="174"/>
      <c r="AT319" s="169" t="s">
        <v>171</v>
      </c>
      <c r="AU319" s="169" t="s">
        <v>85</v>
      </c>
      <c r="AV319" s="13" t="s">
        <v>85</v>
      </c>
      <c r="AW319" s="13" t="s">
        <v>37</v>
      </c>
      <c r="AX319" s="13" t="s">
        <v>76</v>
      </c>
      <c r="AY319" s="169" t="s">
        <v>160</v>
      </c>
    </row>
    <row r="320" spans="2:51" s="14" customFormat="1" ht="10">
      <c r="B320" s="175"/>
      <c r="D320" s="159" t="s">
        <v>171</v>
      </c>
      <c r="E320" s="176" t="s">
        <v>21</v>
      </c>
      <c r="F320" s="177" t="s">
        <v>180</v>
      </c>
      <c r="H320" s="178">
        <v>691.32</v>
      </c>
      <c r="I320" s="179"/>
      <c r="L320" s="175"/>
      <c r="M320" s="180"/>
      <c r="T320" s="181"/>
      <c r="AT320" s="176" t="s">
        <v>171</v>
      </c>
      <c r="AU320" s="176" t="s">
        <v>85</v>
      </c>
      <c r="AV320" s="14" t="s">
        <v>181</v>
      </c>
      <c r="AW320" s="14" t="s">
        <v>37</v>
      </c>
      <c r="AX320" s="14" t="s">
        <v>76</v>
      </c>
      <c r="AY320" s="176" t="s">
        <v>160</v>
      </c>
    </row>
    <row r="321" spans="2:51" s="12" customFormat="1" ht="10">
      <c r="B321" s="162"/>
      <c r="D321" s="159" t="s">
        <v>171</v>
      </c>
      <c r="E321" s="163" t="s">
        <v>21</v>
      </c>
      <c r="F321" s="164" t="s">
        <v>626</v>
      </c>
      <c r="H321" s="163" t="s">
        <v>21</v>
      </c>
      <c r="I321" s="165"/>
      <c r="L321" s="162"/>
      <c r="M321" s="166"/>
      <c r="T321" s="167"/>
      <c r="AT321" s="163" t="s">
        <v>171</v>
      </c>
      <c r="AU321" s="163" t="s">
        <v>85</v>
      </c>
      <c r="AV321" s="12" t="s">
        <v>83</v>
      </c>
      <c r="AW321" s="12" t="s">
        <v>37</v>
      </c>
      <c r="AX321" s="12" t="s">
        <v>76</v>
      </c>
      <c r="AY321" s="163" t="s">
        <v>160</v>
      </c>
    </row>
    <row r="322" spans="2:51" s="13" customFormat="1" ht="10">
      <c r="B322" s="168"/>
      <c r="D322" s="159" t="s">
        <v>171</v>
      </c>
      <c r="E322" s="169" t="s">
        <v>21</v>
      </c>
      <c r="F322" s="170" t="s">
        <v>656</v>
      </c>
      <c r="H322" s="171">
        <v>150.5</v>
      </c>
      <c r="I322" s="172"/>
      <c r="L322" s="168"/>
      <c r="M322" s="173"/>
      <c r="T322" s="174"/>
      <c r="AT322" s="169" t="s">
        <v>171</v>
      </c>
      <c r="AU322" s="169" t="s">
        <v>85</v>
      </c>
      <c r="AV322" s="13" t="s">
        <v>85</v>
      </c>
      <c r="AW322" s="13" t="s">
        <v>37</v>
      </c>
      <c r="AX322" s="13" t="s">
        <v>76</v>
      </c>
      <c r="AY322" s="169" t="s">
        <v>160</v>
      </c>
    </row>
    <row r="323" spans="2:51" s="13" customFormat="1" ht="10">
      <c r="B323" s="168"/>
      <c r="D323" s="159" t="s">
        <v>171</v>
      </c>
      <c r="E323" s="169" t="s">
        <v>21</v>
      </c>
      <c r="F323" s="170" t="s">
        <v>657</v>
      </c>
      <c r="H323" s="171">
        <v>-26</v>
      </c>
      <c r="I323" s="172"/>
      <c r="L323" s="168"/>
      <c r="M323" s="173"/>
      <c r="T323" s="174"/>
      <c r="AT323" s="169" t="s">
        <v>171</v>
      </c>
      <c r="AU323" s="169" t="s">
        <v>85</v>
      </c>
      <c r="AV323" s="13" t="s">
        <v>85</v>
      </c>
      <c r="AW323" s="13" t="s">
        <v>37</v>
      </c>
      <c r="AX323" s="13" t="s">
        <v>76</v>
      </c>
      <c r="AY323" s="169" t="s">
        <v>160</v>
      </c>
    </row>
    <row r="324" spans="2:51" s="14" customFormat="1" ht="10">
      <c r="B324" s="175"/>
      <c r="D324" s="159" t="s">
        <v>171</v>
      </c>
      <c r="E324" s="176" t="s">
        <v>21</v>
      </c>
      <c r="F324" s="177" t="s">
        <v>180</v>
      </c>
      <c r="H324" s="178">
        <v>124.5</v>
      </c>
      <c r="I324" s="179"/>
      <c r="L324" s="175"/>
      <c r="M324" s="180"/>
      <c r="T324" s="181"/>
      <c r="AT324" s="176" t="s">
        <v>171</v>
      </c>
      <c r="AU324" s="176" t="s">
        <v>85</v>
      </c>
      <c r="AV324" s="14" t="s">
        <v>181</v>
      </c>
      <c r="AW324" s="14" t="s">
        <v>37</v>
      </c>
      <c r="AX324" s="14" t="s">
        <v>76</v>
      </c>
      <c r="AY324" s="176" t="s">
        <v>160</v>
      </c>
    </row>
    <row r="325" spans="2:51" s="12" customFormat="1" ht="10">
      <c r="B325" s="162"/>
      <c r="D325" s="159" t="s">
        <v>171</v>
      </c>
      <c r="E325" s="163" t="s">
        <v>21</v>
      </c>
      <c r="F325" s="164" t="s">
        <v>630</v>
      </c>
      <c r="H325" s="163" t="s">
        <v>21</v>
      </c>
      <c r="I325" s="165"/>
      <c r="L325" s="162"/>
      <c r="M325" s="166"/>
      <c r="T325" s="167"/>
      <c r="AT325" s="163" t="s">
        <v>171</v>
      </c>
      <c r="AU325" s="163" t="s">
        <v>85</v>
      </c>
      <c r="AV325" s="12" t="s">
        <v>83</v>
      </c>
      <c r="AW325" s="12" t="s">
        <v>37</v>
      </c>
      <c r="AX325" s="12" t="s">
        <v>76</v>
      </c>
      <c r="AY325" s="163" t="s">
        <v>160</v>
      </c>
    </row>
    <row r="326" spans="2:51" s="13" customFormat="1" ht="10">
      <c r="B326" s="168"/>
      <c r="D326" s="159" t="s">
        <v>171</v>
      </c>
      <c r="E326" s="169" t="s">
        <v>21</v>
      </c>
      <c r="F326" s="170" t="s">
        <v>658</v>
      </c>
      <c r="H326" s="171">
        <v>17.36</v>
      </c>
      <c r="I326" s="172"/>
      <c r="L326" s="168"/>
      <c r="M326" s="173"/>
      <c r="T326" s="174"/>
      <c r="AT326" s="169" t="s">
        <v>171</v>
      </c>
      <c r="AU326" s="169" t="s">
        <v>85</v>
      </c>
      <c r="AV326" s="13" t="s">
        <v>85</v>
      </c>
      <c r="AW326" s="13" t="s">
        <v>37</v>
      </c>
      <c r="AX326" s="13" t="s">
        <v>76</v>
      </c>
      <c r="AY326" s="169" t="s">
        <v>160</v>
      </c>
    </row>
    <row r="327" spans="2:51" s="13" customFormat="1" ht="10">
      <c r="B327" s="168"/>
      <c r="D327" s="159" t="s">
        <v>171</v>
      </c>
      <c r="E327" s="169" t="s">
        <v>21</v>
      </c>
      <c r="F327" s="170" t="s">
        <v>659</v>
      </c>
      <c r="H327" s="171">
        <v>-4</v>
      </c>
      <c r="I327" s="172"/>
      <c r="L327" s="168"/>
      <c r="M327" s="173"/>
      <c r="T327" s="174"/>
      <c r="AT327" s="169" t="s">
        <v>171</v>
      </c>
      <c r="AU327" s="169" t="s">
        <v>85</v>
      </c>
      <c r="AV327" s="13" t="s">
        <v>85</v>
      </c>
      <c r="AW327" s="13" t="s">
        <v>37</v>
      </c>
      <c r="AX327" s="13" t="s">
        <v>76</v>
      </c>
      <c r="AY327" s="169" t="s">
        <v>160</v>
      </c>
    </row>
    <row r="328" spans="2:51" s="14" customFormat="1" ht="10">
      <c r="B328" s="175"/>
      <c r="D328" s="159" t="s">
        <v>171</v>
      </c>
      <c r="E328" s="176" t="s">
        <v>21</v>
      </c>
      <c r="F328" s="177" t="s">
        <v>180</v>
      </c>
      <c r="H328" s="178">
        <v>13.36</v>
      </c>
      <c r="I328" s="179"/>
      <c r="L328" s="175"/>
      <c r="M328" s="180"/>
      <c r="T328" s="181"/>
      <c r="AT328" s="176" t="s">
        <v>171</v>
      </c>
      <c r="AU328" s="176" t="s">
        <v>85</v>
      </c>
      <c r="AV328" s="14" t="s">
        <v>181</v>
      </c>
      <c r="AW328" s="14" t="s">
        <v>37</v>
      </c>
      <c r="AX328" s="14" t="s">
        <v>76</v>
      </c>
      <c r="AY328" s="176" t="s">
        <v>160</v>
      </c>
    </row>
    <row r="329" spans="2:51" s="12" customFormat="1" ht="10">
      <c r="B329" s="162"/>
      <c r="D329" s="159" t="s">
        <v>171</v>
      </c>
      <c r="E329" s="163" t="s">
        <v>21</v>
      </c>
      <c r="F329" s="164" t="s">
        <v>634</v>
      </c>
      <c r="H329" s="163" t="s">
        <v>21</v>
      </c>
      <c r="I329" s="165"/>
      <c r="L329" s="162"/>
      <c r="M329" s="166"/>
      <c r="T329" s="167"/>
      <c r="AT329" s="163" t="s">
        <v>171</v>
      </c>
      <c r="AU329" s="163" t="s">
        <v>85</v>
      </c>
      <c r="AV329" s="12" t="s">
        <v>83</v>
      </c>
      <c r="AW329" s="12" t="s">
        <v>37</v>
      </c>
      <c r="AX329" s="12" t="s">
        <v>76</v>
      </c>
      <c r="AY329" s="163" t="s">
        <v>160</v>
      </c>
    </row>
    <row r="330" spans="2:51" s="13" customFormat="1" ht="10">
      <c r="B330" s="168"/>
      <c r="D330" s="159" t="s">
        <v>171</v>
      </c>
      <c r="E330" s="169" t="s">
        <v>21</v>
      </c>
      <c r="F330" s="170" t="s">
        <v>660</v>
      </c>
      <c r="H330" s="171">
        <v>198.03</v>
      </c>
      <c r="I330" s="172"/>
      <c r="L330" s="168"/>
      <c r="M330" s="173"/>
      <c r="T330" s="174"/>
      <c r="AT330" s="169" t="s">
        <v>171</v>
      </c>
      <c r="AU330" s="169" t="s">
        <v>85</v>
      </c>
      <c r="AV330" s="13" t="s">
        <v>85</v>
      </c>
      <c r="AW330" s="13" t="s">
        <v>37</v>
      </c>
      <c r="AX330" s="13" t="s">
        <v>76</v>
      </c>
      <c r="AY330" s="169" t="s">
        <v>160</v>
      </c>
    </row>
    <row r="331" spans="2:51" s="13" customFormat="1" ht="10">
      <c r="B331" s="168"/>
      <c r="D331" s="159" t="s">
        <v>171</v>
      </c>
      <c r="E331" s="169" t="s">
        <v>21</v>
      </c>
      <c r="F331" s="170" t="s">
        <v>661</v>
      </c>
      <c r="H331" s="171">
        <v>106.2</v>
      </c>
      <c r="I331" s="172"/>
      <c r="L331" s="168"/>
      <c r="M331" s="173"/>
      <c r="T331" s="174"/>
      <c r="AT331" s="169" t="s">
        <v>171</v>
      </c>
      <c r="AU331" s="169" t="s">
        <v>85</v>
      </c>
      <c r="AV331" s="13" t="s">
        <v>85</v>
      </c>
      <c r="AW331" s="13" t="s">
        <v>37</v>
      </c>
      <c r="AX331" s="13" t="s">
        <v>76</v>
      </c>
      <c r="AY331" s="169" t="s">
        <v>160</v>
      </c>
    </row>
    <row r="332" spans="2:51" s="13" customFormat="1" ht="10">
      <c r="B332" s="168"/>
      <c r="D332" s="159" t="s">
        <v>171</v>
      </c>
      <c r="E332" s="169" t="s">
        <v>21</v>
      </c>
      <c r="F332" s="170" t="s">
        <v>662</v>
      </c>
      <c r="H332" s="171">
        <v>-28</v>
      </c>
      <c r="I332" s="172"/>
      <c r="L332" s="168"/>
      <c r="M332" s="173"/>
      <c r="T332" s="174"/>
      <c r="AT332" s="169" t="s">
        <v>171</v>
      </c>
      <c r="AU332" s="169" t="s">
        <v>85</v>
      </c>
      <c r="AV332" s="13" t="s">
        <v>85</v>
      </c>
      <c r="AW332" s="13" t="s">
        <v>37</v>
      </c>
      <c r="AX332" s="13" t="s">
        <v>76</v>
      </c>
      <c r="AY332" s="169" t="s">
        <v>160</v>
      </c>
    </row>
    <row r="333" spans="2:51" s="14" customFormat="1" ht="10">
      <c r="B333" s="175"/>
      <c r="D333" s="159" t="s">
        <v>171</v>
      </c>
      <c r="E333" s="176" t="s">
        <v>21</v>
      </c>
      <c r="F333" s="177" t="s">
        <v>180</v>
      </c>
      <c r="H333" s="178">
        <v>276.23</v>
      </c>
      <c r="I333" s="179"/>
      <c r="L333" s="175"/>
      <c r="M333" s="180"/>
      <c r="T333" s="181"/>
      <c r="AT333" s="176" t="s">
        <v>171</v>
      </c>
      <c r="AU333" s="176" t="s">
        <v>85</v>
      </c>
      <c r="AV333" s="14" t="s">
        <v>181</v>
      </c>
      <c r="AW333" s="14" t="s">
        <v>37</v>
      </c>
      <c r="AX333" s="14" t="s">
        <v>76</v>
      </c>
      <c r="AY333" s="176" t="s">
        <v>160</v>
      </c>
    </row>
    <row r="334" spans="2:51" s="12" customFormat="1" ht="10">
      <c r="B334" s="162"/>
      <c r="D334" s="159" t="s">
        <v>171</v>
      </c>
      <c r="E334" s="163" t="s">
        <v>21</v>
      </c>
      <c r="F334" s="164" t="s">
        <v>639</v>
      </c>
      <c r="H334" s="163" t="s">
        <v>21</v>
      </c>
      <c r="I334" s="165"/>
      <c r="L334" s="162"/>
      <c r="M334" s="166"/>
      <c r="T334" s="167"/>
      <c r="AT334" s="163" t="s">
        <v>171</v>
      </c>
      <c r="AU334" s="163" t="s">
        <v>85</v>
      </c>
      <c r="AV334" s="12" t="s">
        <v>83</v>
      </c>
      <c r="AW334" s="12" t="s">
        <v>37</v>
      </c>
      <c r="AX334" s="12" t="s">
        <v>76</v>
      </c>
      <c r="AY334" s="163" t="s">
        <v>160</v>
      </c>
    </row>
    <row r="335" spans="2:51" s="13" customFormat="1" ht="10">
      <c r="B335" s="168"/>
      <c r="D335" s="159" t="s">
        <v>171</v>
      </c>
      <c r="E335" s="169" t="s">
        <v>21</v>
      </c>
      <c r="F335" s="170" t="s">
        <v>663</v>
      </c>
      <c r="H335" s="171">
        <v>36</v>
      </c>
      <c r="I335" s="172"/>
      <c r="L335" s="168"/>
      <c r="M335" s="173"/>
      <c r="T335" s="174"/>
      <c r="AT335" s="169" t="s">
        <v>171</v>
      </c>
      <c r="AU335" s="169" t="s">
        <v>85</v>
      </c>
      <c r="AV335" s="13" t="s">
        <v>85</v>
      </c>
      <c r="AW335" s="13" t="s">
        <v>37</v>
      </c>
      <c r="AX335" s="13" t="s">
        <v>76</v>
      </c>
      <c r="AY335" s="169" t="s">
        <v>160</v>
      </c>
    </row>
    <row r="336" spans="2:51" s="13" customFormat="1" ht="10">
      <c r="B336" s="168"/>
      <c r="D336" s="159" t="s">
        <v>171</v>
      </c>
      <c r="E336" s="169" t="s">
        <v>21</v>
      </c>
      <c r="F336" s="170" t="s">
        <v>659</v>
      </c>
      <c r="H336" s="171">
        <v>-4</v>
      </c>
      <c r="I336" s="172"/>
      <c r="L336" s="168"/>
      <c r="M336" s="173"/>
      <c r="T336" s="174"/>
      <c r="AT336" s="169" t="s">
        <v>171</v>
      </c>
      <c r="AU336" s="169" t="s">
        <v>85</v>
      </c>
      <c r="AV336" s="13" t="s">
        <v>85</v>
      </c>
      <c r="AW336" s="13" t="s">
        <v>37</v>
      </c>
      <c r="AX336" s="13" t="s">
        <v>76</v>
      </c>
      <c r="AY336" s="169" t="s">
        <v>160</v>
      </c>
    </row>
    <row r="337" spans="2:51" s="14" customFormat="1" ht="10">
      <c r="B337" s="175"/>
      <c r="D337" s="159" t="s">
        <v>171</v>
      </c>
      <c r="E337" s="176" t="s">
        <v>21</v>
      </c>
      <c r="F337" s="177" t="s">
        <v>180</v>
      </c>
      <c r="H337" s="178">
        <v>32</v>
      </c>
      <c r="I337" s="179"/>
      <c r="L337" s="175"/>
      <c r="M337" s="180"/>
      <c r="T337" s="181"/>
      <c r="AT337" s="176" t="s">
        <v>171</v>
      </c>
      <c r="AU337" s="176" t="s">
        <v>85</v>
      </c>
      <c r="AV337" s="14" t="s">
        <v>181</v>
      </c>
      <c r="AW337" s="14" t="s">
        <v>37</v>
      </c>
      <c r="AX337" s="14" t="s">
        <v>76</v>
      </c>
      <c r="AY337" s="176" t="s">
        <v>160</v>
      </c>
    </row>
    <row r="338" spans="2:51" s="12" customFormat="1" ht="10">
      <c r="B338" s="162"/>
      <c r="D338" s="159" t="s">
        <v>171</v>
      </c>
      <c r="E338" s="163" t="s">
        <v>21</v>
      </c>
      <c r="F338" s="164" t="s">
        <v>642</v>
      </c>
      <c r="H338" s="163" t="s">
        <v>21</v>
      </c>
      <c r="I338" s="165"/>
      <c r="L338" s="162"/>
      <c r="M338" s="166"/>
      <c r="T338" s="167"/>
      <c r="AT338" s="163" t="s">
        <v>171</v>
      </c>
      <c r="AU338" s="163" t="s">
        <v>85</v>
      </c>
      <c r="AV338" s="12" t="s">
        <v>83</v>
      </c>
      <c r="AW338" s="12" t="s">
        <v>37</v>
      </c>
      <c r="AX338" s="12" t="s">
        <v>76</v>
      </c>
      <c r="AY338" s="163" t="s">
        <v>160</v>
      </c>
    </row>
    <row r="339" spans="2:51" s="13" customFormat="1" ht="10">
      <c r="B339" s="168"/>
      <c r="D339" s="159" t="s">
        <v>171</v>
      </c>
      <c r="E339" s="169" t="s">
        <v>21</v>
      </c>
      <c r="F339" s="170" t="s">
        <v>664</v>
      </c>
      <c r="H339" s="171">
        <v>241.458</v>
      </c>
      <c r="I339" s="172"/>
      <c r="L339" s="168"/>
      <c r="M339" s="173"/>
      <c r="T339" s="174"/>
      <c r="AT339" s="169" t="s">
        <v>171</v>
      </c>
      <c r="AU339" s="169" t="s">
        <v>85</v>
      </c>
      <c r="AV339" s="13" t="s">
        <v>85</v>
      </c>
      <c r="AW339" s="13" t="s">
        <v>37</v>
      </c>
      <c r="AX339" s="13" t="s">
        <v>76</v>
      </c>
      <c r="AY339" s="169" t="s">
        <v>160</v>
      </c>
    </row>
    <row r="340" spans="2:51" s="13" customFormat="1" ht="10">
      <c r="B340" s="168"/>
      <c r="D340" s="159" t="s">
        <v>171</v>
      </c>
      <c r="E340" s="169" t="s">
        <v>21</v>
      </c>
      <c r="F340" s="170" t="s">
        <v>665</v>
      </c>
      <c r="H340" s="171">
        <v>49.56</v>
      </c>
      <c r="I340" s="172"/>
      <c r="L340" s="168"/>
      <c r="M340" s="173"/>
      <c r="T340" s="174"/>
      <c r="AT340" s="169" t="s">
        <v>171</v>
      </c>
      <c r="AU340" s="169" t="s">
        <v>85</v>
      </c>
      <c r="AV340" s="13" t="s">
        <v>85</v>
      </c>
      <c r="AW340" s="13" t="s">
        <v>37</v>
      </c>
      <c r="AX340" s="13" t="s">
        <v>76</v>
      </c>
      <c r="AY340" s="169" t="s">
        <v>160</v>
      </c>
    </row>
    <row r="341" spans="2:51" s="13" customFormat="1" ht="10">
      <c r="B341" s="168"/>
      <c r="D341" s="159" t="s">
        <v>171</v>
      </c>
      <c r="E341" s="169" t="s">
        <v>21</v>
      </c>
      <c r="F341" s="170" t="s">
        <v>666</v>
      </c>
      <c r="H341" s="171">
        <v>-28</v>
      </c>
      <c r="I341" s="172"/>
      <c r="L341" s="168"/>
      <c r="M341" s="173"/>
      <c r="T341" s="174"/>
      <c r="AT341" s="169" t="s">
        <v>171</v>
      </c>
      <c r="AU341" s="169" t="s">
        <v>85</v>
      </c>
      <c r="AV341" s="13" t="s">
        <v>85</v>
      </c>
      <c r="AW341" s="13" t="s">
        <v>37</v>
      </c>
      <c r="AX341" s="13" t="s">
        <v>76</v>
      </c>
      <c r="AY341" s="169" t="s">
        <v>160</v>
      </c>
    </row>
    <row r="342" spans="2:51" s="14" customFormat="1" ht="10">
      <c r="B342" s="175"/>
      <c r="D342" s="159" t="s">
        <v>171</v>
      </c>
      <c r="E342" s="176" t="s">
        <v>21</v>
      </c>
      <c r="F342" s="177" t="s">
        <v>180</v>
      </c>
      <c r="H342" s="178">
        <v>263.01800000000003</v>
      </c>
      <c r="I342" s="179"/>
      <c r="L342" s="175"/>
      <c r="M342" s="180"/>
      <c r="T342" s="181"/>
      <c r="AT342" s="176" t="s">
        <v>171</v>
      </c>
      <c r="AU342" s="176" t="s">
        <v>85</v>
      </c>
      <c r="AV342" s="14" t="s">
        <v>181</v>
      </c>
      <c r="AW342" s="14" t="s">
        <v>37</v>
      </c>
      <c r="AX342" s="14" t="s">
        <v>76</v>
      </c>
      <c r="AY342" s="176" t="s">
        <v>160</v>
      </c>
    </row>
    <row r="343" spans="2:51" s="12" customFormat="1" ht="10">
      <c r="B343" s="162"/>
      <c r="D343" s="159" t="s">
        <v>171</v>
      </c>
      <c r="E343" s="163" t="s">
        <v>21</v>
      </c>
      <c r="F343" s="164" t="s">
        <v>646</v>
      </c>
      <c r="H343" s="163" t="s">
        <v>21</v>
      </c>
      <c r="I343" s="165"/>
      <c r="L343" s="162"/>
      <c r="M343" s="166"/>
      <c r="T343" s="167"/>
      <c r="AT343" s="163" t="s">
        <v>171</v>
      </c>
      <c r="AU343" s="163" t="s">
        <v>85</v>
      </c>
      <c r="AV343" s="12" t="s">
        <v>83</v>
      </c>
      <c r="AW343" s="12" t="s">
        <v>37</v>
      </c>
      <c r="AX343" s="12" t="s">
        <v>76</v>
      </c>
      <c r="AY343" s="163" t="s">
        <v>160</v>
      </c>
    </row>
    <row r="344" spans="2:51" s="13" customFormat="1" ht="10">
      <c r="B344" s="168"/>
      <c r="D344" s="159" t="s">
        <v>171</v>
      </c>
      <c r="E344" s="169" t="s">
        <v>21</v>
      </c>
      <c r="F344" s="170" t="s">
        <v>667</v>
      </c>
      <c r="H344" s="171">
        <v>69.33</v>
      </c>
      <c r="I344" s="172"/>
      <c r="L344" s="168"/>
      <c r="M344" s="173"/>
      <c r="T344" s="174"/>
      <c r="AT344" s="169" t="s">
        <v>171</v>
      </c>
      <c r="AU344" s="169" t="s">
        <v>85</v>
      </c>
      <c r="AV344" s="13" t="s">
        <v>85</v>
      </c>
      <c r="AW344" s="13" t="s">
        <v>37</v>
      </c>
      <c r="AX344" s="13" t="s">
        <v>76</v>
      </c>
      <c r="AY344" s="169" t="s">
        <v>160</v>
      </c>
    </row>
    <row r="345" spans="2:51" s="13" customFormat="1" ht="10">
      <c r="B345" s="168"/>
      <c r="D345" s="159" t="s">
        <v>171</v>
      </c>
      <c r="E345" s="169" t="s">
        <v>21</v>
      </c>
      <c r="F345" s="170" t="s">
        <v>668</v>
      </c>
      <c r="H345" s="171">
        <v>-10</v>
      </c>
      <c r="I345" s="172"/>
      <c r="L345" s="168"/>
      <c r="M345" s="173"/>
      <c r="T345" s="174"/>
      <c r="AT345" s="169" t="s">
        <v>171</v>
      </c>
      <c r="AU345" s="169" t="s">
        <v>85</v>
      </c>
      <c r="AV345" s="13" t="s">
        <v>85</v>
      </c>
      <c r="AW345" s="13" t="s">
        <v>37</v>
      </c>
      <c r="AX345" s="13" t="s">
        <v>76</v>
      </c>
      <c r="AY345" s="169" t="s">
        <v>160</v>
      </c>
    </row>
    <row r="346" spans="2:51" s="14" customFormat="1" ht="10">
      <c r="B346" s="175"/>
      <c r="D346" s="159" t="s">
        <v>171</v>
      </c>
      <c r="E346" s="176" t="s">
        <v>21</v>
      </c>
      <c r="F346" s="177" t="s">
        <v>180</v>
      </c>
      <c r="H346" s="178">
        <v>59.33</v>
      </c>
      <c r="I346" s="179"/>
      <c r="L346" s="175"/>
      <c r="M346" s="180"/>
      <c r="T346" s="181"/>
      <c r="AT346" s="176" t="s">
        <v>171</v>
      </c>
      <c r="AU346" s="176" t="s">
        <v>85</v>
      </c>
      <c r="AV346" s="14" t="s">
        <v>181</v>
      </c>
      <c r="AW346" s="14" t="s">
        <v>37</v>
      </c>
      <c r="AX346" s="14" t="s">
        <v>76</v>
      </c>
      <c r="AY346" s="176" t="s">
        <v>160</v>
      </c>
    </row>
    <row r="347" spans="2:51" s="15" customFormat="1" ht="10">
      <c r="B347" s="182"/>
      <c r="D347" s="159" t="s">
        <v>171</v>
      </c>
      <c r="E347" s="183" t="s">
        <v>21</v>
      </c>
      <c r="F347" s="184" t="s">
        <v>185</v>
      </c>
      <c r="H347" s="185">
        <v>1459.758</v>
      </c>
      <c r="I347" s="186"/>
      <c r="L347" s="182"/>
      <c r="M347" s="187"/>
      <c r="T347" s="188"/>
      <c r="AT347" s="183" t="s">
        <v>171</v>
      </c>
      <c r="AU347" s="183" t="s">
        <v>85</v>
      </c>
      <c r="AV347" s="15" t="s">
        <v>167</v>
      </c>
      <c r="AW347" s="15" t="s">
        <v>37</v>
      </c>
      <c r="AX347" s="15" t="s">
        <v>83</v>
      </c>
      <c r="AY347" s="183" t="s">
        <v>160</v>
      </c>
    </row>
    <row r="348" spans="2:65" s="1" customFormat="1" ht="16.5" customHeight="1">
      <c r="B348" s="33"/>
      <c r="C348" s="146" t="s">
        <v>367</v>
      </c>
      <c r="D348" s="146" t="s">
        <v>162</v>
      </c>
      <c r="E348" s="147" t="s">
        <v>669</v>
      </c>
      <c r="F348" s="148" t="s">
        <v>670</v>
      </c>
      <c r="G348" s="149" t="s">
        <v>204</v>
      </c>
      <c r="H348" s="150">
        <v>1459.758</v>
      </c>
      <c r="I348" s="151"/>
      <c r="J348" s="152">
        <f>ROUND(I348*H348,2)</f>
        <v>0</v>
      </c>
      <c r="K348" s="148" t="s">
        <v>166</v>
      </c>
      <c r="L348" s="33"/>
      <c r="M348" s="153" t="s">
        <v>21</v>
      </c>
      <c r="N348" s="154" t="s">
        <v>47</v>
      </c>
      <c r="P348" s="155">
        <f>O348*H348</f>
        <v>0</v>
      </c>
      <c r="Q348" s="155">
        <v>0</v>
      </c>
      <c r="R348" s="155">
        <f>Q348*H348</f>
        <v>0</v>
      </c>
      <c r="S348" s="155">
        <v>0</v>
      </c>
      <c r="T348" s="156">
        <f>S348*H348</f>
        <v>0</v>
      </c>
      <c r="AR348" s="157" t="s">
        <v>167</v>
      </c>
      <c r="AT348" s="157" t="s">
        <v>162</v>
      </c>
      <c r="AU348" s="157" t="s">
        <v>85</v>
      </c>
      <c r="AY348" s="18" t="s">
        <v>160</v>
      </c>
      <c r="BE348" s="158">
        <f>IF(N348="základní",J348,0)</f>
        <v>0</v>
      </c>
      <c r="BF348" s="158">
        <f>IF(N348="snížená",J348,0)</f>
        <v>0</v>
      </c>
      <c r="BG348" s="158">
        <f>IF(N348="zákl. přenesená",J348,0)</f>
        <v>0</v>
      </c>
      <c r="BH348" s="158">
        <f>IF(N348="sníž. přenesená",J348,0)</f>
        <v>0</v>
      </c>
      <c r="BI348" s="158">
        <f>IF(N348="nulová",J348,0)</f>
        <v>0</v>
      </c>
      <c r="BJ348" s="18" t="s">
        <v>83</v>
      </c>
      <c r="BK348" s="158">
        <f>ROUND(I348*H348,2)</f>
        <v>0</v>
      </c>
      <c r="BL348" s="18" t="s">
        <v>167</v>
      </c>
      <c r="BM348" s="157" t="s">
        <v>671</v>
      </c>
    </row>
    <row r="349" spans="2:47" s="1" customFormat="1" ht="36">
      <c r="B349" s="33"/>
      <c r="D349" s="159" t="s">
        <v>169</v>
      </c>
      <c r="F349" s="160" t="s">
        <v>605</v>
      </c>
      <c r="I349" s="94"/>
      <c r="L349" s="33"/>
      <c r="M349" s="161"/>
      <c r="T349" s="54"/>
      <c r="AT349" s="18" t="s">
        <v>169</v>
      </c>
      <c r="AU349" s="18" t="s">
        <v>85</v>
      </c>
    </row>
    <row r="350" spans="2:65" s="1" customFormat="1" ht="16.5" customHeight="1">
      <c r="B350" s="33"/>
      <c r="C350" s="146" t="s">
        <v>374</v>
      </c>
      <c r="D350" s="146" t="s">
        <v>162</v>
      </c>
      <c r="E350" s="147" t="s">
        <v>672</v>
      </c>
      <c r="F350" s="148" t="s">
        <v>673</v>
      </c>
      <c r="G350" s="149" t="s">
        <v>256</v>
      </c>
      <c r="H350" s="150">
        <v>47.374</v>
      </c>
      <c r="I350" s="151"/>
      <c r="J350" s="152">
        <f>ROUND(I350*H350,2)</f>
        <v>0</v>
      </c>
      <c r="K350" s="148" t="s">
        <v>166</v>
      </c>
      <c r="L350" s="33"/>
      <c r="M350" s="153" t="s">
        <v>21</v>
      </c>
      <c r="N350" s="154" t="s">
        <v>47</v>
      </c>
      <c r="P350" s="155">
        <f>O350*H350</f>
        <v>0</v>
      </c>
      <c r="Q350" s="155">
        <v>1.06017</v>
      </c>
      <c r="R350" s="155">
        <f>Q350*H350</f>
        <v>50.22449358000001</v>
      </c>
      <c r="S350" s="155">
        <v>0</v>
      </c>
      <c r="T350" s="156">
        <f>S350*H350</f>
        <v>0</v>
      </c>
      <c r="AR350" s="157" t="s">
        <v>167</v>
      </c>
      <c r="AT350" s="157" t="s">
        <v>162</v>
      </c>
      <c r="AU350" s="157" t="s">
        <v>85</v>
      </c>
      <c r="AY350" s="18" t="s">
        <v>160</v>
      </c>
      <c r="BE350" s="158">
        <f>IF(N350="základní",J350,0)</f>
        <v>0</v>
      </c>
      <c r="BF350" s="158">
        <f>IF(N350="snížená",J350,0)</f>
        <v>0</v>
      </c>
      <c r="BG350" s="158">
        <f>IF(N350="zákl. přenesená",J350,0)</f>
        <v>0</v>
      </c>
      <c r="BH350" s="158">
        <f>IF(N350="sníž. přenesená",J350,0)</f>
        <v>0</v>
      </c>
      <c r="BI350" s="158">
        <f>IF(N350="nulová",J350,0)</f>
        <v>0</v>
      </c>
      <c r="BJ350" s="18" t="s">
        <v>83</v>
      </c>
      <c r="BK350" s="158">
        <f>ROUND(I350*H350,2)</f>
        <v>0</v>
      </c>
      <c r="BL350" s="18" t="s">
        <v>167</v>
      </c>
      <c r="BM350" s="157" t="s">
        <v>674</v>
      </c>
    </row>
    <row r="351" spans="2:47" s="1" customFormat="1" ht="27">
      <c r="B351" s="33"/>
      <c r="D351" s="159" t="s">
        <v>169</v>
      </c>
      <c r="F351" s="160" t="s">
        <v>613</v>
      </c>
      <c r="I351" s="94"/>
      <c r="L351" s="33"/>
      <c r="M351" s="161"/>
      <c r="T351" s="54"/>
      <c r="AT351" s="18" t="s">
        <v>169</v>
      </c>
      <c r="AU351" s="18" t="s">
        <v>85</v>
      </c>
    </row>
    <row r="352" spans="2:51" s="13" customFormat="1" ht="10">
      <c r="B352" s="168"/>
      <c r="D352" s="159" t="s">
        <v>171</v>
      </c>
      <c r="E352" s="169" t="s">
        <v>21</v>
      </c>
      <c r="F352" s="170" t="s">
        <v>675</v>
      </c>
      <c r="H352" s="171">
        <v>47.374</v>
      </c>
      <c r="I352" s="172"/>
      <c r="L352" s="168"/>
      <c r="M352" s="173"/>
      <c r="T352" s="174"/>
      <c r="AT352" s="169" t="s">
        <v>171</v>
      </c>
      <c r="AU352" s="169" t="s">
        <v>85</v>
      </c>
      <c r="AV352" s="13" t="s">
        <v>85</v>
      </c>
      <c r="AW352" s="13" t="s">
        <v>37</v>
      </c>
      <c r="AX352" s="13" t="s">
        <v>76</v>
      </c>
      <c r="AY352" s="169" t="s">
        <v>160</v>
      </c>
    </row>
    <row r="353" spans="2:51" s="15" customFormat="1" ht="10">
      <c r="B353" s="182"/>
      <c r="D353" s="159" t="s">
        <v>171</v>
      </c>
      <c r="E353" s="183" t="s">
        <v>21</v>
      </c>
      <c r="F353" s="184" t="s">
        <v>185</v>
      </c>
      <c r="H353" s="185">
        <v>47.374</v>
      </c>
      <c r="I353" s="186"/>
      <c r="L353" s="182"/>
      <c r="M353" s="187"/>
      <c r="T353" s="188"/>
      <c r="AT353" s="183" t="s">
        <v>171</v>
      </c>
      <c r="AU353" s="183" t="s">
        <v>85</v>
      </c>
      <c r="AV353" s="15" t="s">
        <v>167</v>
      </c>
      <c r="AW353" s="15" t="s">
        <v>37</v>
      </c>
      <c r="AX353" s="15" t="s">
        <v>83</v>
      </c>
      <c r="AY353" s="183" t="s">
        <v>160</v>
      </c>
    </row>
    <row r="354" spans="2:63" s="11" customFormat="1" ht="22.75" customHeight="1">
      <c r="B354" s="134"/>
      <c r="D354" s="135" t="s">
        <v>75</v>
      </c>
      <c r="E354" s="144" t="s">
        <v>181</v>
      </c>
      <c r="F354" s="144" t="s">
        <v>676</v>
      </c>
      <c r="I354" s="137"/>
      <c r="J354" s="145">
        <f>BK354</f>
        <v>0</v>
      </c>
      <c r="L354" s="134"/>
      <c r="M354" s="139"/>
      <c r="P354" s="140">
        <f>SUM(P355:P440)</f>
        <v>0</v>
      </c>
      <c r="R354" s="140">
        <f>SUM(R355:R440)</f>
        <v>1086.0616381099999</v>
      </c>
      <c r="T354" s="141">
        <f>SUM(T355:T440)</f>
        <v>0</v>
      </c>
      <c r="AR354" s="135" t="s">
        <v>83</v>
      </c>
      <c r="AT354" s="142" t="s">
        <v>75</v>
      </c>
      <c r="AU354" s="142" t="s">
        <v>83</v>
      </c>
      <c r="AY354" s="135" t="s">
        <v>160</v>
      </c>
      <c r="BK354" s="143">
        <f>SUM(BK355:BK440)</f>
        <v>0</v>
      </c>
    </row>
    <row r="355" spans="2:65" s="1" customFormat="1" ht="16.5" customHeight="1">
      <c r="B355" s="33"/>
      <c r="C355" s="146" t="s">
        <v>380</v>
      </c>
      <c r="D355" s="146" t="s">
        <v>162</v>
      </c>
      <c r="E355" s="147" t="s">
        <v>677</v>
      </c>
      <c r="F355" s="148" t="s">
        <v>678</v>
      </c>
      <c r="G355" s="149" t="s">
        <v>250</v>
      </c>
      <c r="H355" s="150">
        <v>1</v>
      </c>
      <c r="I355" s="151"/>
      <c r="J355" s="152">
        <f>ROUND(I355*H355,2)</f>
        <v>0</v>
      </c>
      <c r="K355" s="148" t="s">
        <v>21</v>
      </c>
      <c r="L355" s="33"/>
      <c r="M355" s="153" t="s">
        <v>21</v>
      </c>
      <c r="N355" s="154" t="s">
        <v>47</v>
      </c>
      <c r="P355" s="155">
        <f>O355*H355</f>
        <v>0</v>
      </c>
      <c r="Q355" s="155">
        <v>0</v>
      </c>
      <c r="R355" s="155">
        <f>Q355*H355</f>
        <v>0</v>
      </c>
      <c r="S355" s="155">
        <v>0</v>
      </c>
      <c r="T355" s="156">
        <f>S355*H355</f>
        <v>0</v>
      </c>
      <c r="AR355" s="157" t="s">
        <v>167</v>
      </c>
      <c r="AT355" s="157" t="s">
        <v>162</v>
      </c>
      <c r="AU355" s="157" t="s">
        <v>85</v>
      </c>
      <c r="AY355" s="18" t="s">
        <v>160</v>
      </c>
      <c r="BE355" s="158">
        <f>IF(N355="základní",J355,0)</f>
        <v>0</v>
      </c>
      <c r="BF355" s="158">
        <f>IF(N355="snížená",J355,0)</f>
        <v>0</v>
      </c>
      <c r="BG355" s="158">
        <f>IF(N355="zákl. přenesená",J355,0)</f>
        <v>0</v>
      </c>
      <c r="BH355" s="158">
        <f>IF(N355="sníž. přenesená",J355,0)</f>
        <v>0</v>
      </c>
      <c r="BI355" s="158">
        <f>IF(N355="nulová",J355,0)</f>
        <v>0</v>
      </c>
      <c r="BJ355" s="18" t="s">
        <v>83</v>
      </c>
      <c r="BK355" s="158">
        <f>ROUND(I355*H355,2)</f>
        <v>0</v>
      </c>
      <c r="BL355" s="18" t="s">
        <v>167</v>
      </c>
      <c r="BM355" s="157" t="s">
        <v>679</v>
      </c>
    </row>
    <row r="356" spans="2:47" s="1" customFormat="1" ht="54">
      <c r="B356" s="33"/>
      <c r="D356" s="159" t="s">
        <v>169</v>
      </c>
      <c r="F356" s="160" t="s">
        <v>680</v>
      </c>
      <c r="I356" s="94"/>
      <c r="L356" s="33"/>
      <c r="M356" s="161"/>
      <c r="T356" s="54"/>
      <c r="AT356" s="18" t="s">
        <v>169</v>
      </c>
      <c r="AU356" s="18" t="s">
        <v>85</v>
      </c>
    </row>
    <row r="357" spans="2:47" s="1" customFormat="1" ht="18">
      <c r="B357" s="33"/>
      <c r="D357" s="159" t="s">
        <v>681</v>
      </c>
      <c r="F357" s="160" t="s">
        <v>682</v>
      </c>
      <c r="I357" s="94"/>
      <c r="L357" s="33"/>
      <c r="M357" s="161"/>
      <c r="T357" s="54"/>
      <c r="AT357" s="18" t="s">
        <v>681</v>
      </c>
      <c r="AU357" s="18" t="s">
        <v>85</v>
      </c>
    </row>
    <row r="358" spans="2:51" s="13" customFormat="1" ht="10">
      <c r="B358" s="168"/>
      <c r="D358" s="159" t="s">
        <v>171</v>
      </c>
      <c r="E358" s="169" t="s">
        <v>21</v>
      </c>
      <c r="F358" s="170" t="s">
        <v>471</v>
      </c>
      <c r="H358" s="171">
        <v>1</v>
      </c>
      <c r="I358" s="172"/>
      <c r="L358" s="168"/>
      <c r="M358" s="173"/>
      <c r="T358" s="174"/>
      <c r="AT358" s="169" t="s">
        <v>171</v>
      </c>
      <c r="AU358" s="169" t="s">
        <v>85</v>
      </c>
      <c r="AV358" s="13" t="s">
        <v>85</v>
      </c>
      <c r="AW358" s="13" t="s">
        <v>37</v>
      </c>
      <c r="AX358" s="13" t="s">
        <v>76</v>
      </c>
      <c r="AY358" s="169" t="s">
        <v>160</v>
      </c>
    </row>
    <row r="359" spans="2:51" s="15" customFormat="1" ht="10">
      <c r="B359" s="182"/>
      <c r="D359" s="159" t="s">
        <v>171</v>
      </c>
      <c r="E359" s="183" t="s">
        <v>21</v>
      </c>
      <c r="F359" s="184" t="s">
        <v>185</v>
      </c>
      <c r="H359" s="185">
        <v>1</v>
      </c>
      <c r="I359" s="186"/>
      <c r="L359" s="182"/>
      <c r="M359" s="187"/>
      <c r="T359" s="188"/>
      <c r="AT359" s="183" t="s">
        <v>171</v>
      </c>
      <c r="AU359" s="183" t="s">
        <v>85</v>
      </c>
      <c r="AV359" s="15" t="s">
        <v>167</v>
      </c>
      <c r="AW359" s="15" t="s">
        <v>37</v>
      </c>
      <c r="AX359" s="15" t="s">
        <v>83</v>
      </c>
      <c r="AY359" s="183" t="s">
        <v>160</v>
      </c>
    </row>
    <row r="360" spans="2:65" s="1" customFormat="1" ht="24" customHeight="1">
      <c r="B360" s="33"/>
      <c r="C360" s="146" t="s">
        <v>7</v>
      </c>
      <c r="D360" s="146" t="s">
        <v>162</v>
      </c>
      <c r="E360" s="147" t="s">
        <v>683</v>
      </c>
      <c r="F360" s="148" t="s">
        <v>684</v>
      </c>
      <c r="G360" s="149" t="s">
        <v>204</v>
      </c>
      <c r="H360" s="150">
        <v>1901.805</v>
      </c>
      <c r="I360" s="151"/>
      <c r="J360" s="152">
        <f>ROUND(I360*H360,2)</f>
        <v>0</v>
      </c>
      <c r="K360" s="148" t="s">
        <v>166</v>
      </c>
      <c r="L360" s="33"/>
      <c r="M360" s="153" t="s">
        <v>21</v>
      </c>
      <c r="N360" s="154" t="s">
        <v>47</v>
      </c>
      <c r="P360" s="155">
        <f>O360*H360</f>
        <v>0</v>
      </c>
      <c r="Q360" s="155">
        <v>0.54835</v>
      </c>
      <c r="R360" s="155">
        <f>Q360*H360</f>
        <v>1042.85477175</v>
      </c>
      <c r="S360" s="155">
        <v>0</v>
      </c>
      <c r="T360" s="156">
        <f>S360*H360</f>
        <v>0</v>
      </c>
      <c r="AR360" s="157" t="s">
        <v>167</v>
      </c>
      <c r="AT360" s="157" t="s">
        <v>162</v>
      </c>
      <c r="AU360" s="157" t="s">
        <v>85</v>
      </c>
      <c r="AY360" s="18" t="s">
        <v>160</v>
      </c>
      <c r="BE360" s="158">
        <f>IF(N360="základní",J360,0)</f>
        <v>0</v>
      </c>
      <c r="BF360" s="158">
        <f>IF(N360="snížená",J360,0)</f>
        <v>0</v>
      </c>
      <c r="BG360" s="158">
        <f>IF(N360="zákl. přenesená",J360,0)</f>
        <v>0</v>
      </c>
      <c r="BH360" s="158">
        <f>IF(N360="sníž. přenesená",J360,0)</f>
        <v>0</v>
      </c>
      <c r="BI360" s="158">
        <f>IF(N360="nulová",J360,0)</f>
        <v>0</v>
      </c>
      <c r="BJ360" s="18" t="s">
        <v>83</v>
      </c>
      <c r="BK360" s="158">
        <f>ROUND(I360*H360,2)</f>
        <v>0</v>
      </c>
      <c r="BL360" s="18" t="s">
        <v>167</v>
      </c>
      <c r="BM360" s="157" t="s">
        <v>685</v>
      </c>
    </row>
    <row r="361" spans="2:51" s="12" customFormat="1" ht="10">
      <c r="B361" s="162"/>
      <c r="D361" s="159" t="s">
        <v>171</v>
      </c>
      <c r="E361" s="163" t="s">
        <v>21</v>
      </c>
      <c r="F361" s="164" t="s">
        <v>686</v>
      </c>
      <c r="H361" s="163" t="s">
        <v>21</v>
      </c>
      <c r="I361" s="165"/>
      <c r="L361" s="162"/>
      <c r="M361" s="166"/>
      <c r="T361" s="167"/>
      <c r="AT361" s="163" t="s">
        <v>171</v>
      </c>
      <c r="AU361" s="163" t="s">
        <v>85</v>
      </c>
      <c r="AV361" s="12" t="s">
        <v>83</v>
      </c>
      <c r="AW361" s="12" t="s">
        <v>37</v>
      </c>
      <c r="AX361" s="12" t="s">
        <v>76</v>
      </c>
      <c r="AY361" s="163" t="s">
        <v>160</v>
      </c>
    </row>
    <row r="362" spans="2:51" s="12" customFormat="1" ht="10">
      <c r="B362" s="162"/>
      <c r="D362" s="159" t="s">
        <v>171</v>
      </c>
      <c r="E362" s="163" t="s">
        <v>21</v>
      </c>
      <c r="F362" s="164" t="s">
        <v>687</v>
      </c>
      <c r="H362" s="163" t="s">
        <v>21</v>
      </c>
      <c r="I362" s="165"/>
      <c r="L362" s="162"/>
      <c r="M362" s="166"/>
      <c r="T362" s="167"/>
      <c r="AT362" s="163" t="s">
        <v>171</v>
      </c>
      <c r="AU362" s="163" t="s">
        <v>85</v>
      </c>
      <c r="AV362" s="12" t="s">
        <v>83</v>
      </c>
      <c r="AW362" s="12" t="s">
        <v>37</v>
      </c>
      <c r="AX362" s="12" t="s">
        <v>76</v>
      </c>
      <c r="AY362" s="163" t="s">
        <v>160</v>
      </c>
    </row>
    <row r="363" spans="2:51" s="13" customFormat="1" ht="10">
      <c r="B363" s="168"/>
      <c r="D363" s="159" t="s">
        <v>171</v>
      </c>
      <c r="E363" s="169" t="s">
        <v>21</v>
      </c>
      <c r="F363" s="170" t="s">
        <v>688</v>
      </c>
      <c r="H363" s="171">
        <v>1870.4</v>
      </c>
      <c r="I363" s="172"/>
      <c r="L363" s="168"/>
      <c r="M363" s="173"/>
      <c r="T363" s="174"/>
      <c r="AT363" s="169" t="s">
        <v>171</v>
      </c>
      <c r="AU363" s="169" t="s">
        <v>85</v>
      </c>
      <c r="AV363" s="13" t="s">
        <v>85</v>
      </c>
      <c r="AW363" s="13" t="s">
        <v>37</v>
      </c>
      <c r="AX363" s="13" t="s">
        <v>76</v>
      </c>
      <c r="AY363" s="169" t="s">
        <v>160</v>
      </c>
    </row>
    <row r="364" spans="2:51" s="13" customFormat="1" ht="10">
      <c r="B364" s="168"/>
      <c r="D364" s="159" t="s">
        <v>171</v>
      </c>
      <c r="E364" s="169" t="s">
        <v>21</v>
      </c>
      <c r="F364" s="170" t="s">
        <v>689</v>
      </c>
      <c r="H364" s="171">
        <v>241.92</v>
      </c>
      <c r="I364" s="172"/>
      <c r="L364" s="168"/>
      <c r="M364" s="173"/>
      <c r="T364" s="174"/>
      <c r="AT364" s="169" t="s">
        <v>171</v>
      </c>
      <c r="AU364" s="169" t="s">
        <v>85</v>
      </c>
      <c r="AV364" s="13" t="s">
        <v>85</v>
      </c>
      <c r="AW364" s="13" t="s">
        <v>37</v>
      </c>
      <c r="AX364" s="13" t="s">
        <v>76</v>
      </c>
      <c r="AY364" s="169" t="s">
        <v>160</v>
      </c>
    </row>
    <row r="365" spans="2:51" s="13" customFormat="1" ht="10">
      <c r="B365" s="168"/>
      <c r="D365" s="159" t="s">
        <v>171</v>
      </c>
      <c r="E365" s="169" t="s">
        <v>21</v>
      </c>
      <c r="F365" s="170" t="s">
        <v>690</v>
      </c>
      <c r="H365" s="171">
        <v>-182.14</v>
      </c>
      <c r="I365" s="172"/>
      <c r="L365" s="168"/>
      <c r="M365" s="173"/>
      <c r="T365" s="174"/>
      <c r="AT365" s="169" t="s">
        <v>171</v>
      </c>
      <c r="AU365" s="169" t="s">
        <v>85</v>
      </c>
      <c r="AV365" s="13" t="s">
        <v>85</v>
      </c>
      <c r="AW365" s="13" t="s">
        <v>37</v>
      </c>
      <c r="AX365" s="13" t="s">
        <v>76</v>
      </c>
      <c r="AY365" s="169" t="s">
        <v>160</v>
      </c>
    </row>
    <row r="366" spans="2:51" s="13" customFormat="1" ht="10">
      <c r="B366" s="168"/>
      <c r="D366" s="159" t="s">
        <v>171</v>
      </c>
      <c r="E366" s="169" t="s">
        <v>21</v>
      </c>
      <c r="F366" s="170" t="s">
        <v>691</v>
      </c>
      <c r="H366" s="171">
        <v>-309.91</v>
      </c>
      <c r="I366" s="172"/>
      <c r="L366" s="168"/>
      <c r="M366" s="173"/>
      <c r="T366" s="174"/>
      <c r="AT366" s="169" t="s">
        <v>171</v>
      </c>
      <c r="AU366" s="169" t="s">
        <v>85</v>
      </c>
      <c r="AV366" s="13" t="s">
        <v>85</v>
      </c>
      <c r="AW366" s="13" t="s">
        <v>37</v>
      </c>
      <c r="AX366" s="13" t="s">
        <v>76</v>
      </c>
      <c r="AY366" s="169" t="s">
        <v>160</v>
      </c>
    </row>
    <row r="367" spans="2:51" s="13" customFormat="1" ht="10">
      <c r="B367" s="168"/>
      <c r="D367" s="159" t="s">
        <v>171</v>
      </c>
      <c r="E367" s="169" t="s">
        <v>21</v>
      </c>
      <c r="F367" s="170" t="s">
        <v>692</v>
      </c>
      <c r="H367" s="171">
        <v>-197.925</v>
      </c>
      <c r="I367" s="172"/>
      <c r="L367" s="168"/>
      <c r="M367" s="173"/>
      <c r="T367" s="174"/>
      <c r="AT367" s="169" t="s">
        <v>171</v>
      </c>
      <c r="AU367" s="169" t="s">
        <v>85</v>
      </c>
      <c r="AV367" s="13" t="s">
        <v>85</v>
      </c>
      <c r="AW367" s="13" t="s">
        <v>37</v>
      </c>
      <c r="AX367" s="13" t="s">
        <v>76</v>
      </c>
      <c r="AY367" s="169" t="s">
        <v>160</v>
      </c>
    </row>
    <row r="368" spans="2:51" s="14" customFormat="1" ht="10">
      <c r="B368" s="175"/>
      <c r="D368" s="159" t="s">
        <v>171</v>
      </c>
      <c r="E368" s="176" t="s">
        <v>21</v>
      </c>
      <c r="F368" s="177" t="s">
        <v>180</v>
      </c>
      <c r="H368" s="178">
        <v>1422.3450000000003</v>
      </c>
      <c r="I368" s="179"/>
      <c r="L368" s="175"/>
      <c r="M368" s="180"/>
      <c r="T368" s="181"/>
      <c r="AT368" s="176" t="s">
        <v>171</v>
      </c>
      <c r="AU368" s="176" t="s">
        <v>85</v>
      </c>
      <c r="AV368" s="14" t="s">
        <v>181</v>
      </c>
      <c r="AW368" s="14" t="s">
        <v>37</v>
      </c>
      <c r="AX368" s="14" t="s">
        <v>76</v>
      </c>
      <c r="AY368" s="176" t="s">
        <v>160</v>
      </c>
    </row>
    <row r="369" spans="2:51" s="12" customFormat="1" ht="10">
      <c r="B369" s="162"/>
      <c r="D369" s="159" t="s">
        <v>171</v>
      </c>
      <c r="E369" s="163" t="s">
        <v>21</v>
      </c>
      <c r="F369" s="164" t="s">
        <v>693</v>
      </c>
      <c r="H369" s="163" t="s">
        <v>21</v>
      </c>
      <c r="I369" s="165"/>
      <c r="L369" s="162"/>
      <c r="M369" s="166"/>
      <c r="T369" s="167"/>
      <c r="AT369" s="163" t="s">
        <v>171</v>
      </c>
      <c r="AU369" s="163" t="s">
        <v>85</v>
      </c>
      <c r="AV369" s="12" t="s">
        <v>83</v>
      </c>
      <c r="AW369" s="12" t="s">
        <v>37</v>
      </c>
      <c r="AX369" s="12" t="s">
        <v>76</v>
      </c>
      <c r="AY369" s="163" t="s">
        <v>160</v>
      </c>
    </row>
    <row r="370" spans="2:51" s="13" customFormat="1" ht="10">
      <c r="B370" s="168"/>
      <c r="D370" s="159" t="s">
        <v>171</v>
      </c>
      <c r="E370" s="169" t="s">
        <v>21</v>
      </c>
      <c r="F370" s="170" t="s">
        <v>694</v>
      </c>
      <c r="H370" s="171">
        <v>502.355</v>
      </c>
      <c r="I370" s="172"/>
      <c r="L370" s="168"/>
      <c r="M370" s="173"/>
      <c r="T370" s="174"/>
      <c r="AT370" s="169" t="s">
        <v>171</v>
      </c>
      <c r="AU370" s="169" t="s">
        <v>85</v>
      </c>
      <c r="AV370" s="13" t="s">
        <v>85</v>
      </c>
      <c r="AW370" s="13" t="s">
        <v>37</v>
      </c>
      <c r="AX370" s="13" t="s">
        <v>76</v>
      </c>
      <c r="AY370" s="169" t="s">
        <v>160</v>
      </c>
    </row>
    <row r="371" spans="2:51" s="13" customFormat="1" ht="10">
      <c r="B371" s="168"/>
      <c r="D371" s="159" t="s">
        <v>171</v>
      </c>
      <c r="E371" s="169" t="s">
        <v>21</v>
      </c>
      <c r="F371" s="170" t="s">
        <v>695</v>
      </c>
      <c r="H371" s="171">
        <v>33.75</v>
      </c>
      <c r="I371" s="172"/>
      <c r="L371" s="168"/>
      <c r="M371" s="173"/>
      <c r="T371" s="174"/>
      <c r="AT371" s="169" t="s">
        <v>171</v>
      </c>
      <c r="AU371" s="169" t="s">
        <v>85</v>
      </c>
      <c r="AV371" s="13" t="s">
        <v>85</v>
      </c>
      <c r="AW371" s="13" t="s">
        <v>37</v>
      </c>
      <c r="AX371" s="13" t="s">
        <v>76</v>
      </c>
      <c r="AY371" s="169" t="s">
        <v>160</v>
      </c>
    </row>
    <row r="372" spans="2:51" s="13" customFormat="1" ht="10">
      <c r="B372" s="168"/>
      <c r="D372" s="159" t="s">
        <v>171</v>
      </c>
      <c r="E372" s="169" t="s">
        <v>21</v>
      </c>
      <c r="F372" s="170" t="s">
        <v>696</v>
      </c>
      <c r="H372" s="171">
        <v>-50.645</v>
      </c>
      <c r="I372" s="172"/>
      <c r="L372" s="168"/>
      <c r="M372" s="173"/>
      <c r="T372" s="174"/>
      <c r="AT372" s="169" t="s">
        <v>171</v>
      </c>
      <c r="AU372" s="169" t="s">
        <v>85</v>
      </c>
      <c r="AV372" s="13" t="s">
        <v>85</v>
      </c>
      <c r="AW372" s="13" t="s">
        <v>37</v>
      </c>
      <c r="AX372" s="13" t="s">
        <v>76</v>
      </c>
      <c r="AY372" s="169" t="s">
        <v>160</v>
      </c>
    </row>
    <row r="373" spans="2:51" s="13" customFormat="1" ht="10">
      <c r="B373" s="168"/>
      <c r="D373" s="159" t="s">
        <v>171</v>
      </c>
      <c r="E373" s="169" t="s">
        <v>21</v>
      </c>
      <c r="F373" s="170" t="s">
        <v>697</v>
      </c>
      <c r="H373" s="171">
        <v>-6</v>
      </c>
      <c r="I373" s="172"/>
      <c r="L373" s="168"/>
      <c r="M373" s="173"/>
      <c r="T373" s="174"/>
      <c r="AT373" s="169" t="s">
        <v>171</v>
      </c>
      <c r="AU373" s="169" t="s">
        <v>85</v>
      </c>
      <c r="AV373" s="13" t="s">
        <v>85</v>
      </c>
      <c r="AW373" s="13" t="s">
        <v>37</v>
      </c>
      <c r="AX373" s="13" t="s">
        <v>76</v>
      </c>
      <c r="AY373" s="169" t="s">
        <v>160</v>
      </c>
    </row>
    <row r="374" spans="2:51" s="14" customFormat="1" ht="10">
      <c r="B374" s="175"/>
      <c r="D374" s="159" t="s">
        <v>171</v>
      </c>
      <c r="E374" s="176" t="s">
        <v>21</v>
      </c>
      <c r="F374" s="177" t="s">
        <v>180</v>
      </c>
      <c r="H374" s="178">
        <v>479.46000000000004</v>
      </c>
      <c r="I374" s="179"/>
      <c r="L374" s="175"/>
      <c r="M374" s="180"/>
      <c r="T374" s="181"/>
      <c r="AT374" s="176" t="s">
        <v>171</v>
      </c>
      <c r="AU374" s="176" t="s">
        <v>85</v>
      </c>
      <c r="AV374" s="14" t="s">
        <v>181</v>
      </c>
      <c r="AW374" s="14" t="s">
        <v>37</v>
      </c>
      <c r="AX374" s="14" t="s">
        <v>76</v>
      </c>
      <c r="AY374" s="176" t="s">
        <v>160</v>
      </c>
    </row>
    <row r="375" spans="2:51" s="15" customFormat="1" ht="10">
      <c r="B375" s="182"/>
      <c r="D375" s="159" t="s">
        <v>171</v>
      </c>
      <c r="E375" s="183" t="s">
        <v>21</v>
      </c>
      <c r="F375" s="184" t="s">
        <v>185</v>
      </c>
      <c r="H375" s="185">
        <v>1901.8050000000003</v>
      </c>
      <c r="I375" s="186"/>
      <c r="L375" s="182"/>
      <c r="M375" s="187"/>
      <c r="T375" s="188"/>
      <c r="AT375" s="183" t="s">
        <v>171</v>
      </c>
      <c r="AU375" s="183" t="s">
        <v>85</v>
      </c>
      <c r="AV375" s="15" t="s">
        <v>167</v>
      </c>
      <c r="AW375" s="15" t="s">
        <v>37</v>
      </c>
      <c r="AX375" s="15" t="s">
        <v>83</v>
      </c>
      <c r="AY375" s="183" t="s">
        <v>160</v>
      </c>
    </row>
    <row r="376" spans="2:65" s="1" customFormat="1" ht="24" customHeight="1">
      <c r="B376" s="33"/>
      <c r="C376" s="146" t="s">
        <v>389</v>
      </c>
      <c r="D376" s="146" t="s">
        <v>162</v>
      </c>
      <c r="E376" s="147" t="s">
        <v>698</v>
      </c>
      <c r="F376" s="148" t="s">
        <v>699</v>
      </c>
      <c r="G376" s="149" t="s">
        <v>332</v>
      </c>
      <c r="H376" s="150">
        <v>18</v>
      </c>
      <c r="I376" s="151"/>
      <c r="J376" s="152">
        <f>ROUND(I376*H376,2)</f>
        <v>0</v>
      </c>
      <c r="K376" s="148" t="s">
        <v>166</v>
      </c>
      <c r="L376" s="33"/>
      <c r="M376" s="153" t="s">
        <v>21</v>
      </c>
      <c r="N376" s="154" t="s">
        <v>47</v>
      </c>
      <c r="P376" s="155">
        <f>O376*H376</f>
        <v>0</v>
      </c>
      <c r="Q376" s="155">
        <v>0.03963</v>
      </c>
      <c r="R376" s="155">
        <f>Q376*H376</f>
        <v>0.71334</v>
      </c>
      <c r="S376" s="155">
        <v>0</v>
      </c>
      <c r="T376" s="156">
        <f>S376*H376</f>
        <v>0</v>
      </c>
      <c r="AR376" s="157" t="s">
        <v>167</v>
      </c>
      <c r="AT376" s="157" t="s">
        <v>162</v>
      </c>
      <c r="AU376" s="157" t="s">
        <v>85</v>
      </c>
      <c r="AY376" s="18" t="s">
        <v>160</v>
      </c>
      <c r="BE376" s="158">
        <f>IF(N376="základní",J376,0)</f>
        <v>0</v>
      </c>
      <c r="BF376" s="158">
        <f>IF(N376="snížená",J376,0)</f>
        <v>0</v>
      </c>
      <c r="BG376" s="158">
        <f>IF(N376="zákl. přenesená",J376,0)</f>
        <v>0</v>
      </c>
      <c r="BH376" s="158">
        <f>IF(N376="sníž. přenesená",J376,0)</f>
        <v>0</v>
      </c>
      <c r="BI376" s="158">
        <f>IF(N376="nulová",J376,0)</f>
        <v>0</v>
      </c>
      <c r="BJ376" s="18" t="s">
        <v>83</v>
      </c>
      <c r="BK376" s="158">
        <f>ROUND(I376*H376,2)</f>
        <v>0</v>
      </c>
      <c r="BL376" s="18" t="s">
        <v>167</v>
      </c>
      <c r="BM376" s="157" t="s">
        <v>700</v>
      </c>
    </row>
    <row r="377" spans="2:47" s="1" customFormat="1" ht="27">
      <c r="B377" s="33"/>
      <c r="D377" s="159" t="s">
        <v>169</v>
      </c>
      <c r="F377" s="160" t="s">
        <v>701</v>
      </c>
      <c r="I377" s="94"/>
      <c r="L377" s="33"/>
      <c r="M377" s="161"/>
      <c r="T377" s="54"/>
      <c r="AT377" s="18" t="s">
        <v>169</v>
      </c>
      <c r="AU377" s="18" t="s">
        <v>85</v>
      </c>
    </row>
    <row r="378" spans="2:51" s="12" customFormat="1" ht="10">
      <c r="B378" s="162"/>
      <c r="D378" s="159" t="s">
        <v>171</v>
      </c>
      <c r="E378" s="163" t="s">
        <v>21</v>
      </c>
      <c r="F378" s="164" t="s">
        <v>702</v>
      </c>
      <c r="H378" s="163" t="s">
        <v>21</v>
      </c>
      <c r="I378" s="165"/>
      <c r="L378" s="162"/>
      <c r="M378" s="166"/>
      <c r="T378" s="167"/>
      <c r="AT378" s="163" t="s">
        <v>171</v>
      </c>
      <c r="AU378" s="163" t="s">
        <v>85</v>
      </c>
      <c r="AV378" s="12" t="s">
        <v>83</v>
      </c>
      <c r="AW378" s="12" t="s">
        <v>37</v>
      </c>
      <c r="AX378" s="12" t="s">
        <v>76</v>
      </c>
      <c r="AY378" s="163" t="s">
        <v>160</v>
      </c>
    </row>
    <row r="379" spans="2:51" s="13" customFormat="1" ht="10">
      <c r="B379" s="168"/>
      <c r="D379" s="159" t="s">
        <v>171</v>
      </c>
      <c r="E379" s="169" t="s">
        <v>21</v>
      </c>
      <c r="F379" s="170" t="s">
        <v>703</v>
      </c>
      <c r="H379" s="171">
        <v>18</v>
      </c>
      <c r="I379" s="172"/>
      <c r="L379" s="168"/>
      <c r="M379" s="173"/>
      <c r="T379" s="174"/>
      <c r="AT379" s="169" t="s">
        <v>171</v>
      </c>
      <c r="AU379" s="169" t="s">
        <v>85</v>
      </c>
      <c r="AV379" s="13" t="s">
        <v>85</v>
      </c>
      <c r="AW379" s="13" t="s">
        <v>37</v>
      </c>
      <c r="AX379" s="13" t="s">
        <v>76</v>
      </c>
      <c r="AY379" s="169" t="s">
        <v>160</v>
      </c>
    </row>
    <row r="380" spans="2:51" s="15" customFormat="1" ht="10">
      <c r="B380" s="182"/>
      <c r="D380" s="159" t="s">
        <v>171</v>
      </c>
      <c r="E380" s="183" t="s">
        <v>21</v>
      </c>
      <c r="F380" s="184" t="s">
        <v>185</v>
      </c>
      <c r="H380" s="185">
        <v>18</v>
      </c>
      <c r="I380" s="186"/>
      <c r="L380" s="182"/>
      <c r="M380" s="187"/>
      <c r="T380" s="188"/>
      <c r="AT380" s="183" t="s">
        <v>171</v>
      </c>
      <c r="AU380" s="183" t="s">
        <v>85</v>
      </c>
      <c r="AV380" s="15" t="s">
        <v>167</v>
      </c>
      <c r="AW380" s="15" t="s">
        <v>37</v>
      </c>
      <c r="AX380" s="15" t="s">
        <v>83</v>
      </c>
      <c r="AY380" s="183" t="s">
        <v>160</v>
      </c>
    </row>
    <row r="381" spans="2:65" s="1" customFormat="1" ht="24" customHeight="1">
      <c r="B381" s="33"/>
      <c r="C381" s="146" t="s">
        <v>396</v>
      </c>
      <c r="D381" s="146" t="s">
        <v>162</v>
      </c>
      <c r="E381" s="147" t="s">
        <v>704</v>
      </c>
      <c r="F381" s="148" t="s">
        <v>705</v>
      </c>
      <c r="G381" s="149" t="s">
        <v>332</v>
      </c>
      <c r="H381" s="150">
        <v>2</v>
      </c>
      <c r="I381" s="151"/>
      <c r="J381" s="152">
        <f>ROUND(I381*H381,2)</f>
        <v>0</v>
      </c>
      <c r="K381" s="148" t="s">
        <v>166</v>
      </c>
      <c r="L381" s="33"/>
      <c r="M381" s="153" t="s">
        <v>21</v>
      </c>
      <c r="N381" s="154" t="s">
        <v>47</v>
      </c>
      <c r="P381" s="155">
        <f>O381*H381</f>
        <v>0</v>
      </c>
      <c r="Q381" s="155">
        <v>0.09431</v>
      </c>
      <c r="R381" s="155">
        <f>Q381*H381</f>
        <v>0.18862</v>
      </c>
      <c r="S381" s="155">
        <v>0</v>
      </c>
      <c r="T381" s="156">
        <f>S381*H381</f>
        <v>0</v>
      </c>
      <c r="AR381" s="157" t="s">
        <v>167</v>
      </c>
      <c r="AT381" s="157" t="s">
        <v>162</v>
      </c>
      <c r="AU381" s="157" t="s">
        <v>85</v>
      </c>
      <c r="AY381" s="18" t="s">
        <v>160</v>
      </c>
      <c r="BE381" s="158">
        <f>IF(N381="základní",J381,0)</f>
        <v>0</v>
      </c>
      <c r="BF381" s="158">
        <f>IF(N381="snížená",J381,0)</f>
        <v>0</v>
      </c>
      <c r="BG381" s="158">
        <f>IF(N381="zákl. přenesená",J381,0)</f>
        <v>0</v>
      </c>
      <c r="BH381" s="158">
        <f>IF(N381="sníž. přenesená",J381,0)</f>
        <v>0</v>
      </c>
      <c r="BI381" s="158">
        <f>IF(N381="nulová",J381,0)</f>
        <v>0</v>
      </c>
      <c r="BJ381" s="18" t="s">
        <v>83</v>
      </c>
      <c r="BK381" s="158">
        <f>ROUND(I381*H381,2)</f>
        <v>0</v>
      </c>
      <c r="BL381" s="18" t="s">
        <v>167</v>
      </c>
      <c r="BM381" s="157" t="s">
        <v>706</v>
      </c>
    </row>
    <row r="382" spans="2:47" s="1" customFormat="1" ht="36">
      <c r="B382" s="33"/>
      <c r="D382" s="159" t="s">
        <v>169</v>
      </c>
      <c r="F382" s="160" t="s">
        <v>707</v>
      </c>
      <c r="I382" s="94"/>
      <c r="L382" s="33"/>
      <c r="M382" s="161"/>
      <c r="T382" s="54"/>
      <c r="AT382" s="18" t="s">
        <v>169</v>
      </c>
      <c r="AU382" s="18" t="s">
        <v>85</v>
      </c>
    </row>
    <row r="383" spans="2:51" s="12" customFormat="1" ht="10">
      <c r="B383" s="162"/>
      <c r="D383" s="159" t="s">
        <v>171</v>
      </c>
      <c r="E383" s="163" t="s">
        <v>21</v>
      </c>
      <c r="F383" s="164" t="s">
        <v>702</v>
      </c>
      <c r="H383" s="163" t="s">
        <v>21</v>
      </c>
      <c r="I383" s="165"/>
      <c r="L383" s="162"/>
      <c r="M383" s="166"/>
      <c r="T383" s="167"/>
      <c r="AT383" s="163" t="s">
        <v>171</v>
      </c>
      <c r="AU383" s="163" t="s">
        <v>85</v>
      </c>
      <c r="AV383" s="12" t="s">
        <v>83</v>
      </c>
      <c r="AW383" s="12" t="s">
        <v>37</v>
      </c>
      <c r="AX383" s="12" t="s">
        <v>76</v>
      </c>
      <c r="AY383" s="163" t="s">
        <v>160</v>
      </c>
    </row>
    <row r="384" spans="2:51" s="13" customFormat="1" ht="10">
      <c r="B384" s="168"/>
      <c r="D384" s="159" t="s">
        <v>171</v>
      </c>
      <c r="E384" s="169" t="s">
        <v>21</v>
      </c>
      <c r="F384" s="170" t="s">
        <v>384</v>
      </c>
      <c r="H384" s="171">
        <v>2</v>
      </c>
      <c r="I384" s="172"/>
      <c r="L384" s="168"/>
      <c r="M384" s="173"/>
      <c r="T384" s="174"/>
      <c r="AT384" s="169" t="s">
        <v>171</v>
      </c>
      <c r="AU384" s="169" t="s">
        <v>85</v>
      </c>
      <c r="AV384" s="13" t="s">
        <v>85</v>
      </c>
      <c r="AW384" s="13" t="s">
        <v>37</v>
      </c>
      <c r="AX384" s="13" t="s">
        <v>76</v>
      </c>
      <c r="AY384" s="169" t="s">
        <v>160</v>
      </c>
    </row>
    <row r="385" spans="2:51" s="15" customFormat="1" ht="10">
      <c r="B385" s="182"/>
      <c r="D385" s="159" t="s">
        <v>171</v>
      </c>
      <c r="E385" s="183" t="s">
        <v>21</v>
      </c>
      <c r="F385" s="184" t="s">
        <v>185</v>
      </c>
      <c r="H385" s="185">
        <v>2</v>
      </c>
      <c r="I385" s="186"/>
      <c r="L385" s="182"/>
      <c r="M385" s="187"/>
      <c r="T385" s="188"/>
      <c r="AT385" s="183" t="s">
        <v>171</v>
      </c>
      <c r="AU385" s="183" t="s">
        <v>85</v>
      </c>
      <c r="AV385" s="15" t="s">
        <v>167</v>
      </c>
      <c r="AW385" s="15" t="s">
        <v>37</v>
      </c>
      <c r="AX385" s="15" t="s">
        <v>83</v>
      </c>
      <c r="AY385" s="183" t="s">
        <v>160</v>
      </c>
    </row>
    <row r="386" spans="2:65" s="1" customFormat="1" ht="16.5" customHeight="1">
      <c r="B386" s="33"/>
      <c r="C386" s="146" t="s">
        <v>403</v>
      </c>
      <c r="D386" s="146" t="s">
        <v>162</v>
      </c>
      <c r="E386" s="147" t="s">
        <v>708</v>
      </c>
      <c r="F386" s="148" t="s">
        <v>709</v>
      </c>
      <c r="G386" s="149" t="s">
        <v>165</v>
      </c>
      <c r="H386" s="150">
        <v>0.731</v>
      </c>
      <c r="I386" s="151"/>
      <c r="J386" s="152">
        <f>ROUND(I386*H386,2)</f>
        <v>0</v>
      </c>
      <c r="K386" s="148" t="s">
        <v>166</v>
      </c>
      <c r="L386" s="33"/>
      <c r="M386" s="153" t="s">
        <v>21</v>
      </c>
      <c r="N386" s="154" t="s">
        <v>47</v>
      </c>
      <c r="P386" s="155">
        <f>O386*H386</f>
        <v>0</v>
      </c>
      <c r="Q386" s="155">
        <v>2.4533</v>
      </c>
      <c r="R386" s="155">
        <f>Q386*H386</f>
        <v>1.7933623</v>
      </c>
      <c r="S386" s="155">
        <v>0</v>
      </c>
      <c r="T386" s="156">
        <f>S386*H386</f>
        <v>0</v>
      </c>
      <c r="AR386" s="157" t="s">
        <v>167</v>
      </c>
      <c r="AT386" s="157" t="s">
        <v>162</v>
      </c>
      <c r="AU386" s="157" t="s">
        <v>85</v>
      </c>
      <c r="AY386" s="18" t="s">
        <v>160</v>
      </c>
      <c r="BE386" s="158">
        <f>IF(N386="základní",J386,0)</f>
        <v>0</v>
      </c>
      <c r="BF386" s="158">
        <f>IF(N386="snížená",J386,0)</f>
        <v>0</v>
      </c>
      <c r="BG386" s="158">
        <f>IF(N386="zákl. přenesená",J386,0)</f>
        <v>0</v>
      </c>
      <c r="BH386" s="158">
        <f>IF(N386="sníž. přenesená",J386,0)</f>
        <v>0</v>
      </c>
      <c r="BI386" s="158">
        <f>IF(N386="nulová",J386,0)</f>
        <v>0</v>
      </c>
      <c r="BJ386" s="18" t="s">
        <v>83</v>
      </c>
      <c r="BK386" s="158">
        <f>ROUND(I386*H386,2)</f>
        <v>0</v>
      </c>
      <c r="BL386" s="18" t="s">
        <v>167</v>
      </c>
      <c r="BM386" s="157" t="s">
        <v>710</v>
      </c>
    </row>
    <row r="387" spans="2:51" s="12" customFormat="1" ht="10">
      <c r="B387" s="162"/>
      <c r="D387" s="159" t="s">
        <v>171</v>
      </c>
      <c r="E387" s="163" t="s">
        <v>21</v>
      </c>
      <c r="F387" s="164" t="s">
        <v>702</v>
      </c>
      <c r="H387" s="163" t="s">
        <v>21</v>
      </c>
      <c r="I387" s="165"/>
      <c r="L387" s="162"/>
      <c r="M387" s="166"/>
      <c r="T387" s="167"/>
      <c r="AT387" s="163" t="s">
        <v>171</v>
      </c>
      <c r="AU387" s="163" t="s">
        <v>85</v>
      </c>
      <c r="AV387" s="12" t="s">
        <v>83</v>
      </c>
      <c r="AW387" s="12" t="s">
        <v>37</v>
      </c>
      <c r="AX387" s="12" t="s">
        <v>76</v>
      </c>
      <c r="AY387" s="163" t="s">
        <v>160</v>
      </c>
    </row>
    <row r="388" spans="2:51" s="12" customFormat="1" ht="10">
      <c r="B388" s="162"/>
      <c r="D388" s="159" t="s">
        <v>171</v>
      </c>
      <c r="E388" s="163" t="s">
        <v>21</v>
      </c>
      <c r="F388" s="164" t="s">
        <v>711</v>
      </c>
      <c r="H388" s="163" t="s">
        <v>21</v>
      </c>
      <c r="I388" s="165"/>
      <c r="L388" s="162"/>
      <c r="M388" s="166"/>
      <c r="T388" s="167"/>
      <c r="AT388" s="163" t="s">
        <v>171</v>
      </c>
      <c r="AU388" s="163" t="s">
        <v>85</v>
      </c>
      <c r="AV388" s="12" t="s">
        <v>83</v>
      </c>
      <c r="AW388" s="12" t="s">
        <v>37</v>
      </c>
      <c r="AX388" s="12" t="s">
        <v>76</v>
      </c>
      <c r="AY388" s="163" t="s">
        <v>160</v>
      </c>
    </row>
    <row r="389" spans="2:51" s="13" customFormat="1" ht="10">
      <c r="B389" s="168"/>
      <c r="D389" s="159" t="s">
        <v>171</v>
      </c>
      <c r="E389" s="169" t="s">
        <v>21</v>
      </c>
      <c r="F389" s="170" t="s">
        <v>712</v>
      </c>
      <c r="H389" s="171">
        <v>0.731</v>
      </c>
      <c r="I389" s="172"/>
      <c r="L389" s="168"/>
      <c r="M389" s="173"/>
      <c r="T389" s="174"/>
      <c r="AT389" s="169" t="s">
        <v>171</v>
      </c>
      <c r="AU389" s="169" t="s">
        <v>85</v>
      </c>
      <c r="AV389" s="13" t="s">
        <v>85</v>
      </c>
      <c r="AW389" s="13" t="s">
        <v>37</v>
      </c>
      <c r="AX389" s="13" t="s">
        <v>76</v>
      </c>
      <c r="AY389" s="169" t="s">
        <v>160</v>
      </c>
    </row>
    <row r="390" spans="2:51" s="15" customFormat="1" ht="10">
      <c r="B390" s="182"/>
      <c r="D390" s="159" t="s">
        <v>171</v>
      </c>
      <c r="E390" s="183" t="s">
        <v>21</v>
      </c>
      <c r="F390" s="184" t="s">
        <v>185</v>
      </c>
      <c r="H390" s="185">
        <v>0.731</v>
      </c>
      <c r="I390" s="186"/>
      <c r="L390" s="182"/>
      <c r="M390" s="187"/>
      <c r="T390" s="188"/>
      <c r="AT390" s="183" t="s">
        <v>171</v>
      </c>
      <c r="AU390" s="183" t="s">
        <v>85</v>
      </c>
      <c r="AV390" s="15" t="s">
        <v>167</v>
      </c>
      <c r="AW390" s="15" t="s">
        <v>37</v>
      </c>
      <c r="AX390" s="15" t="s">
        <v>83</v>
      </c>
      <c r="AY390" s="183" t="s">
        <v>160</v>
      </c>
    </row>
    <row r="391" spans="2:65" s="1" customFormat="1" ht="24" customHeight="1">
      <c r="B391" s="33"/>
      <c r="C391" s="146" t="s">
        <v>409</v>
      </c>
      <c r="D391" s="146" t="s">
        <v>162</v>
      </c>
      <c r="E391" s="147" t="s">
        <v>713</v>
      </c>
      <c r="F391" s="148" t="s">
        <v>714</v>
      </c>
      <c r="G391" s="149" t="s">
        <v>370</v>
      </c>
      <c r="H391" s="150">
        <v>21</v>
      </c>
      <c r="I391" s="151"/>
      <c r="J391" s="152">
        <f>ROUND(I391*H391,2)</f>
        <v>0</v>
      </c>
      <c r="K391" s="148" t="s">
        <v>166</v>
      </c>
      <c r="L391" s="33"/>
      <c r="M391" s="153" t="s">
        <v>21</v>
      </c>
      <c r="N391" s="154" t="s">
        <v>47</v>
      </c>
      <c r="P391" s="155">
        <f>O391*H391</f>
        <v>0</v>
      </c>
      <c r="Q391" s="155">
        <v>0.02796</v>
      </c>
      <c r="R391" s="155">
        <f>Q391*H391</f>
        <v>0.58716</v>
      </c>
      <c r="S391" s="155">
        <v>0</v>
      </c>
      <c r="T391" s="156">
        <f>S391*H391</f>
        <v>0</v>
      </c>
      <c r="AR391" s="157" t="s">
        <v>167</v>
      </c>
      <c r="AT391" s="157" t="s">
        <v>162</v>
      </c>
      <c r="AU391" s="157" t="s">
        <v>85</v>
      </c>
      <c r="AY391" s="18" t="s">
        <v>160</v>
      </c>
      <c r="BE391" s="158">
        <f>IF(N391="základní",J391,0)</f>
        <v>0</v>
      </c>
      <c r="BF391" s="158">
        <f>IF(N391="snížená",J391,0)</f>
        <v>0</v>
      </c>
      <c r="BG391" s="158">
        <f>IF(N391="zákl. přenesená",J391,0)</f>
        <v>0</v>
      </c>
      <c r="BH391" s="158">
        <f>IF(N391="sníž. přenesená",J391,0)</f>
        <v>0</v>
      </c>
      <c r="BI391" s="158">
        <f>IF(N391="nulová",J391,0)</f>
        <v>0</v>
      </c>
      <c r="BJ391" s="18" t="s">
        <v>83</v>
      </c>
      <c r="BK391" s="158">
        <f>ROUND(I391*H391,2)</f>
        <v>0</v>
      </c>
      <c r="BL391" s="18" t="s">
        <v>167</v>
      </c>
      <c r="BM391" s="157" t="s">
        <v>715</v>
      </c>
    </row>
    <row r="392" spans="2:47" s="1" customFormat="1" ht="72">
      <c r="B392" s="33"/>
      <c r="D392" s="159" t="s">
        <v>169</v>
      </c>
      <c r="F392" s="160" t="s">
        <v>716</v>
      </c>
      <c r="I392" s="94"/>
      <c r="L392" s="33"/>
      <c r="M392" s="161"/>
      <c r="T392" s="54"/>
      <c r="AT392" s="18" t="s">
        <v>169</v>
      </c>
      <c r="AU392" s="18" t="s">
        <v>85</v>
      </c>
    </row>
    <row r="393" spans="2:51" s="12" customFormat="1" ht="10">
      <c r="B393" s="162"/>
      <c r="D393" s="159" t="s">
        <v>171</v>
      </c>
      <c r="E393" s="163" t="s">
        <v>21</v>
      </c>
      <c r="F393" s="164" t="s">
        <v>702</v>
      </c>
      <c r="H393" s="163" t="s">
        <v>21</v>
      </c>
      <c r="I393" s="165"/>
      <c r="L393" s="162"/>
      <c r="M393" s="166"/>
      <c r="T393" s="167"/>
      <c r="AT393" s="163" t="s">
        <v>171</v>
      </c>
      <c r="AU393" s="163" t="s">
        <v>85</v>
      </c>
      <c r="AV393" s="12" t="s">
        <v>83</v>
      </c>
      <c r="AW393" s="12" t="s">
        <v>37</v>
      </c>
      <c r="AX393" s="12" t="s">
        <v>76</v>
      </c>
      <c r="AY393" s="163" t="s">
        <v>160</v>
      </c>
    </row>
    <row r="394" spans="2:51" s="13" customFormat="1" ht="10">
      <c r="B394" s="168"/>
      <c r="D394" s="159" t="s">
        <v>171</v>
      </c>
      <c r="E394" s="169" t="s">
        <v>21</v>
      </c>
      <c r="F394" s="170" t="s">
        <v>717</v>
      </c>
      <c r="H394" s="171">
        <v>21</v>
      </c>
      <c r="I394" s="172"/>
      <c r="L394" s="168"/>
      <c r="M394" s="173"/>
      <c r="T394" s="174"/>
      <c r="AT394" s="169" t="s">
        <v>171</v>
      </c>
      <c r="AU394" s="169" t="s">
        <v>85</v>
      </c>
      <c r="AV394" s="13" t="s">
        <v>85</v>
      </c>
      <c r="AW394" s="13" t="s">
        <v>37</v>
      </c>
      <c r="AX394" s="13" t="s">
        <v>76</v>
      </c>
      <c r="AY394" s="169" t="s">
        <v>160</v>
      </c>
    </row>
    <row r="395" spans="2:51" s="15" customFormat="1" ht="10">
      <c r="B395" s="182"/>
      <c r="D395" s="159" t="s">
        <v>171</v>
      </c>
      <c r="E395" s="183" t="s">
        <v>21</v>
      </c>
      <c r="F395" s="184" t="s">
        <v>185</v>
      </c>
      <c r="H395" s="185">
        <v>21</v>
      </c>
      <c r="I395" s="186"/>
      <c r="L395" s="182"/>
      <c r="M395" s="187"/>
      <c r="T395" s="188"/>
      <c r="AT395" s="183" t="s">
        <v>171</v>
      </c>
      <c r="AU395" s="183" t="s">
        <v>85</v>
      </c>
      <c r="AV395" s="15" t="s">
        <v>167</v>
      </c>
      <c r="AW395" s="15" t="s">
        <v>37</v>
      </c>
      <c r="AX395" s="15" t="s">
        <v>83</v>
      </c>
      <c r="AY395" s="183" t="s">
        <v>160</v>
      </c>
    </row>
    <row r="396" spans="2:65" s="1" customFormat="1" ht="16.5" customHeight="1">
      <c r="B396" s="33"/>
      <c r="C396" s="146" t="s">
        <v>414</v>
      </c>
      <c r="D396" s="146" t="s">
        <v>162</v>
      </c>
      <c r="E396" s="147" t="s">
        <v>718</v>
      </c>
      <c r="F396" s="148" t="s">
        <v>719</v>
      </c>
      <c r="G396" s="149" t="s">
        <v>256</v>
      </c>
      <c r="H396" s="150">
        <v>0.146</v>
      </c>
      <c r="I396" s="151"/>
      <c r="J396" s="152">
        <f>ROUND(I396*H396,2)</f>
        <v>0</v>
      </c>
      <c r="K396" s="148" t="s">
        <v>166</v>
      </c>
      <c r="L396" s="33"/>
      <c r="M396" s="153" t="s">
        <v>21</v>
      </c>
      <c r="N396" s="154" t="s">
        <v>47</v>
      </c>
      <c r="P396" s="155">
        <f>O396*H396</f>
        <v>0</v>
      </c>
      <c r="Q396" s="155">
        <v>1.04528</v>
      </c>
      <c r="R396" s="155">
        <f>Q396*H396</f>
        <v>0.15261087999999998</v>
      </c>
      <c r="S396" s="155">
        <v>0</v>
      </c>
      <c r="T396" s="156">
        <f>S396*H396</f>
        <v>0</v>
      </c>
      <c r="AR396" s="157" t="s">
        <v>167</v>
      </c>
      <c r="AT396" s="157" t="s">
        <v>162</v>
      </c>
      <c r="AU396" s="157" t="s">
        <v>85</v>
      </c>
      <c r="AY396" s="18" t="s">
        <v>160</v>
      </c>
      <c r="BE396" s="158">
        <f>IF(N396="základní",J396,0)</f>
        <v>0</v>
      </c>
      <c r="BF396" s="158">
        <f>IF(N396="snížená",J396,0)</f>
        <v>0</v>
      </c>
      <c r="BG396" s="158">
        <f>IF(N396="zákl. přenesená",J396,0)</f>
        <v>0</v>
      </c>
      <c r="BH396" s="158">
        <f>IF(N396="sníž. přenesená",J396,0)</f>
        <v>0</v>
      </c>
      <c r="BI396" s="158">
        <f>IF(N396="nulová",J396,0)</f>
        <v>0</v>
      </c>
      <c r="BJ396" s="18" t="s">
        <v>83</v>
      </c>
      <c r="BK396" s="158">
        <f>ROUND(I396*H396,2)</f>
        <v>0</v>
      </c>
      <c r="BL396" s="18" t="s">
        <v>167</v>
      </c>
      <c r="BM396" s="157" t="s">
        <v>720</v>
      </c>
    </row>
    <row r="397" spans="2:51" s="13" customFormat="1" ht="10">
      <c r="B397" s="168"/>
      <c r="D397" s="159" t="s">
        <v>171</v>
      </c>
      <c r="E397" s="169" t="s">
        <v>21</v>
      </c>
      <c r="F397" s="170" t="s">
        <v>721</v>
      </c>
      <c r="H397" s="171">
        <v>0.731</v>
      </c>
      <c r="I397" s="172"/>
      <c r="L397" s="168"/>
      <c r="M397" s="173"/>
      <c r="T397" s="174"/>
      <c r="AT397" s="169" t="s">
        <v>171</v>
      </c>
      <c r="AU397" s="169" t="s">
        <v>85</v>
      </c>
      <c r="AV397" s="13" t="s">
        <v>85</v>
      </c>
      <c r="AW397" s="13" t="s">
        <v>37</v>
      </c>
      <c r="AX397" s="13" t="s">
        <v>76</v>
      </c>
      <c r="AY397" s="169" t="s">
        <v>160</v>
      </c>
    </row>
    <row r="398" spans="2:51" s="15" customFormat="1" ht="10">
      <c r="B398" s="182"/>
      <c r="D398" s="159" t="s">
        <v>171</v>
      </c>
      <c r="E398" s="183" t="s">
        <v>21</v>
      </c>
      <c r="F398" s="184" t="s">
        <v>185</v>
      </c>
      <c r="H398" s="185">
        <v>0.731</v>
      </c>
      <c r="I398" s="186"/>
      <c r="L398" s="182"/>
      <c r="M398" s="187"/>
      <c r="T398" s="188"/>
      <c r="AT398" s="183" t="s">
        <v>171</v>
      </c>
      <c r="AU398" s="183" t="s">
        <v>85</v>
      </c>
      <c r="AV398" s="15" t="s">
        <v>167</v>
      </c>
      <c r="AW398" s="15" t="s">
        <v>37</v>
      </c>
      <c r="AX398" s="15" t="s">
        <v>76</v>
      </c>
      <c r="AY398" s="183" t="s">
        <v>160</v>
      </c>
    </row>
    <row r="399" spans="2:51" s="13" customFormat="1" ht="10">
      <c r="B399" s="168"/>
      <c r="D399" s="159" t="s">
        <v>171</v>
      </c>
      <c r="E399" s="169" t="s">
        <v>21</v>
      </c>
      <c r="F399" s="170" t="s">
        <v>722</v>
      </c>
      <c r="H399" s="171">
        <v>0.146</v>
      </c>
      <c r="I399" s="172"/>
      <c r="L399" s="168"/>
      <c r="M399" s="173"/>
      <c r="T399" s="174"/>
      <c r="AT399" s="169" t="s">
        <v>171</v>
      </c>
      <c r="AU399" s="169" t="s">
        <v>85</v>
      </c>
      <c r="AV399" s="13" t="s">
        <v>85</v>
      </c>
      <c r="AW399" s="13" t="s">
        <v>37</v>
      </c>
      <c r="AX399" s="13" t="s">
        <v>83</v>
      </c>
      <c r="AY399" s="169" t="s">
        <v>160</v>
      </c>
    </row>
    <row r="400" spans="2:65" s="1" customFormat="1" ht="16.5" customHeight="1">
      <c r="B400" s="33"/>
      <c r="C400" s="146" t="s">
        <v>416</v>
      </c>
      <c r="D400" s="146" t="s">
        <v>162</v>
      </c>
      <c r="E400" s="147" t="s">
        <v>723</v>
      </c>
      <c r="F400" s="148" t="s">
        <v>724</v>
      </c>
      <c r="G400" s="149" t="s">
        <v>165</v>
      </c>
      <c r="H400" s="150">
        <v>43.698</v>
      </c>
      <c r="I400" s="151"/>
      <c r="J400" s="152">
        <f>ROUND(I400*H400,2)</f>
        <v>0</v>
      </c>
      <c r="K400" s="148" t="s">
        <v>166</v>
      </c>
      <c r="L400" s="33"/>
      <c r="M400" s="153" t="s">
        <v>21</v>
      </c>
      <c r="N400" s="154" t="s">
        <v>47</v>
      </c>
      <c r="P400" s="155">
        <f>O400*H400</f>
        <v>0</v>
      </c>
      <c r="Q400" s="155">
        <v>0</v>
      </c>
      <c r="R400" s="155">
        <f>Q400*H400</f>
        <v>0</v>
      </c>
      <c r="S400" s="155">
        <v>0</v>
      </c>
      <c r="T400" s="156">
        <f>S400*H400</f>
        <v>0</v>
      </c>
      <c r="AR400" s="157" t="s">
        <v>167</v>
      </c>
      <c r="AT400" s="157" t="s">
        <v>162</v>
      </c>
      <c r="AU400" s="157" t="s">
        <v>85</v>
      </c>
      <c r="AY400" s="18" t="s">
        <v>160</v>
      </c>
      <c r="BE400" s="158">
        <f>IF(N400="základní",J400,0)</f>
        <v>0</v>
      </c>
      <c r="BF400" s="158">
        <f>IF(N400="snížená",J400,0)</f>
        <v>0</v>
      </c>
      <c r="BG400" s="158">
        <f>IF(N400="zákl. přenesená",J400,0)</f>
        <v>0</v>
      </c>
      <c r="BH400" s="158">
        <f>IF(N400="sníž. přenesená",J400,0)</f>
        <v>0</v>
      </c>
      <c r="BI400" s="158">
        <f>IF(N400="nulová",J400,0)</f>
        <v>0</v>
      </c>
      <c r="BJ400" s="18" t="s">
        <v>83</v>
      </c>
      <c r="BK400" s="158">
        <f>ROUND(I400*H400,2)</f>
        <v>0</v>
      </c>
      <c r="BL400" s="18" t="s">
        <v>167</v>
      </c>
      <c r="BM400" s="157" t="s">
        <v>725</v>
      </c>
    </row>
    <row r="401" spans="2:47" s="1" customFormat="1" ht="27">
      <c r="B401" s="33"/>
      <c r="D401" s="159" t="s">
        <v>169</v>
      </c>
      <c r="F401" s="160" t="s">
        <v>726</v>
      </c>
      <c r="I401" s="94"/>
      <c r="L401" s="33"/>
      <c r="M401" s="161"/>
      <c r="T401" s="54"/>
      <c r="AT401" s="18" t="s">
        <v>169</v>
      </c>
      <c r="AU401" s="18" t="s">
        <v>85</v>
      </c>
    </row>
    <row r="402" spans="2:51" s="12" customFormat="1" ht="10">
      <c r="B402" s="162"/>
      <c r="D402" s="159" t="s">
        <v>171</v>
      </c>
      <c r="E402" s="163" t="s">
        <v>21</v>
      </c>
      <c r="F402" s="164" t="s">
        <v>727</v>
      </c>
      <c r="H402" s="163" t="s">
        <v>21</v>
      </c>
      <c r="I402" s="165"/>
      <c r="L402" s="162"/>
      <c r="M402" s="166"/>
      <c r="T402" s="167"/>
      <c r="AT402" s="163" t="s">
        <v>171</v>
      </c>
      <c r="AU402" s="163" t="s">
        <v>85</v>
      </c>
      <c r="AV402" s="12" t="s">
        <v>83</v>
      </c>
      <c r="AW402" s="12" t="s">
        <v>37</v>
      </c>
      <c r="AX402" s="12" t="s">
        <v>76</v>
      </c>
      <c r="AY402" s="163" t="s">
        <v>160</v>
      </c>
    </row>
    <row r="403" spans="2:51" s="13" customFormat="1" ht="10">
      <c r="B403" s="168"/>
      <c r="D403" s="159" t="s">
        <v>171</v>
      </c>
      <c r="E403" s="169" t="s">
        <v>21</v>
      </c>
      <c r="F403" s="170" t="s">
        <v>728</v>
      </c>
      <c r="H403" s="171">
        <v>9.204</v>
      </c>
      <c r="I403" s="172"/>
      <c r="L403" s="168"/>
      <c r="M403" s="173"/>
      <c r="T403" s="174"/>
      <c r="AT403" s="169" t="s">
        <v>171</v>
      </c>
      <c r="AU403" s="169" t="s">
        <v>85</v>
      </c>
      <c r="AV403" s="13" t="s">
        <v>85</v>
      </c>
      <c r="AW403" s="13" t="s">
        <v>37</v>
      </c>
      <c r="AX403" s="13" t="s">
        <v>76</v>
      </c>
      <c r="AY403" s="169" t="s">
        <v>160</v>
      </c>
    </row>
    <row r="404" spans="2:51" s="13" customFormat="1" ht="10">
      <c r="B404" s="168"/>
      <c r="D404" s="159" t="s">
        <v>171</v>
      </c>
      <c r="E404" s="169" t="s">
        <v>21</v>
      </c>
      <c r="F404" s="170" t="s">
        <v>729</v>
      </c>
      <c r="H404" s="171">
        <v>12.435</v>
      </c>
      <c r="I404" s="172"/>
      <c r="L404" s="168"/>
      <c r="M404" s="173"/>
      <c r="T404" s="174"/>
      <c r="AT404" s="169" t="s">
        <v>171</v>
      </c>
      <c r="AU404" s="169" t="s">
        <v>85</v>
      </c>
      <c r="AV404" s="13" t="s">
        <v>85</v>
      </c>
      <c r="AW404" s="13" t="s">
        <v>37</v>
      </c>
      <c r="AX404" s="13" t="s">
        <v>76</v>
      </c>
      <c r="AY404" s="169" t="s">
        <v>160</v>
      </c>
    </row>
    <row r="405" spans="2:51" s="13" customFormat="1" ht="10">
      <c r="B405" s="168"/>
      <c r="D405" s="159" t="s">
        <v>171</v>
      </c>
      <c r="E405" s="169" t="s">
        <v>21</v>
      </c>
      <c r="F405" s="170" t="s">
        <v>730</v>
      </c>
      <c r="H405" s="171">
        <v>22.059</v>
      </c>
      <c r="I405" s="172"/>
      <c r="L405" s="168"/>
      <c r="M405" s="173"/>
      <c r="T405" s="174"/>
      <c r="AT405" s="169" t="s">
        <v>171</v>
      </c>
      <c r="AU405" s="169" t="s">
        <v>85</v>
      </c>
      <c r="AV405" s="13" t="s">
        <v>85</v>
      </c>
      <c r="AW405" s="13" t="s">
        <v>37</v>
      </c>
      <c r="AX405" s="13" t="s">
        <v>76</v>
      </c>
      <c r="AY405" s="169" t="s">
        <v>160</v>
      </c>
    </row>
    <row r="406" spans="2:51" s="15" customFormat="1" ht="10">
      <c r="B406" s="182"/>
      <c r="D406" s="159" t="s">
        <v>171</v>
      </c>
      <c r="E406" s="183" t="s">
        <v>21</v>
      </c>
      <c r="F406" s="184" t="s">
        <v>185</v>
      </c>
      <c r="H406" s="185">
        <v>43.69800000000001</v>
      </c>
      <c r="I406" s="186"/>
      <c r="L406" s="182"/>
      <c r="M406" s="187"/>
      <c r="T406" s="188"/>
      <c r="AT406" s="183" t="s">
        <v>171</v>
      </c>
      <c r="AU406" s="183" t="s">
        <v>85</v>
      </c>
      <c r="AV406" s="15" t="s">
        <v>167</v>
      </c>
      <c r="AW406" s="15" t="s">
        <v>37</v>
      </c>
      <c r="AX406" s="15" t="s">
        <v>83</v>
      </c>
      <c r="AY406" s="183" t="s">
        <v>160</v>
      </c>
    </row>
    <row r="407" spans="2:65" s="1" customFormat="1" ht="16.5" customHeight="1">
      <c r="B407" s="33"/>
      <c r="C407" s="146" t="s">
        <v>422</v>
      </c>
      <c r="D407" s="146" t="s">
        <v>162</v>
      </c>
      <c r="E407" s="147" t="s">
        <v>731</v>
      </c>
      <c r="F407" s="148" t="s">
        <v>732</v>
      </c>
      <c r="G407" s="149" t="s">
        <v>204</v>
      </c>
      <c r="H407" s="150">
        <v>177.831</v>
      </c>
      <c r="I407" s="151"/>
      <c r="J407" s="152">
        <f>ROUND(I407*H407,2)</f>
        <v>0</v>
      </c>
      <c r="K407" s="148" t="s">
        <v>166</v>
      </c>
      <c r="L407" s="33"/>
      <c r="M407" s="153" t="s">
        <v>21</v>
      </c>
      <c r="N407" s="154" t="s">
        <v>47</v>
      </c>
      <c r="P407" s="155">
        <f>O407*H407</f>
        <v>0</v>
      </c>
      <c r="Q407" s="155">
        <v>0.00237</v>
      </c>
      <c r="R407" s="155">
        <f>Q407*H407</f>
        <v>0.42145947</v>
      </c>
      <c r="S407" s="155">
        <v>0</v>
      </c>
      <c r="T407" s="156">
        <f>S407*H407</f>
        <v>0</v>
      </c>
      <c r="AR407" s="157" t="s">
        <v>167</v>
      </c>
      <c r="AT407" s="157" t="s">
        <v>162</v>
      </c>
      <c r="AU407" s="157" t="s">
        <v>85</v>
      </c>
      <c r="AY407" s="18" t="s">
        <v>160</v>
      </c>
      <c r="BE407" s="158">
        <f>IF(N407="základní",J407,0)</f>
        <v>0</v>
      </c>
      <c r="BF407" s="158">
        <f>IF(N407="snížená",J407,0)</f>
        <v>0</v>
      </c>
      <c r="BG407" s="158">
        <f>IF(N407="zákl. přenesená",J407,0)</f>
        <v>0</v>
      </c>
      <c r="BH407" s="158">
        <f>IF(N407="sníž. přenesená",J407,0)</f>
        <v>0</v>
      </c>
      <c r="BI407" s="158">
        <f>IF(N407="nulová",J407,0)</f>
        <v>0</v>
      </c>
      <c r="BJ407" s="18" t="s">
        <v>83</v>
      </c>
      <c r="BK407" s="158">
        <f>ROUND(I407*H407,2)</f>
        <v>0</v>
      </c>
      <c r="BL407" s="18" t="s">
        <v>167</v>
      </c>
      <c r="BM407" s="157" t="s">
        <v>733</v>
      </c>
    </row>
    <row r="408" spans="2:47" s="1" customFormat="1" ht="36">
      <c r="B408" s="33"/>
      <c r="D408" s="159" t="s">
        <v>169</v>
      </c>
      <c r="F408" s="160" t="s">
        <v>734</v>
      </c>
      <c r="I408" s="94"/>
      <c r="L408" s="33"/>
      <c r="M408" s="161"/>
      <c r="T408" s="54"/>
      <c r="AT408" s="18" t="s">
        <v>169</v>
      </c>
      <c r="AU408" s="18" t="s">
        <v>85</v>
      </c>
    </row>
    <row r="409" spans="2:51" s="12" customFormat="1" ht="10">
      <c r="B409" s="162"/>
      <c r="D409" s="159" t="s">
        <v>171</v>
      </c>
      <c r="E409" s="163" t="s">
        <v>21</v>
      </c>
      <c r="F409" s="164" t="s">
        <v>727</v>
      </c>
      <c r="H409" s="163" t="s">
        <v>21</v>
      </c>
      <c r="I409" s="165"/>
      <c r="L409" s="162"/>
      <c r="M409" s="166"/>
      <c r="T409" s="167"/>
      <c r="AT409" s="163" t="s">
        <v>171</v>
      </c>
      <c r="AU409" s="163" t="s">
        <v>85</v>
      </c>
      <c r="AV409" s="12" t="s">
        <v>83</v>
      </c>
      <c r="AW409" s="12" t="s">
        <v>37</v>
      </c>
      <c r="AX409" s="12" t="s">
        <v>76</v>
      </c>
      <c r="AY409" s="163" t="s">
        <v>160</v>
      </c>
    </row>
    <row r="410" spans="2:51" s="13" customFormat="1" ht="10">
      <c r="B410" s="168"/>
      <c r="D410" s="159" t="s">
        <v>171</v>
      </c>
      <c r="E410" s="169" t="s">
        <v>21</v>
      </c>
      <c r="F410" s="170" t="s">
        <v>735</v>
      </c>
      <c r="H410" s="171">
        <v>48.225</v>
      </c>
      <c r="I410" s="172"/>
      <c r="L410" s="168"/>
      <c r="M410" s="173"/>
      <c r="T410" s="174"/>
      <c r="AT410" s="169" t="s">
        <v>171</v>
      </c>
      <c r="AU410" s="169" t="s">
        <v>85</v>
      </c>
      <c r="AV410" s="13" t="s">
        <v>85</v>
      </c>
      <c r="AW410" s="13" t="s">
        <v>37</v>
      </c>
      <c r="AX410" s="13" t="s">
        <v>76</v>
      </c>
      <c r="AY410" s="169" t="s">
        <v>160</v>
      </c>
    </row>
    <row r="411" spans="2:51" s="13" customFormat="1" ht="10">
      <c r="B411" s="168"/>
      <c r="D411" s="159" t="s">
        <v>171</v>
      </c>
      <c r="E411" s="169" t="s">
        <v>21</v>
      </c>
      <c r="F411" s="170" t="s">
        <v>736</v>
      </c>
      <c r="H411" s="171">
        <v>53.046</v>
      </c>
      <c r="I411" s="172"/>
      <c r="L411" s="168"/>
      <c r="M411" s="173"/>
      <c r="T411" s="174"/>
      <c r="AT411" s="169" t="s">
        <v>171</v>
      </c>
      <c r="AU411" s="169" t="s">
        <v>85</v>
      </c>
      <c r="AV411" s="13" t="s">
        <v>85</v>
      </c>
      <c r="AW411" s="13" t="s">
        <v>37</v>
      </c>
      <c r="AX411" s="13" t="s">
        <v>76</v>
      </c>
      <c r="AY411" s="169" t="s">
        <v>160</v>
      </c>
    </row>
    <row r="412" spans="2:51" s="13" customFormat="1" ht="10">
      <c r="B412" s="168"/>
      <c r="D412" s="159" t="s">
        <v>171</v>
      </c>
      <c r="E412" s="169" t="s">
        <v>21</v>
      </c>
      <c r="F412" s="170" t="s">
        <v>737</v>
      </c>
      <c r="H412" s="171">
        <v>76.56</v>
      </c>
      <c r="I412" s="172"/>
      <c r="L412" s="168"/>
      <c r="M412" s="173"/>
      <c r="T412" s="174"/>
      <c r="AT412" s="169" t="s">
        <v>171</v>
      </c>
      <c r="AU412" s="169" t="s">
        <v>85</v>
      </c>
      <c r="AV412" s="13" t="s">
        <v>85</v>
      </c>
      <c r="AW412" s="13" t="s">
        <v>37</v>
      </c>
      <c r="AX412" s="13" t="s">
        <v>76</v>
      </c>
      <c r="AY412" s="169" t="s">
        <v>160</v>
      </c>
    </row>
    <row r="413" spans="2:51" s="15" customFormat="1" ht="10">
      <c r="B413" s="182"/>
      <c r="D413" s="159" t="s">
        <v>171</v>
      </c>
      <c r="E413" s="183" t="s">
        <v>21</v>
      </c>
      <c r="F413" s="184" t="s">
        <v>185</v>
      </c>
      <c r="H413" s="185">
        <v>177.83100000000002</v>
      </c>
      <c r="I413" s="186"/>
      <c r="L413" s="182"/>
      <c r="M413" s="187"/>
      <c r="T413" s="188"/>
      <c r="AT413" s="183" t="s">
        <v>171</v>
      </c>
      <c r="AU413" s="183" t="s">
        <v>85</v>
      </c>
      <c r="AV413" s="15" t="s">
        <v>167</v>
      </c>
      <c r="AW413" s="15" t="s">
        <v>37</v>
      </c>
      <c r="AX413" s="15" t="s">
        <v>83</v>
      </c>
      <c r="AY413" s="183" t="s">
        <v>160</v>
      </c>
    </row>
    <row r="414" spans="2:65" s="1" customFormat="1" ht="16.5" customHeight="1">
      <c r="B414" s="33"/>
      <c r="C414" s="146" t="s">
        <v>427</v>
      </c>
      <c r="D414" s="146" t="s">
        <v>162</v>
      </c>
      <c r="E414" s="147" t="s">
        <v>738</v>
      </c>
      <c r="F414" s="148" t="s">
        <v>739</v>
      </c>
      <c r="G414" s="149" t="s">
        <v>204</v>
      </c>
      <c r="H414" s="150">
        <v>177.831</v>
      </c>
      <c r="I414" s="151"/>
      <c r="J414" s="152">
        <f>ROUND(I414*H414,2)</f>
        <v>0</v>
      </c>
      <c r="K414" s="148" t="s">
        <v>166</v>
      </c>
      <c r="L414" s="33"/>
      <c r="M414" s="153" t="s">
        <v>21</v>
      </c>
      <c r="N414" s="154" t="s">
        <v>47</v>
      </c>
      <c r="P414" s="155">
        <f>O414*H414</f>
        <v>0</v>
      </c>
      <c r="Q414" s="155">
        <v>0</v>
      </c>
      <c r="R414" s="155">
        <f>Q414*H414</f>
        <v>0</v>
      </c>
      <c r="S414" s="155">
        <v>0</v>
      </c>
      <c r="T414" s="156">
        <f>S414*H414</f>
        <v>0</v>
      </c>
      <c r="AR414" s="157" t="s">
        <v>167</v>
      </c>
      <c r="AT414" s="157" t="s">
        <v>162</v>
      </c>
      <c r="AU414" s="157" t="s">
        <v>85</v>
      </c>
      <c r="AY414" s="18" t="s">
        <v>160</v>
      </c>
      <c r="BE414" s="158">
        <f>IF(N414="základní",J414,0)</f>
        <v>0</v>
      </c>
      <c r="BF414" s="158">
        <f>IF(N414="snížená",J414,0)</f>
        <v>0</v>
      </c>
      <c r="BG414" s="158">
        <f>IF(N414="zákl. přenesená",J414,0)</f>
        <v>0</v>
      </c>
      <c r="BH414" s="158">
        <f>IF(N414="sníž. přenesená",J414,0)</f>
        <v>0</v>
      </c>
      <c r="BI414" s="158">
        <f>IF(N414="nulová",J414,0)</f>
        <v>0</v>
      </c>
      <c r="BJ414" s="18" t="s">
        <v>83</v>
      </c>
      <c r="BK414" s="158">
        <f>ROUND(I414*H414,2)</f>
        <v>0</v>
      </c>
      <c r="BL414" s="18" t="s">
        <v>167</v>
      </c>
      <c r="BM414" s="157" t="s">
        <v>740</v>
      </c>
    </row>
    <row r="415" spans="2:47" s="1" customFormat="1" ht="36">
      <c r="B415" s="33"/>
      <c r="D415" s="159" t="s">
        <v>169</v>
      </c>
      <c r="F415" s="160" t="s">
        <v>734</v>
      </c>
      <c r="I415" s="94"/>
      <c r="L415" s="33"/>
      <c r="M415" s="161"/>
      <c r="T415" s="54"/>
      <c r="AT415" s="18" t="s">
        <v>169</v>
      </c>
      <c r="AU415" s="18" t="s">
        <v>85</v>
      </c>
    </row>
    <row r="416" spans="2:65" s="1" customFormat="1" ht="16.5" customHeight="1">
      <c r="B416" s="33"/>
      <c r="C416" s="146" t="s">
        <v>432</v>
      </c>
      <c r="D416" s="146" t="s">
        <v>162</v>
      </c>
      <c r="E416" s="147" t="s">
        <v>741</v>
      </c>
      <c r="F416" s="148" t="s">
        <v>742</v>
      </c>
      <c r="G416" s="149" t="s">
        <v>256</v>
      </c>
      <c r="H416" s="150">
        <v>8.74</v>
      </c>
      <c r="I416" s="151"/>
      <c r="J416" s="152">
        <f>ROUND(I416*H416,2)</f>
        <v>0</v>
      </c>
      <c r="K416" s="148" t="s">
        <v>166</v>
      </c>
      <c r="L416" s="33"/>
      <c r="M416" s="153" t="s">
        <v>21</v>
      </c>
      <c r="N416" s="154" t="s">
        <v>47</v>
      </c>
      <c r="P416" s="155">
        <f>O416*H416</f>
        <v>0</v>
      </c>
      <c r="Q416" s="155">
        <v>1.04331</v>
      </c>
      <c r="R416" s="155">
        <f>Q416*H416</f>
        <v>9.1185294</v>
      </c>
      <c r="S416" s="155">
        <v>0</v>
      </c>
      <c r="T416" s="156">
        <f>S416*H416</f>
        <v>0</v>
      </c>
      <c r="AR416" s="157" t="s">
        <v>167</v>
      </c>
      <c r="AT416" s="157" t="s">
        <v>162</v>
      </c>
      <c r="AU416" s="157" t="s">
        <v>85</v>
      </c>
      <c r="AY416" s="18" t="s">
        <v>160</v>
      </c>
      <c r="BE416" s="158">
        <f>IF(N416="základní",J416,0)</f>
        <v>0</v>
      </c>
      <c r="BF416" s="158">
        <f>IF(N416="snížená",J416,0)</f>
        <v>0</v>
      </c>
      <c r="BG416" s="158">
        <f>IF(N416="zákl. přenesená",J416,0)</f>
        <v>0</v>
      </c>
      <c r="BH416" s="158">
        <f>IF(N416="sníž. přenesená",J416,0)</f>
        <v>0</v>
      </c>
      <c r="BI416" s="158">
        <f>IF(N416="nulová",J416,0)</f>
        <v>0</v>
      </c>
      <c r="BJ416" s="18" t="s">
        <v>83</v>
      </c>
      <c r="BK416" s="158">
        <f>ROUND(I416*H416,2)</f>
        <v>0</v>
      </c>
      <c r="BL416" s="18" t="s">
        <v>167</v>
      </c>
      <c r="BM416" s="157" t="s">
        <v>743</v>
      </c>
    </row>
    <row r="417" spans="2:47" s="1" customFormat="1" ht="27">
      <c r="B417" s="33"/>
      <c r="D417" s="159" t="s">
        <v>169</v>
      </c>
      <c r="F417" s="160" t="s">
        <v>744</v>
      </c>
      <c r="I417" s="94"/>
      <c r="L417" s="33"/>
      <c r="M417" s="161"/>
      <c r="T417" s="54"/>
      <c r="AT417" s="18" t="s">
        <v>169</v>
      </c>
      <c r="AU417" s="18" t="s">
        <v>85</v>
      </c>
    </row>
    <row r="418" spans="2:51" s="13" customFormat="1" ht="10">
      <c r="B418" s="168"/>
      <c r="D418" s="159" t="s">
        <v>171</v>
      </c>
      <c r="E418" s="169" t="s">
        <v>21</v>
      </c>
      <c r="F418" s="170" t="s">
        <v>745</v>
      </c>
      <c r="H418" s="171">
        <v>8.74</v>
      </c>
      <c r="I418" s="172"/>
      <c r="L418" s="168"/>
      <c r="M418" s="173"/>
      <c r="T418" s="174"/>
      <c r="AT418" s="169" t="s">
        <v>171</v>
      </c>
      <c r="AU418" s="169" t="s">
        <v>85</v>
      </c>
      <c r="AV418" s="13" t="s">
        <v>85</v>
      </c>
      <c r="AW418" s="13" t="s">
        <v>37</v>
      </c>
      <c r="AX418" s="13" t="s">
        <v>76</v>
      </c>
      <c r="AY418" s="169" t="s">
        <v>160</v>
      </c>
    </row>
    <row r="419" spans="2:51" s="15" customFormat="1" ht="10">
      <c r="B419" s="182"/>
      <c r="D419" s="159" t="s">
        <v>171</v>
      </c>
      <c r="E419" s="183" t="s">
        <v>21</v>
      </c>
      <c r="F419" s="184" t="s">
        <v>185</v>
      </c>
      <c r="H419" s="185">
        <v>8.74</v>
      </c>
      <c r="I419" s="186"/>
      <c r="L419" s="182"/>
      <c r="M419" s="187"/>
      <c r="T419" s="188"/>
      <c r="AT419" s="183" t="s">
        <v>171</v>
      </c>
      <c r="AU419" s="183" t="s">
        <v>85</v>
      </c>
      <c r="AV419" s="15" t="s">
        <v>167</v>
      </c>
      <c r="AW419" s="15" t="s">
        <v>37</v>
      </c>
      <c r="AX419" s="15" t="s">
        <v>83</v>
      </c>
      <c r="AY419" s="183" t="s">
        <v>160</v>
      </c>
    </row>
    <row r="420" spans="2:65" s="1" customFormat="1" ht="24" customHeight="1">
      <c r="B420" s="33"/>
      <c r="C420" s="146" t="s">
        <v>437</v>
      </c>
      <c r="D420" s="146" t="s">
        <v>162</v>
      </c>
      <c r="E420" s="147" t="s">
        <v>746</v>
      </c>
      <c r="F420" s="148" t="s">
        <v>747</v>
      </c>
      <c r="G420" s="149" t="s">
        <v>332</v>
      </c>
      <c r="H420" s="150">
        <v>128</v>
      </c>
      <c r="I420" s="151"/>
      <c r="J420" s="152">
        <f>ROUND(I420*H420,2)</f>
        <v>0</v>
      </c>
      <c r="K420" s="148" t="s">
        <v>21</v>
      </c>
      <c r="L420" s="33"/>
      <c r="M420" s="153" t="s">
        <v>21</v>
      </c>
      <c r="N420" s="154" t="s">
        <v>47</v>
      </c>
      <c r="P420" s="155">
        <f>O420*H420</f>
        <v>0</v>
      </c>
      <c r="Q420" s="155">
        <v>0</v>
      </c>
      <c r="R420" s="155">
        <f>Q420*H420</f>
        <v>0</v>
      </c>
      <c r="S420" s="155">
        <v>0</v>
      </c>
      <c r="T420" s="156">
        <f>S420*H420</f>
        <v>0</v>
      </c>
      <c r="AR420" s="157" t="s">
        <v>167</v>
      </c>
      <c r="AT420" s="157" t="s">
        <v>162</v>
      </c>
      <c r="AU420" s="157" t="s">
        <v>85</v>
      </c>
      <c r="AY420" s="18" t="s">
        <v>160</v>
      </c>
      <c r="BE420" s="158">
        <f>IF(N420="základní",J420,0)</f>
        <v>0</v>
      </c>
      <c r="BF420" s="158">
        <f>IF(N420="snížená",J420,0)</f>
        <v>0</v>
      </c>
      <c r="BG420" s="158">
        <f>IF(N420="zákl. přenesená",J420,0)</f>
        <v>0</v>
      </c>
      <c r="BH420" s="158">
        <f>IF(N420="sníž. přenesená",J420,0)</f>
        <v>0</v>
      </c>
      <c r="BI420" s="158">
        <f>IF(N420="nulová",J420,0)</f>
        <v>0</v>
      </c>
      <c r="BJ420" s="18" t="s">
        <v>83</v>
      </c>
      <c r="BK420" s="158">
        <f>ROUND(I420*H420,2)</f>
        <v>0</v>
      </c>
      <c r="BL420" s="18" t="s">
        <v>167</v>
      </c>
      <c r="BM420" s="157" t="s">
        <v>748</v>
      </c>
    </row>
    <row r="421" spans="2:51" s="12" customFormat="1" ht="10">
      <c r="B421" s="162"/>
      <c r="D421" s="159" t="s">
        <v>171</v>
      </c>
      <c r="E421" s="163" t="s">
        <v>21</v>
      </c>
      <c r="F421" s="164" t="s">
        <v>749</v>
      </c>
      <c r="H421" s="163" t="s">
        <v>21</v>
      </c>
      <c r="I421" s="165"/>
      <c r="L421" s="162"/>
      <c r="M421" s="166"/>
      <c r="T421" s="167"/>
      <c r="AT421" s="163" t="s">
        <v>171</v>
      </c>
      <c r="AU421" s="163" t="s">
        <v>85</v>
      </c>
      <c r="AV421" s="12" t="s">
        <v>83</v>
      </c>
      <c r="AW421" s="12" t="s">
        <v>37</v>
      </c>
      <c r="AX421" s="12" t="s">
        <v>76</v>
      </c>
      <c r="AY421" s="163" t="s">
        <v>160</v>
      </c>
    </row>
    <row r="422" spans="2:51" s="13" customFormat="1" ht="10">
      <c r="B422" s="168"/>
      <c r="D422" s="159" t="s">
        <v>171</v>
      </c>
      <c r="E422" s="169" t="s">
        <v>21</v>
      </c>
      <c r="F422" s="170" t="s">
        <v>750</v>
      </c>
      <c r="H422" s="171">
        <v>128</v>
      </c>
      <c r="I422" s="172"/>
      <c r="L422" s="168"/>
      <c r="M422" s="173"/>
      <c r="T422" s="174"/>
      <c r="AT422" s="169" t="s">
        <v>171</v>
      </c>
      <c r="AU422" s="169" t="s">
        <v>85</v>
      </c>
      <c r="AV422" s="13" t="s">
        <v>85</v>
      </c>
      <c r="AW422" s="13" t="s">
        <v>37</v>
      </c>
      <c r="AX422" s="13" t="s">
        <v>76</v>
      </c>
      <c r="AY422" s="169" t="s">
        <v>160</v>
      </c>
    </row>
    <row r="423" spans="2:51" s="15" customFormat="1" ht="10">
      <c r="B423" s="182"/>
      <c r="D423" s="159" t="s">
        <v>171</v>
      </c>
      <c r="E423" s="183" t="s">
        <v>21</v>
      </c>
      <c r="F423" s="184" t="s">
        <v>185</v>
      </c>
      <c r="H423" s="185">
        <v>128</v>
      </c>
      <c r="I423" s="186"/>
      <c r="L423" s="182"/>
      <c r="M423" s="187"/>
      <c r="T423" s="188"/>
      <c r="AT423" s="183" t="s">
        <v>171</v>
      </c>
      <c r="AU423" s="183" t="s">
        <v>85</v>
      </c>
      <c r="AV423" s="15" t="s">
        <v>167</v>
      </c>
      <c r="AW423" s="15" t="s">
        <v>37</v>
      </c>
      <c r="AX423" s="15" t="s">
        <v>83</v>
      </c>
      <c r="AY423" s="183" t="s">
        <v>160</v>
      </c>
    </row>
    <row r="424" spans="2:65" s="1" customFormat="1" ht="24" customHeight="1">
      <c r="B424" s="33"/>
      <c r="C424" s="146" t="s">
        <v>751</v>
      </c>
      <c r="D424" s="146" t="s">
        <v>162</v>
      </c>
      <c r="E424" s="147" t="s">
        <v>752</v>
      </c>
      <c r="F424" s="148" t="s">
        <v>753</v>
      </c>
      <c r="G424" s="149" t="s">
        <v>204</v>
      </c>
      <c r="H424" s="150">
        <v>9.317</v>
      </c>
      <c r="I424" s="151"/>
      <c r="J424" s="152">
        <f>ROUND(I424*H424,2)</f>
        <v>0</v>
      </c>
      <c r="K424" s="148" t="s">
        <v>166</v>
      </c>
      <c r="L424" s="33"/>
      <c r="M424" s="153" t="s">
        <v>21</v>
      </c>
      <c r="N424" s="154" t="s">
        <v>47</v>
      </c>
      <c r="P424" s="155">
        <f>O424*H424</f>
        <v>0</v>
      </c>
      <c r="Q424" s="155">
        <v>0.05168</v>
      </c>
      <c r="R424" s="155">
        <f>Q424*H424</f>
        <v>0.48150255999999997</v>
      </c>
      <c r="S424" s="155">
        <v>0</v>
      </c>
      <c r="T424" s="156">
        <f>S424*H424</f>
        <v>0</v>
      </c>
      <c r="AR424" s="157" t="s">
        <v>167</v>
      </c>
      <c r="AT424" s="157" t="s">
        <v>162</v>
      </c>
      <c r="AU424" s="157" t="s">
        <v>85</v>
      </c>
      <c r="AY424" s="18" t="s">
        <v>160</v>
      </c>
      <c r="BE424" s="158">
        <f>IF(N424="základní",J424,0)</f>
        <v>0</v>
      </c>
      <c r="BF424" s="158">
        <f>IF(N424="snížená",J424,0)</f>
        <v>0</v>
      </c>
      <c r="BG424" s="158">
        <f>IF(N424="zákl. přenesená",J424,0)</f>
        <v>0</v>
      </c>
      <c r="BH424" s="158">
        <f>IF(N424="sníž. přenesená",J424,0)</f>
        <v>0</v>
      </c>
      <c r="BI424" s="158">
        <f>IF(N424="nulová",J424,0)</f>
        <v>0</v>
      </c>
      <c r="BJ424" s="18" t="s">
        <v>83</v>
      </c>
      <c r="BK424" s="158">
        <f>ROUND(I424*H424,2)</f>
        <v>0</v>
      </c>
      <c r="BL424" s="18" t="s">
        <v>167</v>
      </c>
      <c r="BM424" s="157" t="s">
        <v>754</v>
      </c>
    </row>
    <row r="425" spans="2:51" s="12" customFormat="1" ht="10">
      <c r="B425" s="162"/>
      <c r="D425" s="159" t="s">
        <v>171</v>
      </c>
      <c r="E425" s="163" t="s">
        <v>21</v>
      </c>
      <c r="F425" s="164" t="s">
        <v>686</v>
      </c>
      <c r="H425" s="163" t="s">
        <v>21</v>
      </c>
      <c r="I425" s="165"/>
      <c r="L425" s="162"/>
      <c r="M425" s="166"/>
      <c r="T425" s="167"/>
      <c r="AT425" s="163" t="s">
        <v>171</v>
      </c>
      <c r="AU425" s="163" t="s">
        <v>85</v>
      </c>
      <c r="AV425" s="12" t="s">
        <v>83</v>
      </c>
      <c r="AW425" s="12" t="s">
        <v>37</v>
      </c>
      <c r="AX425" s="12" t="s">
        <v>76</v>
      </c>
      <c r="AY425" s="163" t="s">
        <v>160</v>
      </c>
    </row>
    <row r="426" spans="2:51" s="13" customFormat="1" ht="10">
      <c r="B426" s="168"/>
      <c r="D426" s="159" t="s">
        <v>171</v>
      </c>
      <c r="E426" s="169" t="s">
        <v>21</v>
      </c>
      <c r="F426" s="170" t="s">
        <v>755</v>
      </c>
      <c r="H426" s="171">
        <v>12.075</v>
      </c>
      <c r="I426" s="172"/>
      <c r="L426" s="168"/>
      <c r="M426" s="173"/>
      <c r="T426" s="174"/>
      <c r="AT426" s="169" t="s">
        <v>171</v>
      </c>
      <c r="AU426" s="169" t="s">
        <v>85</v>
      </c>
      <c r="AV426" s="13" t="s">
        <v>85</v>
      </c>
      <c r="AW426" s="13" t="s">
        <v>37</v>
      </c>
      <c r="AX426" s="13" t="s">
        <v>76</v>
      </c>
      <c r="AY426" s="169" t="s">
        <v>160</v>
      </c>
    </row>
    <row r="427" spans="2:51" s="13" customFormat="1" ht="10">
      <c r="B427" s="168"/>
      <c r="D427" s="159" t="s">
        <v>171</v>
      </c>
      <c r="E427" s="169" t="s">
        <v>21</v>
      </c>
      <c r="F427" s="170" t="s">
        <v>756</v>
      </c>
      <c r="H427" s="171">
        <v>-2.758</v>
      </c>
      <c r="I427" s="172"/>
      <c r="L427" s="168"/>
      <c r="M427" s="173"/>
      <c r="T427" s="174"/>
      <c r="AT427" s="169" t="s">
        <v>171</v>
      </c>
      <c r="AU427" s="169" t="s">
        <v>85</v>
      </c>
      <c r="AV427" s="13" t="s">
        <v>85</v>
      </c>
      <c r="AW427" s="13" t="s">
        <v>37</v>
      </c>
      <c r="AX427" s="13" t="s">
        <v>76</v>
      </c>
      <c r="AY427" s="169" t="s">
        <v>160</v>
      </c>
    </row>
    <row r="428" spans="2:51" s="15" customFormat="1" ht="10">
      <c r="B428" s="182"/>
      <c r="D428" s="159" t="s">
        <v>171</v>
      </c>
      <c r="E428" s="183" t="s">
        <v>21</v>
      </c>
      <c r="F428" s="184" t="s">
        <v>185</v>
      </c>
      <c r="H428" s="185">
        <v>9.317</v>
      </c>
      <c r="I428" s="186"/>
      <c r="L428" s="182"/>
      <c r="M428" s="187"/>
      <c r="T428" s="188"/>
      <c r="AT428" s="183" t="s">
        <v>171</v>
      </c>
      <c r="AU428" s="183" t="s">
        <v>85</v>
      </c>
      <c r="AV428" s="15" t="s">
        <v>167</v>
      </c>
      <c r="AW428" s="15" t="s">
        <v>37</v>
      </c>
      <c r="AX428" s="15" t="s">
        <v>83</v>
      </c>
      <c r="AY428" s="183" t="s">
        <v>160</v>
      </c>
    </row>
    <row r="429" spans="2:65" s="1" customFormat="1" ht="24" customHeight="1">
      <c r="B429" s="33"/>
      <c r="C429" s="146" t="s">
        <v>445</v>
      </c>
      <c r="D429" s="146" t="s">
        <v>162</v>
      </c>
      <c r="E429" s="147" t="s">
        <v>757</v>
      </c>
      <c r="F429" s="148" t="s">
        <v>758</v>
      </c>
      <c r="G429" s="149" t="s">
        <v>204</v>
      </c>
      <c r="H429" s="150">
        <v>286.179</v>
      </c>
      <c r="I429" s="151"/>
      <c r="J429" s="152">
        <f>ROUND(I429*H429,2)</f>
        <v>0</v>
      </c>
      <c r="K429" s="148" t="s">
        <v>166</v>
      </c>
      <c r="L429" s="33"/>
      <c r="M429" s="153" t="s">
        <v>21</v>
      </c>
      <c r="N429" s="154" t="s">
        <v>47</v>
      </c>
      <c r="P429" s="155">
        <f>O429*H429</f>
        <v>0</v>
      </c>
      <c r="Q429" s="155">
        <v>0.10325</v>
      </c>
      <c r="R429" s="155">
        <f>Q429*H429</f>
        <v>29.547981749999995</v>
      </c>
      <c r="S429" s="155">
        <v>0</v>
      </c>
      <c r="T429" s="156">
        <f>S429*H429</f>
        <v>0</v>
      </c>
      <c r="AR429" s="157" t="s">
        <v>167</v>
      </c>
      <c r="AT429" s="157" t="s">
        <v>162</v>
      </c>
      <c r="AU429" s="157" t="s">
        <v>85</v>
      </c>
      <c r="AY429" s="18" t="s">
        <v>160</v>
      </c>
      <c r="BE429" s="158">
        <f>IF(N429="základní",J429,0)</f>
        <v>0</v>
      </c>
      <c r="BF429" s="158">
        <f>IF(N429="snížená",J429,0)</f>
        <v>0</v>
      </c>
      <c r="BG429" s="158">
        <f>IF(N429="zákl. přenesená",J429,0)</f>
        <v>0</v>
      </c>
      <c r="BH429" s="158">
        <f>IF(N429="sníž. přenesená",J429,0)</f>
        <v>0</v>
      </c>
      <c r="BI429" s="158">
        <f>IF(N429="nulová",J429,0)</f>
        <v>0</v>
      </c>
      <c r="BJ429" s="18" t="s">
        <v>83</v>
      </c>
      <c r="BK429" s="158">
        <f>ROUND(I429*H429,2)</f>
        <v>0</v>
      </c>
      <c r="BL429" s="18" t="s">
        <v>167</v>
      </c>
      <c r="BM429" s="157" t="s">
        <v>759</v>
      </c>
    </row>
    <row r="430" spans="2:51" s="12" customFormat="1" ht="10">
      <c r="B430" s="162"/>
      <c r="D430" s="159" t="s">
        <v>171</v>
      </c>
      <c r="E430" s="163" t="s">
        <v>21</v>
      </c>
      <c r="F430" s="164" t="s">
        <v>686</v>
      </c>
      <c r="H430" s="163" t="s">
        <v>21</v>
      </c>
      <c r="I430" s="165"/>
      <c r="L430" s="162"/>
      <c r="M430" s="166"/>
      <c r="T430" s="167"/>
      <c r="AT430" s="163" t="s">
        <v>171</v>
      </c>
      <c r="AU430" s="163" t="s">
        <v>85</v>
      </c>
      <c r="AV430" s="12" t="s">
        <v>83</v>
      </c>
      <c r="AW430" s="12" t="s">
        <v>37</v>
      </c>
      <c r="AX430" s="12" t="s">
        <v>76</v>
      </c>
      <c r="AY430" s="163" t="s">
        <v>160</v>
      </c>
    </row>
    <row r="431" spans="2:51" s="13" customFormat="1" ht="10">
      <c r="B431" s="168"/>
      <c r="D431" s="159" t="s">
        <v>171</v>
      </c>
      <c r="E431" s="169" t="s">
        <v>21</v>
      </c>
      <c r="F431" s="170" t="s">
        <v>760</v>
      </c>
      <c r="H431" s="171">
        <v>318.99</v>
      </c>
      <c r="I431" s="172"/>
      <c r="L431" s="168"/>
      <c r="M431" s="173"/>
      <c r="T431" s="174"/>
      <c r="AT431" s="169" t="s">
        <v>171</v>
      </c>
      <c r="AU431" s="169" t="s">
        <v>85</v>
      </c>
      <c r="AV431" s="13" t="s">
        <v>85</v>
      </c>
      <c r="AW431" s="13" t="s">
        <v>37</v>
      </c>
      <c r="AX431" s="13" t="s">
        <v>76</v>
      </c>
      <c r="AY431" s="169" t="s">
        <v>160</v>
      </c>
    </row>
    <row r="432" spans="2:51" s="13" customFormat="1" ht="10">
      <c r="B432" s="168"/>
      <c r="D432" s="159" t="s">
        <v>171</v>
      </c>
      <c r="E432" s="169" t="s">
        <v>21</v>
      </c>
      <c r="F432" s="170" t="s">
        <v>761</v>
      </c>
      <c r="H432" s="171">
        <v>-27.186</v>
      </c>
      <c r="I432" s="172"/>
      <c r="L432" s="168"/>
      <c r="M432" s="173"/>
      <c r="T432" s="174"/>
      <c r="AT432" s="169" t="s">
        <v>171</v>
      </c>
      <c r="AU432" s="169" t="s">
        <v>85</v>
      </c>
      <c r="AV432" s="13" t="s">
        <v>85</v>
      </c>
      <c r="AW432" s="13" t="s">
        <v>37</v>
      </c>
      <c r="AX432" s="13" t="s">
        <v>76</v>
      </c>
      <c r="AY432" s="169" t="s">
        <v>160</v>
      </c>
    </row>
    <row r="433" spans="2:51" s="13" customFormat="1" ht="10">
      <c r="B433" s="168"/>
      <c r="D433" s="159" t="s">
        <v>171</v>
      </c>
      <c r="E433" s="169" t="s">
        <v>21</v>
      </c>
      <c r="F433" s="170" t="s">
        <v>762</v>
      </c>
      <c r="H433" s="171">
        <v>-5.625</v>
      </c>
      <c r="I433" s="172"/>
      <c r="L433" s="168"/>
      <c r="M433" s="173"/>
      <c r="T433" s="174"/>
      <c r="AT433" s="169" t="s">
        <v>171</v>
      </c>
      <c r="AU433" s="169" t="s">
        <v>85</v>
      </c>
      <c r="AV433" s="13" t="s">
        <v>85</v>
      </c>
      <c r="AW433" s="13" t="s">
        <v>37</v>
      </c>
      <c r="AX433" s="13" t="s">
        <v>76</v>
      </c>
      <c r="AY433" s="169" t="s">
        <v>160</v>
      </c>
    </row>
    <row r="434" spans="2:51" s="15" customFormat="1" ht="10">
      <c r="B434" s="182"/>
      <c r="D434" s="159" t="s">
        <v>171</v>
      </c>
      <c r="E434" s="183" t="s">
        <v>21</v>
      </c>
      <c r="F434" s="184" t="s">
        <v>185</v>
      </c>
      <c r="H434" s="185">
        <v>286.17900000000003</v>
      </c>
      <c r="I434" s="186"/>
      <c r="L434" s="182"/>
      <c r="M434" s="187"/>
      <c r="T434" s="188"/>
      <c r="AT434" s="183" t="s">
        <v>171</v>
      </c>
      <c r="AU434" s="183" t="s">
        <v>85</v>
      </c>
      <c r="AV434" s="15" t="s">
        <v>167</v>
      </c>
      <c r="AW434" s="15" t="s">
        <v>37</v>
      </c>
      <c r="AX434" s="15" t="s">
        <v>83</v>
      </c>
      <c r="AY434" s="183" t="s">
        <v>160</v>
      </c>
    </row>
    <row r="435" spans="2:65" s="1" customFormat="1" ht="16.5" customHeight="1">
      <c r="B435" s="33"/>
      <c r="C435" s="146" t="s">
        <v>450</v>
      </c>
      <c r="D435" s="146" t="s">
        <v>162</v>
      </c>
      <c r="E435" s="147" t="s">
        <v>763</v>
      </c>
      <c r="F435" s="148" t="s">
        <v>764</v>
      </c>
      <c r="G435" s="149" t="s">
        <v>370</v>
      </c>
      <c r="H435" s="150">
        <v>1011.5</v>
      </c>
      <c r="I435" s="151"/>
      <c r="J435" s="152">
        <f>ROUND(I435*H435,2)</f>
        <v>0</v>
      </c>
      <c r="K435" s="148" t="s">
        <v>166</v>
      </c>
      <c r="L435" s="33"/>
      <c r="M435" s="153" t="s">
        <v>21</v>
      </c>
      <c r="N435" s="154" t="s">
        <v>47</v>
      </c>
      <c r="P435" s="155">
        <f>O435*H435</f>
        <v>0</v>
      </c>
      <c r="Q435" s="155">
        <v>0.0002</v>
      </c>
      <c r="R435" s="155">
        <f>Q435*H435</f>
        <v>0.2023</v>
      </c>
      <c r="S435" s="155">
        <v>0</v>
      </c>
      <c r="T435" s="156">
        <f>S435*H435</f>
        <v>0</v>
      </c>
      <c r="AR435" s="157" t="s">
        <v>167</v>
      </c>
      <c r="AT435" s="157" t="s">
        <v>162</v>
      </c>
      <c r="AU435" s="157" t="s">
        <v>85</v>
      </c>
      <c r="AY435" s="18" t="s">
        <v>160</v>
      </c>
      <c r="BE435" s="158">
        <f>IF(N435="základní",J435,0)</f>
        <v>0</v>
      </c>
      <c r="BF435" s="158">
        <f>IF(N435="snížená",J435,0)</f>
        <v>0</v>
      </c>
      <c r="BG435" s="158">
        <f>IF(N435="zákl. přenesená",J435,0)</f>
        <v>0</v>
      </c>
      <c r="BH435" s="158">
        <f>IF(N435="sníž. přenesená",J435,0)</f>
        <v>0</v>
      </c>
      <c r="BI435" s="158">
        <f>IF(N435="nulová",J435,0)</f>
        <v>0</v>
      </c>
      <c r="BJ435" s="18" t="s">
        <v>83</v>
      </c>
      <c r="BK435" s="158">
        <f>ROUND(I435*H435,2)</f>
        <v>0</v>
      </c>
      <c r="BL435" s="18" t="s">
        <v>167</v>
      </c>
      <c r="BM435" s="157" t="s">
        <v>765</v>
      </c>
    </row>
    <row r="436" spans="2:47" s="1" customFormat="1" ht="63">
      <c r="B436" s="33"/>
      <c r="D436" s="159" t="s">
        <v>169</v>
      </c>
      <c r="F436" s="160" t="s">
        <v>766</v>
      </c>
      <c r="I436" s="94"/>
      <c r="L436" s="33"/>
      <c r="M436" s="161"/>
      <c r="T436" s="54"/>
      <c r="AT436" s="18" t="s">
        <v>169</v>
      </c>
      <c r="AU436" s="18" t="s">
        <v>85</v>
      </c>
    </row>
    <row r="437" spans="2:51" s="12" customFormat="1" ht="10">
      <c r="B437" s="162"/>
      <c r="D437" s="159" t="s">
        <v>171</v>
      </c>
      <c r="E437" s="163" t="s">
        <v>21</v>
      </c>
      <c r="F437" s="164" t="s">
        <v>686</v>
      </c>
      <c r="H437" s="163" t="s">
        <v>21</v>
      </c>
      <c r="I437" s="165"/>
      <c r="L437" s="162"/>
      <c r="M437" s="166"/>
      <c r="T437" s="167"/>
      <c r="AT437" s="163" t="s">
        <v>171</v>
      </c>
      <c r="AU437" s="163" t="s">
        <v>85</v>
      </c>
      <c r="AV437" s="12" t="s">
        <v>83</v>
      </c>
      <c r="AW437" s="12" t="s">
        <v>37</v>
      </c>
      <c r="AX437" s="12" t="s">
        <v>76</v>
      </c>
      <c r="AY437" s="163" t="s">
        <v>160</v>
      </c>
    </row>
    <row r="438" spans="2:51" s="13" customFormat="1" ht="10">
      <c r="B438" s="168"/>
      <c r="D438" s="159" t="s">
        <v>171</v>
      </c>
      <c r="E438" s="169" t="s">
        <v>21</v>
      </c>
      <c r="F438" s="170" t="s">
        <v>767</v>
      </c>
      <c r="H438" s="171">
        <v>94.5</v>
      </c>
      <c r="I438" s="172"/>
      <c r="L438" s="168"/>
      <c r="M438" s="173"/>
      <c r="T438" s="174"/>
      <c r="AT438" s="169" t="s">
        <v>171</v>
      </c>
      <c r="AU438" s="169" t="s">
        <v>85</v>
      </c>
      <c r="AV438" s="13" t="s">
        <v>85</v>
      </c>
      <c r="AW438" s="13" t="s">
        <v>37</v>
      </c>
      <c r="AX438" s="13" t="s">
        <v>76</v>
      </c>
      <c r="AY438" s="169" t="s">
        <v>160</v>
      </c>
    </row>
    <row r="439" spans="2:51" s="13" customFormat="1" ht="10">
      <c r="B439" s="168"/>
      <c r="D439" s="159" t="s">
        <v>171</v>
      </c>
      <c r="E439" s="169" t="s">
        <v>21</v>
      </c>
      <c r="F439" s="170" t="s">
        <v>768</v>
      </c>
      <c r="H439" s="171">
        <v>917</v>
      </c>
      <c r="I439" s="172"/>
      <c r="L439" s="168"/>
      <c r="M439" s="173"/>
      <c r="T439" s="174"/>
      <c r="AT439" s="169" t="s">
        <v>171</v>
      </c>
      <c r="AU439" s="169" t="s">
        <v>85</v>
      </c>
      <c r="AV439" s="13" t="s">
        <v>85</v>
      </c>
      <c r="AW439" s="13" t="s">
        <v>37</v>
      </c>
      <c r="AX439" s="13" t="s">
        <v>76</v>
      </c>
      <c r="AY439" s="169" t="s">
        <v>160</v>
      </c>
    </row>
    <row r="440" spans="2:51" s="15" customFormat="1" ht="10">
      <c r="B440" s="182"/>
      <c r="D440" s="159" t="s">
        <v>171</v>
      </c>
      <c r="E440" s="183" t="s">
        <v>21</v>
      </c>
      <c r="F440" s="184" t="s">
        <v>185</v>
      </c>
      <c r="H440" s="185">
        <v>1011.5</v>
      </c>
      <c r="I440" s="186"/>
      <c r="L440" s="182"/>
      <c r="M440" s="187"/>
      <c r="T440" s="188"/>
      <c r="AT440" s="183" t="s">
        <v>171</v>
      </c>
      <c r="AU440" s="183" t="s">
        <v>85</v>
      </c>
      <c r="AV440" s="15" t="s">
        <v>167</v>
      </c>
      <c r="AW440" s="15" t="s">
        <v>37</v>
      </c>
      <c r="AX440" s="15" t="s">
        <v>83</v>
      </c>
      <c r="AY440" s="183" t="s">
        <v>160</v>
      </c>
    </row>
    <row r="441" spans="2:63" s="11" customFormat="1" ht="22.75" customHeight="1">
      <c r="B441" s="134"/>
      <c r="D441" s="135" t="s">
        <v>75</v>
      </c>
      <c r="E441" s="144" t="s">
        <v>167</v>
      </c>
      <c r="F441" s="144" t="s">
        <v>769</v>
      </c>
      <c r="I441" s="137"/>
      <c r="J441" s="145">
        <f>BK441</f>
        <v>0</v>
      </c>
      <c r="L441" s="134"/>
      <c r="M441" s="139"/>
      <c r="P441" s="140">
        <f>SUM(P442:P470)</f>
        <v>0</v>
      </c>
      <c r="R441" s="140">
        <f>SUM(R442:R470)</f>
        <v>119.11189232000001</v>
      </c>
      <c r="T441" s="141">
        <f>SUM(T442:T470)</f>
        <v>0</v>
      </c>
      <c r="AR441" s="135" t="s">
        <v>83</v>
      </c>
      <c r="AT441" s="142" t="s">
        <v>75</v>
      </c>
      <c r="AU441" s="142" t="s">
        <v>83</v>
      </c>
      <c r="AY441" s="135" t="s">
        <v>160</v>
      </c>
      <c r="BK441" s="143">
        <f>SUM(BK442:BK470)</f>
        <v>0</v>
      </c>
    </row>
    <row r="442" spans="2:65" s="1" customFormat="1" ht="16.5" customHeight="1">
      <c r="B442" s="33"/>
      <c r="C442" s="146" t="s">
        <v>455</v>
      </c>
      <c r="D442" s="146" t="s">
        <v>162</v>
      </c>
      <c r="E442" s="147" t="s">
        <v>770</v>
      </c>
      <c r="F442" s="148" t="s">
        <v>771</v>
      </c>
      <c r="G442" s="149" t="s">
        <v>332</v>
      </c>
      <c r="H442" s="150">
        <v>132</v>
      </c>
      <c r="I442" s="151"/>
      <c r="J442" s="152">
        <f>ROUND(I442*H442,2)</f>
        <v>0</v>
      </c>
      <c r="K442" s="148" t="s">
        <v>21</v>
      </c>
      <c r="L442" s="33"/>
      <c r="M442" s="153" t="s">
        <v>21</v>
      </c>
      <c r="N442" s="154" t="s">
        <v>47</v>
      </c>
      <c r="P442" s="155">
        <f>O442*H442</f>
        <v>0</v>
      </c>
      <c r="Q442" s="155">
        <v>0.02294</v>
      </c>
      <c r="R442" s="155">
        <f>Q442*H442</f>
        <v>3.0280799999999997</v>
      </c>
      <c r="S442" s="155">
        <v>0</v>
      </c>
      <c r="T442" s="156">
        <f>S442*H442</f>
        <v>0</v>
      </c>
      <c r="AR442" s="157" t="s">
        <v>167</v>
      </c>
      <c r="AT442" s="157" t="s">
        <v>162</v>
      </c>
      <c r="AU442" s="157" t="s">
        <v>85</v>
      </c>
      <c r="AY442" s="18" t="s">
        <v>160</v>
      </c>
      <c r="BE442" s="158">
        <f>IF(N442="základní",J442,0)</f>
        <v>0</v>
      </c>
      <c r="BF442" s="158">
        <f>IF(N442="snížená",J442,0)</f>
        <v>0</v>
      </c>
      <c r="BG442" s="158">
        <f>IF(N442="zákl. přenesená",J442,0)</f>
        <v>0</v>
      </c>
      <c r="BH442" s="158">
        <f>IF(N442="sníž. přenesená",J442,0)</f>
        <v>0</v>
      </c>
      <c r="BI442" s="158">
        <f>IF(N442="nulová",J442,0)</f>
        <v>0</v>
      </c>
      <c r="BJ442" s="18" t="s">
        <v>83</v>
      </c>
      <c r="BK442" s="158">
        <f>ROUND(I442*H442,2)</f>
        <v>0</v>
      </c>
      <c r="BL442" s="18" t="s">
        <v>167</v>
      </c>
      <c r="BM442" s="157" t="s">
        <v>772</v>
      </c>
    </row>
    <row r="443" spans="2:51" s="12" customFormat="1" ht="10">
      <c r="B443" s="162"/>
      <c r="D443" s="159" t="s">
        <v>171</v>
      </c>
      <c r="E443" s="163" t="s">
        <v>21</v>
      </c>
      <c r="F443" s="164" t="s">
        <v>749</v>
      </c>
      <c r="H443" s="163" t="s">
        <v>21</v>
      </c>
      <c r="I443" s="165"/>
      <c r="L443" s="162"/>
      <c r="M443" s="166"/>
      <c r="T443" s="167"/>
      <c r="AT443" s="163" t="s">
        <v>171</v>
      </c>
      <c r="AU443" s="163" t="s">
        <v>85</v>
      </c>
      <c r="AV443" s="12" t="s">
        <v>83</v>
      </c>
      <c r="AW443" s="12" t="s">
        <v>37</v>
      </c>
      <c r="AX443" s="12" t="s">
        <v>76</v>
      </c>
      <c r="AY443" s="163" t="s">
        <v>160</v>
      </c>
    </row>
    <row r="444" spans="2:51" s="13" customFormat="1" ht="10">
      <c r="B444" s="168"/>
      <c r="D444" s="159" t="s">
        <v>171</v>
      </c>
      <c r="E444" s="169" t="s">
        <v>21</v>
      </c>
      <c r="F444" s="170" t="s">
        <v>773</v>
      </c>
      <c r="H444" s="171">
        <v>132</v>
      </c>
      <c r="I444" s="172"/>
      <c r="L444" s="168"/>
      <c r="M444" s="173"/>
      <c r="T444" s="174"/>
      <c r="AT444" s="169" t="s">
        <v>171</v>
      </c>
      <c r="AU444" s="169" t="s">
        <v>85</v>
      </c>
      <c r="AV444" s="13" t="s">
        <v>85</v>
      </c>
      <c r="AW444" s="13" t="s">
        <v>37</v>
      </c>
      <c r="AX444" s="13" t="s">
        <v>76</v>
      </c>
      <c r="AY444" s="169" t="s">
        <v>160</v>
      </c>
    </row>
    <row r="445" spans="2:51" s="15" customFormat="1" ht="10">
      <c r="B445" s="182"/>
      <c r="D445" s="159" t="s">
        <v>171</v>
      </c>
      <c r="E445" s="183" t="s">
        <v>21</v>
      </c>
      <c r="F445" s="184" t="s">
        <v>185</v>
      </c>
      <c r="H445" s="185">
        <v>132</v>
      </c>
      <c r="I445" s="186"/>
      <c r="L445" s="182"/>
      <c r="M445" s="187"/>
      <c r="T445" s="188"/>
      <c r="AT445" s="183" t="s">
        <v>171</v>
      </c>
      <c r="AU445" s="183" t="s">
        <v>85</v>
      </c>
      <c r="AV445" s="15" t="s">
        <v>167</v>
      </c>
      <c r="AW445" s="15" t="s">
        <v>37</v>
      </c>
      <c r="AX445" s="15" t="s">
        <v>83</v>
      </c>
      <c r="AY445" s="183" t="s">
        <v>160</v>
      </c>
    </row>
    <row r="446" spans="2:65" s="1" customFormat="1" ht="16.5" customHeight="1">
      <c r="B446" s="33"/>
      <c r="C446" s="146" t="s">
        <v>460</v>
      </c>
      <c r="D446" s="146" t="s">
        <v>162</v>
      </c>
      <c r="E446" s="147" t="s">
        <v>774</v>
      </c>
      <c r="F446" s="148" t="s">
        <v>775</v>
      </c>
      <c r="G446" s="149" t="s">
        <v>165</v>
      </c>
      <c r="H446" s="150">
        <v>11.102</v>
      </c>
      <c r="I446" s="151"/>
      <c r="J446" s="152">
        <f>ROUND(I446*H446,2)</f>
        <v>0</v>
      </c>
      <c r="K446" s="148" t="s">
        <v>21</v>
      </c>
      <c r="L446" s="33"/>
      <c r="M446" s="153" t="s">
        <v>21</v>
      </c>
      <c r="N446" s="154" t="s">
        <v>47</v>
      </c>
      <c r="P446" s="155">
        <f>O446*H446</f>
        <v>0</v>
      </c>
      <c r="Q446" s="155">
        <v>2.4534</v>
      </c>
      <c r="R446" s="155">
        <f>Q446*H446</f>
        <v>27.2376468</v>
      </c>
      <c r="S446" s="155">
        <v>0</v>
      </c>
      <c r="T446" s="156">
        <f>S446*H446</f>
        <v>0</v>
      </c>
      <c r="AR446" s="157" t="s">
        <v>167</v>
      </c>
      <c r="AT446" s="157" t="s">
        <v>162</v>
      </c>
      <c r="AU446" s="157" t="s">
        <v>85</v>
      </c>
      <c r="AY446" s="18" t="s">
        <v>160</v>
      </c>
      <c r="BE446" s="158">
        <f>IF(N446="základní",J446,0)</f>
        <v>0</v>
      </c>
      <c r="BF446" s="158">
        <f>IF(N446="snížená",J446,0)</f>
        <v>0</v>
      </c>
      <c r="BG446" s="158">
        <f>IF(N446="zákl. přenesená",J446,0)</f>
        <v>0</v>
      </c>
      <c r="BH446" s="158">
        <f>IF(N446="sníž. přenesená",J446,0)</f>
        <v>0</v>
      </c>
      <c r="BI446" s="158">
        <f>IF(N446="nulová",J446,0)</f>
        <v>0</v>
      </c>
      <c r="BJ446" s="18" t="s">
        <v>83</v>
      </c>
      <c r="BK446" s="158">
        <f>ROUND(I446*H446,2)</f>
        <v>0</v>
      </c>
      <c r="BL446" s="18" t="s">
        <v>167</v>
      </c>
      <c r="BM446" s="157" t="s">
        <v>776</v>
      </c>
    </row>
    <row r="447" spans="2:51" s="12" customFormat="1" ht="10">
      <c r="B447" s="162"/>
      <c r="D447" s="159" t="s">
        <v>171</v>
      </c>
      <c r="E447" s="163" t="s">
        <v>21</v>
      </c>
      <c r="F447" s="164" t="s">
        <v>686</v>
      </c>
      <c r="H447" s="163" t="s">
        <v>21</v>
      </c>
      <c r="I447" s="165"/>
      <c r="L447" s="162"/>
      <c r="M447" s="166"/>
      <c r="T447" s="167"/>
      <c r="AT447" s="163" t="s">
        <v>171</v>
      </c>
      <c r="AU447" s="163" t="s">
        <v>85</v>
      </c>
      <c r="AV447" s="12" t="s">
        <v>83</v>
      </c>
      <c r="AW447" s="12" t="s">
        <v>37</v>
      </c>
      <c r="AX447" s="12" t="s">
        <v>76</v>
      </c>
      <c r="AY447" s="163" t="s">
        <v>160</v>
      </c>
    </row>
    <row r="448" spans="2:51" s="12" customFormat="1" ht="10">
      <c r="B448" s="162"/>
      <c r="D448" s="159" t="s">
        <v>171</v>
      </c>
      <c r="E448" s="163" t="s">
        <v>21</v>
      </c>
      <c r="F448" s="164" t="s">
        <v>777</v>
      </c>
      <c r="H448" s="163" t="s">
        <v>21</v>
      </c>
      <c r="I448" s="165"/>
      <c r="L448" s="162"/>
      <c r="M448" s="166"/>
      <c r="T448" s="167"/>
      <c r="AT448" s="163" t="s">
        <v>171</v>
      </c>
      <c r="AU448" s="163" t="s">
        <v>85</v>
      </c>
      <c r="AV448" s="12" t="s">
        <v>83</v>
      </c>
      <c r="AW448" s="12" t="s">
        <v>37</v>
      </c>
      <c r="AX448" s="12" t="s">
        <v>76</v>
      </c>
      <c r="AY448" s="163" t="s">
        <v>160</v>
      </c>
    </row>
    <row r="449" spans="2:51" s="13" customFormat="1" ht="10">
      <c r="B449" s="168"/>
      <c r="D449" s="159" t="s">
        <v>171</v>
      </c>
      <c r="E449" s="169" t="s">
        <v>21</v>
      </c>
      <c r="F449" s="170" t="s">
        <v>778</v>
      </c>
      <c r="H449" s="171">
        <v>11.102</v>
      </c>
      <c r="I449" s="172"/>
      <c r="L449" s="168"/>
      <c r="M449" s="173"/>
      <c r="T449" s="174"/>
      <c r="AT449" s="169" t="s">
        <v>171</v>
      </c>
      <c r="AU449" s="169" t="s">
        <v>85</v>
      </c>
      <c r="AV449" s="13" t="s">
        <v>85</v>
      </c>
      <c r="AW449" s="13" t="s">
        <v>37</v>
      </c>
      <c r="AX449" s="13" t="s">
        <v>76</v>
      </c>
      <c r="AY449" s="169" t="s">
        <v>160</v>
      </c>
    </row>
    <row r="450" spans="2:51" s="15" customFormat="1" ht="10">
      <c r="B450" s="182"/>
      <c r="D450" s="159" t="s">
        <v>171</v>
      </c>
      <c r="E450" s="183" t="s">
        <v>21</v>
      </c>
      <c r="F450" s="184" t="s">
        <v>185</v>
      </c>
      <c r="H450" s="185">
        <v>11.102</v>
      </c>
      <c r="I450" s="186"/>
      <c r="L450" s="182"/>
      <c r="M450" s="187"/>
      <c r="T450" s="188"/>
      <c r="AT450" s="183" t="s">
        <v>171</v>
      </c>
      <c r="AU450" s="183" t="s">
        <v>85</v>
      </c>
      <c r="AV450" s="15" t="s">
        <v>167</v>
      </c>
      <c r="AW450" s="15" t="s">
        <v>37</v>
      </c>
      <c r="AX450" s="15" t="s">
        <v>83</v>
      </c>
      <c r="AY450" s="183" t="s">
        <v>160</v>
      </c>
    </row>
    <row r="451" spans="2:65" s="1" customFormat="1" ht="16.5" customHeight="1">
      <c r="B451" s="33"/>
      <c r="C451" s="146" t="s">
        <v>467</v>
      </c>
      <c r="D451" s="146" t="s">
        <v>162</v>
      </c>
      <c r="E451" s="147" t="s">
        <v>779</v>
      </c>
      <c r="F451" s="148" t="s">
        <v>780</v>
      </c>
      <c r="G451" s="149" t="s">
        <v>204</v>
      </c>
      <c r="H451" s="150">
        <v>74.015</v>
      </c>
      <c r="I451" s="151"/>
      <c r="J451" s="152">
        <f>ROUND(I451*H451,2)</f>
        <v>0</v>
      </c>
      <c r="K451" s="148" t="s">
        <v>166</v>
      </c>
      <c r="L451" s="33"/>
      <c r="M451" s="153" t="s">
        <v>21</v>
      </c>
      <c r="N451" s="154" t="s">
        <v>47</v>
      </c>
      <c r="P451" s="155">
        <f>O451*H451</f>
        <v>0</v>
      </c>
      <c r="Q451" s="155">
        <v>0.00576</v>
      </c>
      <c r="R451" s="155">
        <f>Q451*H451</f>
        <v>0.42632640000000005</v>
      </c>
      <c r="S451" s="155">
        <v>0</v>
      </c>
      <c r="T451" s="156">
        <f>S451*H451</f>
        <v>0</v>
      </c>
      <c r="AR451" s="157" t="s">
        <v>167</v>
      </c>
      <c r="AT451" s="157" t="s">
        <v>162</v>
      </c>
      <c r="AU451" s="157" t="s">
        <v>85</v>
      </c>
      <c r="AY451" s="18" t="s">
        <v>160</v>
      </c>
      <c r="BE451" s="158">
        <f>IF(N451="základní",J451,0)</f>
        <v>0</v>
      </c>
      <c r="BF451" s="158">
        <f>IF(N451="snížená",J451,0)</f>
        <v>0</v>
      </c>
      <c r="BG451" s="158">
        <f>IF(N451="zákl. přenesená",J451,0)</f>
        <v>0</v>
      </c>
      <c r="BH451" s="158">
        <f>IF(N451="sníž. přenesená",J451,0)</f>
        <v>0</v>
      </c>
      <c r="BI451" s="158">
        <f>IF(N451="nulová",J451,0)</f>
        <v>0</v>
      </c>
      <c r="BJ451" s="18" t="s">
        <v>83</v>
      </c>
      <c r="BK451" s="158">
        <f>ROUND(I451*H451,2)</f>
        <v>0</v>
      </c>
      <c r="BL451" s="18" t="s">
        <v>167</v>
      </c>
      <c r="BM451" s="157" t="s">
        <v>781</v>
      </c>
    </row>
    <row r="452" spans="2:51" s="12" customFormat="1" ht="10">
      <c r="B452" s="162"/>
      <c r="D452" s="159" t="s">
        <v>171</v>
      </c>
      <c r="E452" s="163" t="s">
        <v>21</v>
      </c>
      <c r="F452" s="164" t="s">
        <v>686</v>
      </c>
      <c r="H452" s="163" t="s">
        <v>21</v>
      </c>
      <c r="I452" s="165"/>
      <c r="L452" s="162"/>
      <c r="M452" s="166"/>
      <c r="T452" s="167"/>
      <c r="AT452" s="163" t="s">
        <v>171</v>
      </c>
      <c r="AU452" s="163" t="s">
        <v>85</v>
      </c>
      <c r="AV452" s="12" t="s">
        <v>83</v>
      </c>
      <c r="AW452" s="12" t="s">
        <v>37</v>
      </c>
      <c r="AX452" s="12" t="s">
        <v>76</v>
      </c>
      <c r="AY452" s="163" t="s">
        <v>160</v>
      </c>
    </row>
    <row r="453" spans="2:51" s="12" customFormat="1" ht="10">
      <c r="B453" s="162"/>
      <c r="D453" s="159" t="s">
        <v>171</v>
      </c>
      <c r="E453" s="163" t="s">
        <v>21</v>
      </c>
      <c r="F453" s="164" t="s">
        <v>777</v>
      </c>
      <c r="H453" s="163" t="s">
        <v>21</v>
      </c>
      <c r="I453" s="165"/>
      <c r="L453" s="162"/>
      <c r="M453" s="166"/>
      <c r="T453" s="167"/>
      <c r="AT453" s="163" t="s">
        <v>171</v>
      </c>
      <c r="AU453" s="163" t="s">
        <v>85</v>
      </c>
      <c r="AV453" s="12" t="s">
        <v>83</v>
      </c>
      <c r="AW453" s="12" t="s">
        <v>37</v>
      </c>
      <c r="AX453" s="12" t="s">
        <v>76</v>
      </c>
      <c r="AY453" s="163" t="s">
        <v>160</v>
      </c>
    </row>
    <row r="454" spans="2:51" s="13" customFormat="1" ht="10">
      <c r="B454" s="168"/>
      <c r="D454" s="159" t="s">
        <v>171</v>
      </c>
      <c r="E454" s="169" t="s">
        <v>21</v>
      </c>
      <c r="F454" s="170" t="s">
        <v>782</v>
      </c>
      <c r="H454" s="171">
        <v>74.015</v>
      </c>
      <c r="I454" s="172"/>
      <c r="L454" s="168"/>
      <c r="M454" s="173"/>
      <c r="T454" s="174"/>
      <c r="AT454" s="169" t="s">
        <v>171</v>
      </c>
      <c r="AU454" s="169" t="s">
        <v>85</v>
      </c>
      <c r="AV454" s="13" t="s">
        <v>85</v>
      </c>
      <c r="AW454" s="13" t="s">
        <v>37</v>
      </c>
      <c r="AX454" s="13" t="s">
        <v>76</v>
      </c>
      <c r="AY454" s="169" t="s">
        <v>160</v>
      </c>
    </row>
    <row r="455" spans="2:51" s="15" customFormat="1" ht="10">
      <c r="B455" s="182"/>
      <c r="D455" s="159" t="s">
        <v>171</v>
      </c>
      <c r="E455" s="183" t="s">
        <v>21</v>
      </c>
      <c r="F455" s="184" t="s">
        <v>185</v>
      </c>
      <c r="H455" s="185">
        <v>74.015</v>
      </c>
      <c r="I455" s="186"/>
      <c r="L455" s="182"/>
      <c r="M455" s="187"/>
      <c r="T455" s="188"/>
      <c r="AT455" s="183" t="s">
        <v>171</v>
      </c>
      <c r="AU455" s="183" t="s">
        <v>85</v>
      </c>
      <c r="AV455" s="15" t="s">
        <v>167</v>
      </c>
      <c r="AW455" s="15" t="s">
        <v>37</v>
      </c>
      <c r="AX455" s="15" t="s">
        <v>83</v>
      </c>
      <c r="AY455" s="183" t="s">
        <v>160</v>
      </c>
    </row>
    <row r="456" spans="2:65" s="1" customFormat="1" ht="16.5" customHeight="1">
      <c r="B456" s="33"/>
      <c r="C456" s="146" t="s">
        <v>474</v>
      </c>
      <c r="D456" s="146" t="s">
        <v>162</v>
      </c>
      <c r="E456" s="147" t="s">
        <v>783</v>
      </c>
      <c r="F456" s="148" t="s">
        <v>784</v>
      </c>
      <c r="G456" s="149" t="s">
        <v>204</v>
      </c>
      <c r="H456" s="150">
        <v>74.015</v>
      </c>
      <c r="I456" s="151"/>
      <c r="J456" s="152">
        <f>ROUND(I456*H456,2)</f>
        <v>0</v>
      </c>
      <c r="K456" s="148" t="s">
        <v>166</v>
      </c>
      <c r="L456" s="33"/>
      <c r="M456" s="153" t="s">
        <v>21</v>
      </c>
      <c r="N456" s="154" t="s">
        <v>47</v>
      </c>
      <c r="P456" s="155">
        <f>O456*H456</f>
        <v>0</v>
      </c>
      <c r="Q456" s="155">
        <v>0</v>
      </c>
      <c r="R456" s="155">
        <f>Q456*H456</f>
        <v>0</v>
      </c>
      <c r="S456" s="155">
        <v>0</v>
      </c>
      <c r="T456" s="156">
        <f>S456*H456</f>
        <v>0</v>
      </c>
      <c r="AR456" s="157" t="s">
        <v>167</v>
      </c>
      <c r="AT456" s="157" t="s">
        <v>162</v>
      </c>
      <c r="AU456" s="157" t="s">
        <v>85</v>
      </c>
      <c r="AY456" s="18" t="s">
        <v>160</v>
      </c>
      <c r="BE456" s="158">
        <f>IF(N456="základní",J456,0)</f>
        <v>0</v>
      </c>
      <c r="BF456" s="158">
        <f>IF(N456="snížená",J456,0)</f>
        <v>0</v>
      </c>
      <c r="BG456" s="158">
        <f>IF(N456="zákl. přenesená",J456,0)</f>
        <v>0</v>
      </c>
      <c r="BH456" s="158">
        <f>IF(N456="sníž. přenesená",J456,0)</f>
        <v>0</v>
      </c>
      <c r="BI456" s="158">
        <f>IF(N456="nulová",J456,0)</f>
        <v>0</v>
      </c>
      <c r="BJ456" s="18" t="s">
        <v>83</v>
      </c>
      <c r="BK456" s="158">
        <f>ROUND(I456*H456,2)</f>
        <v>0</v>
      </c>
      <c r="BL456" s="18" t="s">
        <v>167</v>
      </c>
      <c r="BM456" s="157" t="s">
        <v>785</v>
      </c>
    </row>
    <row r="457" spans="2:65" s="1" customFormat="1" ht="16.5" customHeight="1">
      <c r="B457" s="33"/>
      <c r="C457" s="146" t="s">
        <v>786</v>
      </c>
      <c r="D457" s="146" t="s">
        <v>162</v>
      </c>
      <c r="E457" s="147" t="s">
        <v>787</v>
      </c>
      <c r="F457" s="148" t="s">
        <v>788</v>
      </c>
      <c r="G457" s="149" t="s">
        <v>256</v>
      </c>
      <c r="H457" s="150">
        <v>0.777</v>
      </c>
      <c r="I457" s="151"/>
      <c r="J457" s="152">
        <f>ROUND(I457*H457,2)</f>
        <v>0</v>
      </c>
      <c r="K457" s="148" t="s">
        <v>166</v>
      </c>
      <c r="L457" s="33"/>
      <c r="M457" s="153" t="s">
        <v>21</v>
      </c>
      <c r="N457" s="154" t="s">
        <v>47</v>
      </c>
      <c r="P457" s="155">
        <f>O457*H457</f>
        <v>0</v>
      </c>
      <c r="Q457" s="155">
        <v>1.05256</v>
      </c>
      <c r="R457" s="155">
        <f>Q457*H457</f>
        <v>0.81783912</v>
      </c>
      <c r="S457" s="155">
        <v>0</v>
      </c>
      <c r="T457" s="156">
        <f>S457*H457</f>
        <v>0</v>
      </c>
      <c r="AR457" s="157" t="s">
        <v>167</v>
      </c>
      <c r="AT457" s="157" t="s">
        <v>162</v>
      </c>
      <c r="AU457" s="157" t="s">
        <v>85</v>
      </c>
      <c r="AY457" s="18" t="s">
        <v>160</v>
      </c>
      <c r="BE457" s="158">
        <f>IF(N457="základní",J457,0)</f>
        <v>0</v>
      </c>
      <c r="BF457" s="158">
        <f>IF(N457="snížená",J457,0)</f>
        <v>0</v>
      </c>
      <c r="BG457" s="158">
        <f>IF(N457="zákl. přenesená",J457,0)</f>
        <v>0</v>
      </c>
      <c r="BH457" s="158">
        <f>IF(N457="sníž. přenesená",J457,0)</f>
        <v>0</v>
      </c>
      <c r="BI457" s="158">
        <f>IF(N457="nulová",J457,0)</f>
        <v>0</v>
      </c>
      <c r="BJ457" s="18" t="s">
        <v>83</v>
      </c>
      <c r="BK457" s="158">
        <f>ROUND(I457*H457,2)</f>
        <v>0</v>
      </c>
      <c r="BL457" s="18" t="s">
        <v>167</v>
      </c>
      <c r="BM457" s="157" t="s">
        <v>789</v>
      </c>
    </row>
    <row r="458" spans="2:51" s="13" customFormat="1" ht="10">
      <c r="B458" s="168"/>
      <c r="D458" s="159" t="s">
        <v>171</v>
      </c>
      <c r="E458" s="169" t="s">
        <v>21</v>
      </c>
      <c r="F458" s="170" t="s">
        <v>790</v>
      </c>
      <c r="H458" s="171">
        <v>0.777</v>
      </c>
      <c r="I458" s="172"/>
      <c r="L458" s="168"/>
      <c r="M458" s="173"/>
      <c r="T458" s="174"/>
      <c r="AT458" s="169" t="s">
        <v>171</v>
      </c>
      <c r="AU458" s="169" t="s">
        <v>85</v>
      </c>
      <c r="AV458" s="13" t="s">
        <v>85</v>
      </c>
      <c r="AW458" s="13" t="s">
        <v>37</v>
      </c>
      <c r="AX458" s="13" t="s">
        <v>76</v>
      </c>
      <c r="AY458" s="169" t="s">
        <v>160</v>
      </c>
    </row>
    <row r="459" spans="2:51" s="15" customFormat="1" ht="10">
      <c r="B459" s="182"/>
      <c r="D459" s="159" t="s">
        <v>171</v>
      </c>
      <c r="E459" s="183" t="s">
        <v>21</v>
      </c>
      <c r="F459" s="184" t="s">
        <v>185</v>
      </c>
      <c r="H459" s="185">
        <v>0.777</v>
      </c>
      <c r="I459" s="186"/>
      <c r="L459" s="182"/>
      <c r="M459" s="187"/>
      <c r="T459" s="188"/>
      <c r="AT459" s="183" t="s">
        <v>171</v>
      </c>
      <c r="AU459" s="183" t="s">
        <v>85</v>
      </c>
      <c r="AV459" s="15" t="s">
        <v>167</v>
      </c>
      <c r="AW459" s="15" t="s">
        <v>37</v>
      </c>
      <c r="AX459" s="15" t="s">
        <v>83</v>
      </c>
      <c r="AY459" s="183" t="s">
        <v>160</v>
      </c>
    </row>
    <row r="460" spans="2:65" s="1" customFormat="1" ht="24" customHeight="1">
      <c r="B460" s="33"/>
      <c r="C460" s="146" t="s">
        <v>791</v>
      </c>
      <c r="D460" s="146" t="s">
        <v>162</v>
      </c>
      <c r="E460" s="147" t="s">
        <v>792</v>
      </c>
      <c r="F460" s="148" t="s">
        <v>793</v>
      </c>
      <c r="G460" s="149" t="s">
        <v>256</v>
      </c>
      <c r="H460" s="150">
        <v>81.113</v>
      </c>
      <c r="I460" s="151"/>
      <c r="J460" s="152">
        <f>ROUND(I460*H460,2)</f>
        <v>0</v>
      </c>
      <c r="K460" s="148" t="s">
        <v>166</v>
      </c>
      <c r="L460" s="33"/>
      <c r="M460" s="153" t="s">
        <v>21</v>
      </c>
      <c r="N460" s="154" t="s">
        <v>47</v>
      </c>
      <c r="P460" s="155">
        <f>O460*H460</f>
        <v>0</v>
      </c>
      <c r="Q460" s="155">
        <v>0</v>
      </c>
      <c r="R460" s="155">
        <f>Q460*H460</f>
        <v>0</v>
      </c>
      <c r="S460" s="155">
        <v>0</v>
      </c>
      <c r="T460" s="156">
        <f>S460*H460</f>
        <v>0</v>
      </c>
      <c r="AR460" s="157" t="s">
        <v>167</v>
      </c>
      <c r="AT460" s="157" t="s">
        <v>162</v>
      </c>
      <c r="AU460" s="157" t="s">
        <v>85</v>
      </c>
      <c r="AY460" s="18" t="s">
        <v>160</v>
      </c>
      <c r="BE460" s="158">
        <f>IF(N460="základní",J460,0)</f>
        <v>0</v>
      </c>
      <c r="BF460" s="158">
        <f>IF(N460="snížená",J460,0)</f>
        <v>0</v>
      </c>
      <c r="BG460" s="158">
        <f>IF(N460="zákl. přenesená",J460,0)</f>
        <v>0</v>
      </c>
      <c r="BH460" s="158">
        <f>IF(N460="sníž. přenesená",J460,0)</f>
        <v>0</v>
      </c>
      <c r="BI460" s="158">
        <f>IF(N460="nulová",J460,0)</f>
        <v>0</v>
      </c>
      <c r="BJ460" s="18" t="s">
        <v>83</v>
      </c>
      <c r="BK460" s="158">
        <f>ROUND(I460*H460,2)</f>
        <v>0</v>
      </c>
      <c r="BL460" s="18" t="s">
        <v>167</v>
      </c>
      <c r="BM460" s="157" t="s">
        <v>794</v>
      </c>
    </row>
    <row r="461" spans="2:51" s="12" customFormat="1" ht="10">
      <c r="B461" s="162"/>
      <c r="D461" s="159" t="s">
        <v>171</v>
      </c>
      <c r="E461" s="163" t="s">
        <v>21</v>
      </c>
      <c r="F461" s="164" t="s">
        <v>795</v>
      </c>
      <c r="H461" s="163" t="s">
        <v>21</v>
      </c>
      <c r="I461" s="165"/>
      <c r="L461" s="162"/>
      <c r="M461" s="166"/>
      <c r="T461" s="167"/>
      <c r="AT461" s="163" t="s">
        <v>171</v>
      </c>
      <c r="AU461" s="163" t="s">
        <v>85</v>
      </c>
      <c r="AV461" s="12" t="s">
        <v>83</v>
      </c>
      <c r="AW461" s="12" t="s">
        <v>37</v>
      </c>
      <c r="AX461" s="12" t="s">
        <v>76</v>
      </c>
      <c r="AY461" s="163" t="s">
        <v>160</v>
      </c>
    </row>
    <row r="462" spans="2:51" s="12" customFormat="1" ht="10">
      <c r="B462" s="162"/>
      <c r="D462" s="159" t="s">
        <v>171</v>
      </c>
      <c r="E462" s="163" t="s">
        <v>21</v>
      </c>
      <c r="F462" s="164" t="s">
        <v>796</v>
      </c>
      <c r="H462" s="163" t="s">
        <v>21</v>
      </c>
      <c r="I462" s="165"/>
      <c r="L462" s="162"/>
      <c r="M462" s="166"/>
      <c r="T462" s="167"/>
      <c r="AT462" s="163" t="s">
        <v>171</v>
      </c>
      <c r="AU462" s="163" t="s">
        <v>85</v>
      </c>
      <c r="AV462" s="12" t="s">
        <v>83</v>
      </c>
      <c r="AW462" s="12" t="s">
        <v>37</v>
      </c>
      <c r="AX462" s="12" t="s">
        <v>76</v>
      </c>
      <c r="AY462" s="163" t="s">
        <v>160</v>
      </c>
    </row>
    <row r="463" spans="2:51" s="13" customFormat="1" ht="20">
      <c r="B463" s="168"/>
      <c r="D463" s="159" t="s">
        <v>171</v>
      </c>
      <c r="E463" s="169" t="s">
        <v>21</v>
      </c>
      <c r="F463" s="170" t="s">
        <v>797</v>
      </c>
      <c r="H463" s="171">
        <v>81.113</v>
      </c>
      <c r="I463" s="172"/>
      <c r="L463" s="168"/>
      <c r="M463" s="173"/>
      <c r="T463" s="174"/>
      <c r="AT463" s="169" t="s">
        <v>171</v>
      </c>
      <c r="AU463" s="169" t="s">
        <v>85</v>
      </c>
      <c r="AV463" s="13" t="s">
        <v>85</v>
      </c>
      <c r="AW463" s="13" t="s">
        <v>37</v>
      </c>
      <c r="AX463" s="13" t="s">
        <v>76</v>
      </c>
      <c r="AY463" s="169" t="s">
        <v>160</v>
      </c>
    </row>
    <row r="464" spans="2:51" s="15" customFormat="1" ht="10">
      <c r="B464" s="182"/>
      <c r="D464" s="159" t="s">
        <v>171</v>
      </c>
      <c r="E464" s="183" t="s">
        <v>21</v>
      </c>
      <c r="F464" s="184" t="s">
        <v>185</v>
      </c>
      <c r="H464" s="185">
        <v>81.113</v>
      </c>
      <c r="I464" s="186"/>
      <c r="L464" s="182"/>
      <c r="M464" s="187"/>
      <c r="T464" s="188"/>
      <c r="AT464" s="183" t="s">
        <v>171</v>
      </c>
      <c r="AU464" s="183" t="s">
        <v>85</v>
      </c>
      <c r="AV464" s="15" t="s">
        <v>167</v>
      </c>
      <c r="AW464" s="15" t="s">
        <v>37</v>
      </c>
      <c r="AX464" s="15" t="s">
        <v>83</v>
      </c>
      <c r="AY464" s="183" t="s">
        <v>160</v>
      </c>
    </row>
    <row r="465" spans="2:65" s="1" customFormat="1" ht="16.5" customHeight="1">
      <c r="B465" s="33"/>
      <c r="C465" s="192" t="s">
        <v>798</v>
      </c>
      <c r="D465" s="192" t="s">
        <v>799</v>
      </c>
      <c r="E465" s="193" t="s">
        <v>800</v>
      </c>
      <c r="F465" s="194" t="s">
        <v>801</v>
      </c>
      <c r="G465" s="195" t="s">
        <v>256</v>
      </c>
      <c r="H465" s="196">
        <v>87.602</v>
      </c>
      <c r="I465" s="197"/>
      <c r="J465" s="198">
        <f>ROUND(I465*H465,2)</f>
        <v>0</v>
      </c>
      <c r="K465" s="194" t="s">
        <v>166</v>
      </c>
      <c r="L465" s="199"/>
      <c r="M465" s="200" t="s">
        <v>21</v>
      </c>
      <c r="N465" s="201" t="s">
        <v>47</v>
      </c>
      <c r="P465" s="155">
        <f>O465*H465</f>
        <v>0</v>
      </c>
      <c r="Q465" s="155">
        <v>1</v>
      </c>
      <c r="R465" s="155">
        <f>Q465*H465</f>
        <v>87.602</v>
      </c>
      <c r="S465" s="155">
        <v>0</v>
      </c>
      <c r="T465" s="156">
        <f>S465*H465</f>
        <v>0</v>
      </c>
      <c r="AR465" s="157" t="s">
        <v>247</v>
      </c>
      <c r="AT465" s="157" t="s">
        <v>799</v>
      </c>
      <c r="AU465" s="157" t="s">
        <v>85</v>
      </c>
      <c r="AY465" s="18" t="s">
        <v>160</v>
      </c>
      <c r="BE465" s="158">
        <f>IF(N465="základní",J465,0)</f>
        <v>0</v>
      </c>
      <c r="BF465" s="158">
        <f>IF(N465="snížená",J465,0)</f>
        <v>0</v>
      </c>
      <c r="BG465" s="158">
        <f>IF(N465="zákl. přenesená",J465,0)</f>
        <v>0</v>
      </c>
      <c r="BH465" s="158">
        <f>IF(N465="sníž. přenesená",J465,0)</f>
        <v>0</v>
      </c>
      <c r="BI465" s="158">
        <f>IF(N465="nulová",J465,0)</f>
        <v>0</v>
      </c>
      <c r="BJ465" s="18" t="s">
        <v>83</v>
      </c>
      <c r="BK465" s="158">
        <f>ROUND(I465*H465,2)</f>
        <v>0</v>
      </c>
      <c r="BL465" s="18" t="s">
        <v>167</v>
      </c>
      <c r="BM465" s="157" t="s">
        <v>802</v>
      </c>
    </row>
    <row r="466" spans="2:51" s="13" customFormat="1" ht="10">
      <c r="B466" s="168"/>
      <c r="D466" s="159" t="s">
        <v>171</v>
      </c>
      <c r="F466" s="170" t="s">
        <v>803</v>
      </c>
      <c r="H466" s="171">
        <v>87.602</v>
      </c>
      <c r="I466" s="172"/>
      <c r="L466" s="168"/>
      <c r="M466" s="173"/>
      <c r="T466" s="174"/>
      <c r="AT466" s="169" t="s">
        <v>171</v>
      </c>
      <c r="AU466" s="169" t="s">
        <v>85</v>
      </c>
      <c r="AV466" s="13" t="s">
        <v>85</v>
      </c>
      <c r="AW466" s="13" t="s">
        <v>4</v>
      </c>
      <c r="AX466" s="13" t="s">
        <v>83</v>
      </c>
      <c r="AY466" s="169" t="s">
        <v>160</v>
      </c>
    </row>
    <row r="467" spans="2:65" s="1" customFormat="1" ht="16.5" customHeight="1">
      <c r="B467" s="33"/>
      <c r="C467" s="146" t="s">
        <v>804</v>
      </c>
      <c r="D467" s="146" t="s">
        <v>162</v>
      </c>
      <c r="E467" s="147" t="s">
        <v>805</v>
      </c>
      <c r="F467" s="148" t="s">
        <v>806</v>
      </c>
      <c r="G467" s="149" t="s">
        <v>370</v>
      </c>
      <c r="H467" s="150">
        <v>745.3</v>
      </c>
      <c r="I467" s="151"/>
      <c r="J467" s="152">
        <f>ROUND(I467*H467,2)</f>
        <v>0</v>
      </c>
      <c r="K467" s="148" t="s">
        <v>21</v>
      </c>
      <c r="L467" s="33"/>
      <c r="M467" s="153" t="s">
        <v>21</v>
      </c>
      <c r="N467" s="154" t="s">
        <v>47</v>
      </c>
      <c r="P467" s="155">
        <f>O467*H467</f>
        <v>0</v>
      </c>
      <c r="Q467" s="155">
        <v>0</v>
      </c>
      <c r="R467" s="155">
        <f>Q467*H467</f>
        <v>0</v>
      </c>
      <c r="S467" s="155">
        <v>0</v>
      </c>
      <c r="T467" s="156">
        <f>S467*H467</f>
        <v>0</v>
      </c>
      <c r="AR467" s="157" t="s">
        <v>167</v>
      </c>
      <c r="AT467" s="157" t="s">
        <v>162</v>
      </c>
      <c r="AU467" s="157" t="s">
        <v>85</v>
      </c>
      <c r="AY467" s="18" t="s">
        <v>160</v>
      </c>
      <c r="BE467" s="158">
        <f>IF(N467="základní",J467,0)</f>
        <v>0</v>
      </c>
      <c r="BF467" s="158">
        <f>IF(N467="snížená",J467,0)</f>
        <v>0</v>
      </c>
      <c r="BG467" s="158">
        <f>IF(N467="zákl. přenesená",J467,0)</f>
        <v>0</v>
      </c>
      <c r="BH467" s="158">
        <f>IF(N467="sníž. přenesená",J467,0)</f>
        <v>0</v>
      </c>
      <c r="BI467" s="158">
        <f>IF(N467="nulová",J467,0)</f>
        <v>0</v>
      </c>
      <c r="BJ467" s="18" t="s">
        <v>83</v>
      </c>
      <c r="BK467" s="158">
        <f>ROUND(I467*H467,2)</f>
        <v>0</v>
      </c>
      <c r="BL467" s="18" t="s">
        <v>167</v>
      </c>
      <c r="BM467" s="157" t="s">
        <v>807</v>
      </c>
    </row>
    <row r="468" spans="2:51" s="12" customFormat="1" ht="10">
      <c r="B468" s="162"/>
      <c r="D468" s="159" t="s">
        <v>171</v>
      </c>
      <c r="E468" s="163" t="s">
        <v>21</v>
      </c>
      <c r="F468" s="164" t="s">
        <v>795</v>
      </c>
      <c r="H468" s="163" t="s">
        <v>21</v>
      </c>
      <c r="I468" s="165"/>
      <c r="L468" s="162"/>
      <c r="M468" s="166"/>
      <c r="T468" s="167"/>
      <c r="AT468" s="163" t="s">
        <v>171</v>
      </c>
      <c r="AU468" s="163" t="s">
        <v>85</v>
      </c>
      <c r="AV468" s="12" t="s">
        <v>83</v>
      </c>
      <c r="AW468" s="12" t="s">
        <v>37</v>
      </c>
      <c r="AX468" s="12" t="s">
        <v>76</v>
      </c>
      <c r="AY468" s="163" t="s">
        <v>160</v>
      </c>
    </row>
    <row r="469" spans="2:51" s="13" customFormat="1" ht="10">
      <c r="B469" s="168"/>
      <c r="D469" s="159" t="s">
        <v>171</v>
      </c>
      <c r="E469" s="169" t="s">
        <v>21</v>
      </c>
      <c r="F469" s="170" t="s">
        <v>808</v>
      </c>
      <c r="H469" s="171">
        <v>745.3</v>
      </c>
      <c r="I469" s="172"/>
      <c r="L469" s="168"/>
      <c r="M469" s="173"/>
      <c r="T469" s="174"/>
      <c r="AT469" s="169" t="s">
        <v>171</v>
      </c>
      <c r="AU469" s="169" t="s">
        <v>85</v>
      </c>
      <c r="AV469" s="13" t="s">
        <v>85</v>
      </c>
      <c r="AW469" s="13" t="s">
        <v>37</v>
      </c>
      <c r="AX469" s="13" t="s">
        <v>76</v>
      </c>
      <c r="AY469" s="169" t="s">
        <v>160</v>
      </c>
    </row>
    <row r="470" spans="2:51" s="15" customFormat="1" ht="10">
      <c r="B470" s="182"/>
      <c r="D470" s="159" t="s">
        <v>171</v>
      </c>
      <c r="E470" s="183" t="s">
        <v>21</v>
      </c>
      <c r="F470" s="184" t="s">
        <v>185</v>
      </c>
      <c r="H470" s="185">
        <v>745.3</v>
      </c>
      <c r="I470" s="186"/>
      <c r="L470" s="182"/>
      <c r="M470" s="187"/>
      <c r="T470" s="188"/>
      <c r="AT470" s="183" t="s">
        <v>171</v>
      </c>
      <c r="AU470" s="183" t="s">
        <v>85</v>
      </c>
      <c r="AV470" s="15" t="s">
        <v>167</v>
      </c>
      <c r="AW470" s="15" t="s">
        <v>37</v>
      </c>
      <c r="AX470" s="15" t="s">
        <v>83</v>
      </c>
      <c r="AY470" s="183" t="s">
        <v>160</v>
      </c>
    </row>
    <row r="471" spans="2:63" s="11" customFormat="1" ht="22.75" customHeight="1">
      <c r="B471" s="134"/>
      <c r="D471" s="135" t="s">
        <v>75</v>
      </c>
      <c r="E471" s="144" t="s">
        <v>211</v>
      </c>
      <c r="F471" s="144" t="s">
        <v>809</v>
      </c>
      <c r="I471" s="137"/>
      <c r="J471" s="145">
        <f>BK471</f>
        <v>0</v>
      </c>
      <c r="L471" s="134"/>
      <c r="M471" s="139"/>
      <c r="P471" s="140">
        <f>SUM(P472:P1232)</f>
        <v>0</v>
      </c>
      <c r="R471" s="140">
        <f>SUM(R472:R1232)</f>
        <v>2010.2597315599999</v>
      </c>
      <c r="T471" s="141">
        <f>SUM(T472:T1232)</f>
        <v>0</v>
      </c>
      <c r="AR471" s="135" t="s">
        <v>83</v>
      </c>
      <c r="AT471" s="142" t="s">
        <v>75</v>
      </c>
      <c r="AU471" s="142" t="s">
        <v>83</v>
      </c>
      <c r="AY471" s="135" t="s">
        <v>160</v>
      </c>
      <c r="BK471" s="143">
        <f>SUM(BK472:BK1232)</f>
        <v>0</v>
      </c>
    </row>
    <row r="472" spans="2:65" s="1" customFormat="1" ht="24" customHeight="1">
      <c r="B472" s="33"/>
      <c r="C472" s="146" t="s">
        <v>810</v>
      </c>
      <c r="D472" s="146" t="s">
        <v>162</v>
      </c>
      <c r="E472" s="147" t="s">
        <v>811</v>
      </c>
      <c r="F472" s="148" t="s">
        <v>812</v>
      </c>
      <c r="G472" s="149" t="s">
        <v>204</v>
      </c>
      <c r="H472" s="150">
        <v>218.794</v>
      </c>
      <c r="I472" s="151"/>
      <c r="J472" s="152">
        <f>ROUND(I472*H472,2)</f>
        <v>0</v>
      </c>
      <c r="K472" s="148" t="s">
        <v>166</v>
      </c>
      <c r="L472" s="33"/>
      <c r="M472" s="153" t="s">
        <v>21</v>
      </c>
      <c r="N472" s="154" t="s">
        <v>47</v>
      </c>
      <c r="P472" s="155">
        <f>O472*H472</f>
        <v>0</v>
      </c>
      <c r="Q472" s="155">
        <v>0.00391</v>
      </c>
      <c r="R472" s="155">
        <f>Q472*H472</f>
        <v>0.8554845400000001</v>
      </c>
      <c r="S472" s="155">
        <v>0</v>
      </c>
      <c r="T472" s="156">
        <f>S472*H472</f>
        <v>0</v>
      </c>
      <c r="AR472" s="157" t="s">
        <v>167</v>
      </c>
      <c r="AT472" s="157" t="s">
        <v>162</v>
      </c>
      <c r="AU472" s="157" t="s">
        <v>85</v>
      </c>
      <c r="AY472" s="18" t="s">
        <v>160</v>
      </c>
      <c r="BE472" s="158">
        <f>IF(N472="základní",J472,0)</f>
        <v>0</v>
      </c>
      <c r="BF472" s="158">
        <f>IF(N472="snížená",J472,0)</f>
        <v>0</v>
      </c>
      <c r="BG472" s="158">
        <f>IF(N472="zákl. přenesená",J472,0)</f>
        <v>0</v>
      </c>
      <c r="BH472" s="158">
        <f>IF(N472="sníž. přenesená",J472,0)</f>
        <v>0</v>
      </c>
      <c r="BI472" s="158">
        <f>IF(N472="nulová",J472,0)</f>
        <v>0</v>
      </c>
      <c r="BJ472" s="18" t="s">
        <v>83</v>
      </c>
      <c r="BK472" s="158">
        <f>ROUND(I472*H472,2)</f>
        <v>0</v>
      </c>
      <c r="BL472" s="18" t="s">
        <v>167</v>
      </c>
      <c r="BM472" s="157" t="s">
        <v>813</v>
      </c>
    </row>
    <row r="473" spans="2:47" s="1" customFormat="1" ht="54">
      <c r="B473" s="33"/>
      <c r="D473" s="159" t="s">
        <v>169</v>
      </c>
      <c r="F473" s="160" t="s">
        <v>814</v>
      </c>
      <c r="I473" s="94"/>
      <c r="L473" s="33"/>
      <c r="M473" s="161"/>
      <c r="T473" s="54"/>
      <c r="AT473" s="18" t="s">
        <v>169</v>
      </c>
      <c r="AU473" s="18" t="s">
        <v>85</v>
      </c>
    </row>
    <row r="474" spans="2:51" s="13" customFormat="1" ht="10">
      <c r="B474" s="168"/>
      <c r="D474" s="159" t="s">
        <v>171</v>
      </c>
      <c r="E474" s="169" t="s">
        <v>21</v>
      </c>
      <c r="F474" s="170" t="s">
        <v>815</v>
      </c>
      <c r="H474" s="171">
        <v>97.638</v>
      </c>
      <c r="I474" s="172"/>
      <c r="L474" s="168"/>
      <c r="M474" s="173"/>
      <c r="T474" s="174"/>
      <c r="AT474" s="169" t="s">
        <v>171</v>
      </c>
      <c r="AU474" s="169" t="s">
        <v>85</v>
      </c>
      <c r="AV474" s="13" t="s">
        <v>85</v>
      </c>
      <c r="AW474" s="13" t="s">
        <v>37</v>
      </c>
      <c r="AX474" s="13" t="s">
        <v>76</v>
      </c>
      <c r="AY474" s="169" t="s">
        <v>160</v>
      </c>
    </row>
    <row r="475" spans="2:51" s="13" customFormat="1" ht="10">
      <c r="B475" s="168"/>
      <c r="D475" s="159" t="s">
        <v>171</v>
      </c>
      <c r="E475" s="169" t="s">
        <v>21</v>
      </c>
      <c r="F475" s="170" t="s">
        <v>816</v>
      </c>
      <c r="H475" s="171">
        <v>104.078</v>
      </c>
      <c r="I475" s="172"/>
      <c r="L475" s="168"/>
      <c r="M475" s="173"/>
      <c r="T475" s="174"/>
      <c r="AT475" s="169" t="s">
        <v>171</v>
      </c>
      <c r="AU475" s="169" t="s">
        <v>85</v>
      </c>
      <c r="AV475" s="13" t="s">
        <v>85</v>
      </c>
      <c r="AW475" s="13" t="s">
        <v>37</v>
      </c>
      <c r="AX475" s="13" t="s">
        <v>76</v>
      </c>
      <c r="AY475" s="169" t="s">
        <v>160</v>
      </c>
    </row>
    <row r="476" spans="2:51" s="13" customFormat="1" ht="10">
      <c r="B476" s="168"/>
      <c r="D476" s="159" t="s">
        <v>171</v>
      </c>
      <c r="E476" s="169" t="s">
        <v>21</v>
      </c>
      <c r="F476" s="170" t="s">
        <v>817</v>
      </c>
      <c r="H476" s="171">
        <v>17.078</v>
      </c>
      <c r="I476" s="172"/>
      <c r="L476" s="168"/>
      <c r="M476" s="173"/>
      <c r="T476" s="174"/>
      <c r="AT476" s="169" t="s">
        <v>171</v>
      </c>
      <c r="AU476" s="169" t="s">
        <v>85</v>
      </c>
      <c r="AV476" s="13" t="s">
        <v>85</v>
      </c>
      <c r="AW476" s="13" t="s">
        <v>37</v>
      </c>
      <c r="AX476" s="13" t="s">
        <v>76</v>
      </c>
      <c r="AY476" s="169" t="s">
        <v>160</v>
      </c>
    </row>
    <row r="477" spans="2:51" s="15" customFormat="1" ht="10">
      <c r="B477" s="182"/>
      <c r="D477" s="159" t="s">
        <v>171</v>
      </c>
      <c r="E477" s="183" t="s">
        <v>21</v>
      </c>
      <c r="F477" s="184" t="s">
        <v>185</v>
      </c>
      <c r="H477" s="185">
        <v>218.794</v>
      </c>
      <c r="I477" s="186"/>
      <c r="L477" s="182"/>
      <c r="M477" s="187"/>
      <c r="T477" s="188"/>
      <c r="AT477" s="183" t="s">
        <v>171</v>
      </c>
      <c r="AU477" s="183" t="s">
        <v>85</v>
      </c>
      <c r="AV477" s="15" t="s">
        <v>167</v>
      </c>
      <c r="AW477" s="15" t="s">
        <v>37</v>
      </c>
      <c r="AX477" s="15" t="s">
        <v>83</v>
      </c>
      <c r="AY477" s="183" t="s">
        <v>160</v>
      </c>
    </row>
    <row r="478" spans="2:65" s="1" customFormat="1" ht="24" customHeight="1">
      <c r="B478" s="33"/>
      <c r="C478" s="146" t="s">
        <v>818</v>
      </c>
      <c r="D478" s="146" t="s">
        <v>162</v>
      </c>
      <c r="E478" s="147" t="s">
        <v>819</v>
      </c>
      <c r="F478" s="148" t="s">
        <v>820</v>
      </c>
      <c r="G478" s="149" t="s">
        <v>204</v>
      </c>
      <c r="H478" s="150">
        <v>3439.454</v>
      </c>
      <c r="I478" s="151"/>
      <c r="J478" s="152">
        <f>ROUND(I478*H478,2)</f>
        <v>0</v>
      </c>
      <c r="K478" s="148" t="s">
        <v>166</v>
      </c>
      <c r="L478" s="33"/>
      <c r="M478" s="153" t="s">
        <v>21</v>
      </c>
      <c r="N478" s="154" t="s">
        <v>47</v>
      </c>
      <c r="P478" s="155">
        <f>O478*H478</f>
        <v>0</v>
      </c>
      <c r="Q478" s="155">
        <v>0.0014</v>
      </c>
      <c r="R478" s="155">
        <f>Q478*H478</f>
        <v>4.8152356</v>
      </c>
      <c r="S478" s="155">
        <v>0</v>
      </c>
      <c r="T478" s="156">
        <f>S478*H478</f>
        <v>0</v>
      </c>
      <c r="AR478" s="157" t="s">
        <v>167</v>
      </c>
      <c r="AT478" s="157" t="s">
        <v>162</v>
      </c>
      <c r="AU478" s="157" t="s">
        <v>85</v>
      </c>
      <c r="AY478" s="18" t="s">
        <v>160</v>
      </c>
      <c r="BE478" s="158">
        <f>IF(N478="základní",J478,0)</f>
        <v>0</v>
      </c>
      <c r="BF478" s="158">
        <f>IF(N478="snížená",J478,0)</f>
        <v>0</v>
      </c>
      <c r="BG478" s="158">
        <f>IF(N478="zákl. přenesená",J478,0)</f>
        <v>0</v>
      </c>
      <c r="BH478" s="158">
        <f>IF(N478="sníž. přenesená",J478,0)</f>
        <v>0</v>
      </c>
      <c r="BI478" s="158">
        <f>IF(N478="nulová",J478,0)</f>
        <v>0</v>
      </c>
      <c r="BJ478" s="18" t="s">
        <v>83</v>
      </c>
      <c r="BK478" s="158">
        <f>ROUND(I478*H478,2)</f>
        <v>0</v>
      </c>
      <c r="BL478" s="18" t="s">
        <v>167</v>
      </c>
      <c r="BM478" s="157" t="s">
        <v>821</v>
      </c>
    </row>
    <row r="479" spans="2:51" s="12" customFormat="1" ht="10">
      <c r="B479" s="162"/>
      <c r="D479" s="159" t="s">
        <v>171</v>
      </c>
      <c r="E479" s="163" t="s">
        <v>21</v>
      </c>
      <c r="F479" s="164" t="s">
        <v>822</v>
      </c>
      <c r="H479" s="163" t="s">
        <v>21</v>
      </c>
      <c r="I479" s="165"/>
      <c r="L479" s="162"/>
      <c r="M479" s="166"/>
      <c r="T479" s="167"/>
      <c r="AT479" s="163" t="s">
        <v>171</v>
      </c>
      <c r="AU479" s="163" t="s">
        <v>85</v>
      </c>
      <c r="AV479" s="12" t="s">
        <v>83</v>
      </c>
      <c r="AW479" s="12" t="s">
        <v>37</v>
      </c>
      <c r="AX479" s="12" t="s">
        <v>76</v>
      </c>
      <c r="AY479" s="163" t="s">
        <v>160</v>
      </c>
    </row>
    <row r="480" spans="2:51" s="12" customFormat="1" ht="10">
      <c r="B480" s="162"/>
      <c r="D480" s="159" t="s">
        <v>171</v>
      </c>
      <c r="E480" s="163" t="s">
        <v>21</v>
      </c>
      <c r="F480" s="164" t="s">
        <v>823</v>
      </c>
      <c r="H480" s="163" t="s">
        <v>21</v>
      </c>
      <c r="I480" s="165"/>
      <c r="L480" s="162"/>
      <c r="M480" s="166"/>
      <c r="T480" s="167"/>
      <c r="AT480" s="163" t="s">
        <v>171</v>
      </c>
      <c r="AU480" s="163" t="s">
        <v>85</v>
      </c>
      <c r="AV480" s="12" t="s">
        <v>83</v>
      </c>
      <c r="AW480" s="12" t="s">
        <v>37</v>
      </c>
      <c r="AX480" s="12" t="s">
        <v>76</v>
      </c>
      <c r="AY480" s="163" t="s">
        <v>160</v>
      </c>
    </row>
    <row r="481" spans="2:51" s="13" customFormat="1" ht="10">
      <c r="B481" s="168"/>
      <c r="D481" s="159" t="s">
        <v>171</v>
      </c>
      <c r="E481" s="169" t="s">
        <v>21</v>
      </c>
      <c r="F481" s="170" t="s">
        <v>824</v>
      </c>
      <c r="H481" s="171">
        <v>36.312</v>
      </c>
      <c r="I481" s="172"/>
      <c r="L481" s="168"/>
      <c r="M481" s="173"/>
      <c r="T481" s="174"/>
      <c r="AT481" s="169" t="s">
        <v>171</v>
      </c>
      <c r="AU481" s="169" t="s">
        <v>85</v>
      </c>
      <c r="AV481" s="13" t="s">
        <v>85</v>
      </c>
      <c r="AW481" s="13" t="s">
        <v>37</v>
      </c>
      <c r="AX481" s="13" t="s">
        <v>76</v>
      </c>
      <c r="AY481" s="169" t="s">
        <v>160</v>
      </c>
    </row>
    <row r="482" spans="2:51" s="13" customFormat="1" ht="10">
      <c r="B482" s="168"/>
      <c r="D482" s="159" t="s">
        <v>171</v>
      </c>
      <c r="E482" s="169" t="s">
        <v>21</v>
      </c>
      <c r="F482" s="170" t="s">
        <v>825</v>
      </c>
      <c r="H482" s="171">
        <v>2.37</v>
      </c>
      <c r="I482" s="172"/>
      <c r="L482" s="168"/>
      <c r="M482" s="173"/>
      <c r="T482" s="174"/>
      <c r="AT482" s="169" t="s">
        <v>171</v>
      </c>
      <c r="AU482" s="169" t="s">
        <v>85</v>
      </c>
      <c r="AV482" s="13" t="s">
        <v>85</v>
      </c>
      <c r="AW482" s="13" t="s">
        <v>37</v>
      </c>
      <c r="AX482" s="13" t="s">
        <v>76</v>
      </c>
      <c r="AY482" s="169" t="s">
        <v>160</v>
      </c>
    </row>
    <row r="483" spans="2:51" s="13" customFormat="1" ht="10">
      <c r="B483" s="168"/>
      <c r="D483" s="159" t="s">
        <v>171</v>
      </c>
      <c r="E483" s="169" t="s">
        <v>21</v>
      </c>
      <c r="F483" s="170" t="s">
        <v>826</v>
      </c>
      <c r="H483" s="171">
        <v>-11.759</v>
      </c>
      <c r="I483" s="172"/>
      <c r="L483" s="168"/>
      <c r="M483" s="173"/>
      <c r="T483" s="174"/>
      <c r="AT483" s="169" t="s">
        <v>171</v>
      </c>
      <c r="AU483" s="169" t="s">
        <v>85</v>
      </c>
      <c r="AV483" s="13" t="s">
        <v>85</v>
      </c>
      <c r="AW483" s="13" t="s">
        <v>37</v>
      </c>
      <c r="AX483" s="13" t="s">
        <v>76</v>
      </c>
      <c r="AY483" s="169" t="s">
        <v>160</v>
      </c>
    </row>
    <row r="484" spans="2:51" s="14" customFormat="1" ht="10">
      <c r="B484" s="175"/>
      <c r="D484" s="159" t="s">
        <v>171</v>
      </c>
      <c r="E484" s="176" t="s">
        <v>21</v>
      </c>
      <c r="F484" s="177" t="s">
        <v>180</v>
      </c>
      <c r="H484" s="178">
        <v>26.922999999999995</v>
      </c>
      <c r="I484" s="179"/>
      <c r="L484" s="175"/>
      <c r="M484" s="180"/>
      <c r="T484" s="181"/>
      <c r="AT484" s="176" t="s">
        <v>171</v>
      </c>
      <c r="AU484" s="176" t="s">
        <v>85</v>
      </c>
      <c r="AV484" s="14" t="s">
        <v>181</v>
      </c>
      <c r="AW484" s="14" t="s">
        <v>37</v>
      </c>
      <c r="AX484" s="14" t="s">
        <v>76</v>
      </c>
      <c r="AY484" s="176" t="s">
        <v>160</v>
      </c>
    </row>
    <row r="485" spans="2:51" s="12" customFormat="1" ht="10">
      <c r="B485" s="162"/>
      <c r="D485" s="159" t="s">
        <v>171</v>
      </c>
      <c r="E485" s="163" t="s">
        <v>21</v>
      </c>
      <c r="F485" s="164" t="s">
        <v>827</v>
      </c>
      <c r="H485" s="163" t="s">
        <v>21</v>
      </c>
      <c r="I485" s="165"/>
      <c r="L485" s="162"/>
      <c r="M485" s="166"/>
      <c r="T485" s="167"/>
      <c r="AT485" s="163" t="s">
        <v>171</v>
      </c>
      <c r="AU485" s="163" t="s">
        <v>85</v>
      </c>
      <c r="AV485" s="12" t="s">
        <v>83</v>
      </c>
      <c r="AW485" s="12" t="s">
        <v>37</v>
      </c>
      <c r="AX485" s="12" t="s">
        <v>76</v>
      </c>
      <c r="AY485" s="163" t="s">
        <v>160</v>
      </c>
    </row>
    <row r="486" spans="2:51" s="13" customFormat="1" ht="10">
      <c r="B486" s="168"/>
      <c r="D486" s="159" t="s">
        <v>171</v>
      </c>
      <c r="E486" s="169" t="s">
        <v>21</v>
      </c>
      <c r="F486" s="170" t="s">
        <v>828</v>
      </c>
      <c r="H486" s="171">
        <v>47.872</v>
      </c>
      <c r="I486" s="172"/>
      <c r="L486" s="168"/>
      <c r="M486" s="173"/>
      <c r="T486" s="174"/>
      <c r="AT486" s="169" t="s">
        <v>171</v>
      </c>
      <c r="AU486" s="169" t="s">
        <v>85</v>
      </c>
      <c r="AV486" s="13" t="s">
        <v>85</v>
      </c>
      <c r="AW486" s="13" t="s">
        <v>37</v>
      </c>
      <c r="AX486" s="13" t="s">
        <v>76</v>
      </c>
      <c r="AY486" s="169" t="s">
        <v>160</v>
      </c>
    </row>
    <row r="487" spans="2:51" s="13" customFormat="1" ht="10">
      <c r="B487" s="168"/>
      <c r="D487" s="159" t="s">
        <v>171</v>
      </c>
      <c r="E487" s="169" t="s">
        <v>21</v>
      </c>
      <c r="F487" s="170" t="s">
        <v>829</v>
      </c>
      <c r="H487" s="171">
        <v>-1.773</v>
      </c>
      <c r="I487" s="172"/>
      <c r="L487" s="168"/>
      <c r="M487" s="173"/>
      <c r="T487" s="174"/>
      <c r="AT487" s="169" t="s">
        <v>171</v>
      </c>
      <c r="AU487" s="169" t="s">
        <v>85</v>
      </c>
      <c r="AV487" s="13" t="s">
        <v>85</v>
      </c>
      <c r="AW487" s="13" t="s">
        <v>37</v>
      </c>
      <c r="AX487" s="13" t="s">
        <v>76</v>
      </c>
      <c r="AY487" s="169" t="s">
        <v>160</v>
      </c>
    </row>
    <row r="488" spans="2:51" s="14" customFormat="1" ht="10">
      <c r="B488" s="175"/>
      <c r="D488" s="159" t="s">
        <v>171</v>
      </c>
      <c r="E488" s="176" t="s">
        <v>21</v>
      </c>
      <c r="F488" s="177" t="s">
        <v>180</v>
      </c>
      <c r="H488" s="178">
        <v>46.099</v>
      </c>
      <c r="I488" s="179"/>
      <c r="L488" s="175"/>
      <c r="M488" s="180"/>
      <c r="T488" s="181"/>
      <c r="AT488" s="176" t="s">
        <v>171</v>
      </c>
      <c r="AU488" s="176" t="s">
        <v>85</v>
      </c>
      <c r="AV488" s="14" t="s">
        <v>181</v>
      </c>
      <c r="AW488" s="14" t="s">
        <v>37</v>
      </c>
      <c r="AX488" s="14" t="s">
        <v>76</v>
      </c>
      <c r="AY488" s="176" t="s">
        <v>160</v>
      </c>
    </row>
    <row r="489" spans="2:51" s="12" customFormat="1" ht="10">
      <c r="B489" s="162"/>
      <c r="D489" s="159" t="s">
        <v>171</v>
      </c>
      <c r="E489" s="163" t="s">
        <v>21</v>
      </c>
      <c r="F489" s="164" t="s">
        <v>830</v>
      </c>
      <c r="H489" s="163" t="s">
        <v>21</v>
      </c>
      <c r="I489" s="165"/>
      <c r="L489" s="162"/>
      <c r="M489" s="166"/>
      <c r="T489" s="167"/>
      <c r="AT489" s="163" t="s">
        <v>171</v>
      </c>
      <c r="AU489" s="163" t="s">
        <v>85</v>
      </c>
      <c r="AV489" s="12" t="s">
        <v>83</v>
      </c>
      <c r="AW489" s="12" t="s">
        <v>37</v>
      </c>
      <c r="AX489" s="12" t="s">
        <v>76</v>
      </c>
      <c r="AY489" s="163" t="s">
        <v>160</v>
      </c>
    </row>
    <row r="490" spans="2:51" s="13" customFormat="1" ht="10">
      <c r="B490" s="168"/>
      <c r="D490" s="159" t="s">
        <v>171</v>
      </c>
      <c r="E490" s="169" t="s">
        <v>21</v>
      </c>
      <c r="F490" s="170" t="s">
        <v>831</v>
      </c>
      <c r="H490" s="171">
        <v>39.372</v>
      </c>
      <c r="I490" s="172"/>
      <c r="L490" s="168"/>
      <c r="M490" s="173"/>
      <c r="T490" s="174"/>
      <c r="AT490" s="169" t="s">
        <v>171</v>
      </c>
      <c r="AU490" s="169" t="s">
        <v>85</v>
      </c>
      <c r="AV490" s="13" t="s">
        <v>85</v>
      </c>
      <c r="AW490" s="13" t="s">
        <v>37</v>
      </c>
      <c r="AX490" s="13" t="s">
        <v>76</v>
      </c>
      <c r="AY490" s="169" t="s">
        <v>160</v>
      </c>
    </row>
    <row r="491" spans="2:51" s="13" customFormat="1" ht="10">
      <c r="B491" s="168"/>
      <c r="D491" s="159" t="s">
        <v>171</v>
      </c>
      <c r="E491" s="169" t="s">
        <v>21</v>
      </c>
      <c r="F491" s="170" t="s">
        <v>829</v>
      </c>
      <c r="H491" s="171">
        <v>-1.773</v>
      </c>
      <c r="I491" s="172"/>
      <c r="L491" s="168"/>
      <c r="M491" s="173"/>
      <c r="T491" s="174"/>
      <c r="AT491" s="169" t="s">
        <v>171</v>
      </c>
      <c r="AU491" s="169" t="s">
        <v>85</v>
      </c>
      <c r="AV491" s="13" t="s">
        <v>85</v>
      </c>
      <c r="AW491" s="13" t="s">
        <v>37</v>
      </c>
      <c r="AX491" s="13" t="s">
        <v>76</v>
      </c>
      <c r="AY491" s="169" t="s">
        <v>160</v>
      </c>
    </row>
    <row r="492" spans="2:51" s="14" customFormat="1" ht="10">
      <c r="B492" s="175"/>
      <c r="D492" s="159" t="s">
        <v>171</v>
      </c>
      <c r="E492" s="176" t="s">
        <v>21</v>
      </c>
      <c r="F492" s="177" t="s">
        <v>180</v>
      </c>
      <c r="H492" s="178">
        <v>37.599</v>
      </c>
      <c r="I492" s="179"/>
      <c r="L492" s="175"/>
      <c r="M492" s="180"/>
      <c r="T492" s="181"/>
      <c r="AT492" s="176" t="s">
        <v>171</v>
      </c>
      <c r="AU492" s="176" t="s">
        <v>85</v>
      </c>
      <c r="AV492" s="14" t="s">
        <v>181</v>
      </c>
      <c r="AW492" s="14" t="s">
        <v>37</v>
      </c>
      <c r="AX492" s="14" t="s">
        <v>76</v>
      </c>
      <c r="AY492" s="176" t="s">
        <v>160</v>
      </c>
    </row>
    <row r="493" spans="2:51" s="12" customFormat="1" ht="10">
      <c r="B493" s="162"/>
      <c r="D493" s="159" t="s">
        <v>171</v>
      </c>
      <c r="E493" s="163" t="s">
        <v>21</v>
      </c>
      <c r="F493" s="164" t="s">
        <v>832</v>
      </c>
      <c r="H493" s="163" t="s">
        <v>21</v>
      </c>
      <c r="I493" s="165"/>
      <c r="L493" s="162"/>
      <c r="M493" s="166"/>
      <c r="T493" s="167"/>
      <c r="AT493" s="163" t="s">
        <v>171</v>
      </c>
      <c r="AU493" s="163" t="s">
        <v>85</v>
      </c>
      <c r="AV493" s="12" t="s">
        <v>83</v>
      </c>
      <c r="AW493" s="12" t="s">
        <v>37</v>
      </c>
      <c r="AX493" s="12" t="s">
        <v>76</v>
      </c>
      <c r="AY493" s="163" t="s">
        <v>160</v>
      </c>
    </row>
    <row r="494" spans="2:51" s="13" customFormat="1" ht="10">
      <c r="B494" s="168"/>
      <c r="D494" s="159" t="s">
        <v>171</v>
      </c>
      <c r="E494" s="169" t="s">
        <v>21</v>
      </c>
      <c r="F494" s="170" t="s">
        <v>833</v>
      </c>
      <c r="H494" s="171">
        <v>65.008</v>
      </c>
      <c r="I494" s="172"/>
      <c r="L494" s="168"/>
      <c r="M494" s="173"/>
      <c r="T494" s="174"/>
      <c r="AT494" s="169" t="s">
        <v>171</v>
      </c>
      <c r="AU494" s="169" t="s">
        <v>85</v>
      </c>
      <c r="AV494" s="13" t="s">
        <v>85</v>
      </c>
      <c r="AW494" s="13" t="s">
        <v>37</v>
      </c>
      <c r="AX494" s="13" t="s">
        <v>76</v>
      </c>
      <c r="AY494" s="169" t="s">
        <v>160</v>
      </c>
    </row>
    <row r="495" spans="2:51" s="13" customFormat="1" ht="10">
      <c r="B495" s="168"/>
      <c r="D495" s="159" t="s">
        <v>171</v>
      </c>
      <c r="E495" s="169" t="s">
        <v>21</v>
      </c>
      <c r="F495" s="170" t="s">
        <v>834</v>
      </c>
      <c r="H495" s="171">
        <v>-11.426</v>
      </c>
      <c r="I495" s="172"/>
      <c r="L495" s="168"/>
      <c r="M495" s="173"/>
      <c r="T495" s="174"/>
      <c r="AT495" s="169" t="s">
        <v>171</v>
      </c>
      <c r="AU495" s="169" t="s">
        <v>85</v>
      </c>
      <c r="AV495" s="13" t="s">
        <v>85</v>
      </c>
      <c r="AW495" s="13" t="s">
        <v>37</v>
      </c>
      <c r="AX495" s="13" t="s">
        <v>76</v>
      </c>
      <c r="AY495" s="169" t="s">
        <v>160</v>
      </c>
    </row>
    <row r="496" spans="2:51" s="14" customFormat="1" ht="10">
      <c r="B496" s="175"/>
      <c r="D496" s="159" t="s">
        <v>171</v>
      </c>
      <c r="E496" s="176" t="s">
        <v>21</v>
      </c>
      <c r="F496" s="177" t="s">
        <v>180</v>
      </c>
      <c r="H496" s="178">
        <v>53.581999999999994</v>
      </c>
      <c r="I496" s="179"/>
      <c r="L496" s="175"/>
      <c r="M496" s="180"/>
      <c r="T496" s="181"/>
      <c r="AT496" s="176" t="s">
        <v>171</v>
      </c>
      <c r="AU496" s="176" t="s">
        <v>85</v>
      </c>
      <c r="AV496" s="14" t="s">
        <v>181</v>
      </c>
      <c r="AW496" s="14" t="s">
        <v>37</v>
      </c>
      <c r="AX496" s="14" t="s">
        <v>76</v>
      </c>
      <c r="AY496" s="176" t="s">
        <v>160</v>
      </c>
    </row>
    <row r="497" spans="2:51" s="12" customFormat="1" ht="10">
      <c r="B497" s="162"/>
      <c r="D497" s="159" t="s">
        <v>171</v>
      </c>
      <c r="E497" s="163" t="s">
        <v>21</v>
      </c>
      <c r="F497" s="164" t="s">
        <v>835</v>
      </c>
      <c r="H497" s="163" t="s">
        <v>21</v>
      </c>
      <c r="I497" s="165"/>
      <c r="L497" s="162"/>
      <c r="M497" s="166"/>
      <c r="T497" s="167"/>
      <c r="AT497" s="163" t="s">
        <v>171</v>
      </c>
      <c r="AU497" s="163" t="s">
        <v>85</v>
      </c>
      <c r="AV497" s="12" t="s">
        <v>83</v>
      </c>
      <c r="AW497" s="12" t="s">
        <v>37</v>
      </c>
      <c r="AX497" s="12" t="s">
        <v>76</v>
      </c>
      <c r="AY497" s="163" t="s">
        <v>160</v>
      </c>
    </row>
    <row r="498" spans="2:51" s="13" customFormat="1" ht="10">
      <c r="B498" s="168"/>
      <c r="D498" s="159" t="s">
        <v>171</v>
      </c>
      <c r="E498" s="169" t="s">
        <v>21</v>
      </c>
      <c r="F498" s="170" t="s">
        <v>836</v>
      </c>
      <c r="H498" s="171">
        <v>55.76</v>
      </c>
      <c r="I498" s="172"/>
      <c r="L498" s="168"/>
      <c r="M498" s="173"/>
      <c r="T498" s="174"/>
      <c r="AT498" s="169" t="s">
        <v>171</v>
      </c>
      <c r="AU498" s="169" t="s">
        <v>85</v>
      </c>
      <c r="AV498" s="13" t="s">
        <v>85</v>
      </c>
      <c r="AW498" s="13" t="s">
        <v>37</v>
      </c>
      <c r="AX498" s="13" t="s">
        <v>76</v>
      </c>
      <c r="AY498" s="169" t="s">
        <v>160</v>
      </c>
    </row>
    <row r="499" spans="2:51" s="13" customFormat="1" ht="10">
      <c r="B499" s="168"/>
      <c r="D499" s="159" t="s">
        <v>171</v>
      </c>
      <c r="E499" s="169" t="s">
        <v>21</v>
      </c>
      <c r="F499" s="170" t="s">
        <v>837</v>
      </c>
      <c r="H499" s="171">
        <v>2.67</v>
      </c>
      <c r="I499" s="172"/>
      <c r="L499" s="168"/>
      <c r="M499" s="173"/>
      <c r="T499" s="174"/>
      <c r="AT499" s="169" t="s">
        <v>171</v>
      </c>
      <c r="AU499" s="169" t="s">
        <v>85</v>
      </c>
      <c r="AV499" s="13" t="s">
        <v>85</v>
      </c>
      <c r="AW499" s="13" t="s">
        <v>37</v>
      </c>
      <c r="AX499" s="13" t="s">
        <v>76</v>
      </c>
      <c r="AY499" s="169" t="s">
        <v>160</v>
      </c>
    </row>
    <row r="500" spans="2:51" s="13" customFormat="1" ht="10">
      <c r="B500" s="168"/>
      <c r="D500" s="159" t="s">
        <v>171</v>
      </c>
      <c r="E500" s="169" t="s">
        <v>21</v>
      </c>
      <c r="F500" s="170" t="s">
        <v>838</v>
      </c>
      <c r="H500" s="171">
        <v>-9.166</v>
      </c>
      <c r="I500" s="172"/>
      <c r="L500" s="168"/>
      <c r="M500" s="173"/>
      <c r="T500" s="174"/>
      <c r="AT500" s="169" t="s">
        <v>171</v>
      </c>
      <c r="AU500" s="169" t="s">
        <v>85</v>
      </c>
      <c r="AV500" s="13" t="s">
        <v>85</v>
      </c>
      <c r="AW500" s="13" t="s">
        <v>37</v>
      </c>
      <c r="AX500" s="13" t="s">
        <v>76</v>
      </c>
      <c r="AY500" s="169" t="s">
        <v>160</v>
      </c>
    </row>
    <row r="501" spans="2:51" s="14" customFormat="1" ht="10">
      <c r="B501" s="175"/>
      <c r="D501" s="159" t="s">
        <v>171</v>
      </c>
      <c r="E501" s="176" t="s">
        <v>21</v>
      </c>
      <c r="F501" s="177" t="s">
        <v>180</v>
      </c>
      <c r="H501" s="178">
        <v>49.263999999999996</v>
      </c>
      <c r="I501" s="179"/>
      <c r="L501" s="175"/>
      <c r="M501" s="180"/>
      <c r="T501" s="181"/>
      <c r="AT501" s="176" t="s">
        <v>171</v>
      </c>
      <c r="AU501" s="176" t="s">
        <v>85</v>
      </c>
      <c r="AV501" s="14" t="s">
        <v>181</v>
      </c>
      <c r="AW501" s="14" t="s">
        <v>37</v>
      </c>
      <c r="AX501" s="14" t="s">
        <v>76</v>
      </c>
      <c r="AY501" s="176" t="s">
        <v>160</v>
      </c>
    </row>
    <row r="502" spans="2:51" s="12" customFormat="1" ht="10">
      <c r="B502" s="162"/>
      <c r="D502" s="159" t="s">
        <v>171</v>
      </c>
      <c r="E502" s="163" t="s">
        <v>21</v>
      </c>
      <c r="F502" s="164" t="s">
        <v>839</v>
      </c>
      <c r="H502" s="163" t="s">
        <v>21</v>
      </c>
      <c r="I502" s="165"/>
      <c r="L502" s="162"/>
      <c r="M502" s="166"/>
      <c r="T502" s="167"/>
      <c r="AT502" s="163" t="s">
        <v>171</v>
      </c>
      <c r="AU502" s="163" t="s">
        <v>85</v>
      </c>
      <c r="AV502" s="12" t="s">
        <v>83</v>
      </c>
      <c r="AW502" s="12" t="s">
        <v>37</v>
      </c>
      <c r="AX502" s="12" t="s">
        <v>76</v>
      </c>
      <c r="AY502" s="163" t="s">
        <v>160</v>
      </c>
    </row>
    <row r="503" spans="2:51" s="13" customFormat="1" ht="10">
      <c r="B503" s="168"/>
      <c r="D503" s="159" t="s">
        <v>171</v>
      </c>
      <c r="E503" s="169" t="s">
        <v>21</v>
      </c>
      <c r="F503" s="170" t="s">
        <v>836</v>
      </c>
      <c r="H503" s="171">
        <v>55.76</v>
      </c>
      <c r="I503" s="172"/>
      <c r="L503" s="168"/>
      <c r="M503" s="173"/>
      <c r="T503" s="174"/>
      <c r="AT503" s="169" t="s">
        <v>171</v>
      </c>
      <c r="AU503" s="169" t="s">
        <v>85</v>
      </c>
      <c r="AV503" s="13" t="s">
        <v>85</v>
      </c>
      <c r="AW503" s="13" t="s">
        <v>37</v>
      </c>
      <c r="AX503" s="13" t="s">
        <v>76</v>
      </c>
      <c r="AY503" s="169" t="s">
        <v>160</v>
      </c>
    </row>
    <row r="504" spans="2:51" s="13" customFormat="1" ht="10">
      <c r="B504" s="168"/>
      <c r="D504" s="159" t="s">
        <v>171</v>
      </c>
      <c r="E504" s="169" t="s">
        <v>21</v>
      </c>
      <c r="F504" s="170" t="s">
        <v>837</v>
      </c>
      <c r="H504" s="171">
        <v>2.67</v>
      </c>
      <c r="I504" s="172"/>
      <c r="L504" s="168"/>
      <c r="M504" s="173"/>
      <c r="T504" s="174"/>
      <c r="AT504" s="169" t="s">
        <v>171</v>
      </c>
      <c r="AU504" s="169" t="s">
        <v>85</v>
      </c>
      <c r="AV504" s="13" t="s">
        <v>85</v>
      </c>
      <c r="AW504" s="13" t="s">
        <v>37</v>
      </c>
      <c r="AX504" s="13" t="s">
        <v>76</v>
      </c>
      <c r="AY504" s="169" t="s">
        <v>160</v>
      </c>
    </row>
    <row r="505" spans="2:51" s="13" customFormat="1" ht="10">
      <c r="B505" s="168"/>
      <c r="D505" s="159" t="s">
        <v>171</v>
      </c>
      <c r="E505" s="169" t="s">
        <v>21</v>
      </c>
      <c r="F505" s="170" t="s">
        <v>838</v>
      </c>
      <c r="H505" s="171">
        <v>-9.166</v>
      </c>
      <c r="I505" s="172"/>
      <c r="L505" s="168"/>
      <c r="M505" s="173"/>
      <c r="T505" s="174"/>
      <c r="AT505" s="169" t="s">
        <v>171</v>
      </c>
      <c r="AU505" s="169" t="s">
        <v>85</v>
      </c>
      <c r="AV505" s="13" t="s">
        <v>85</v>
      </c>
      <c r="AW505" s="13" t="s">
        <v>37</v>
      </c>
      <c r="AX505" s="13" t="s">
        <v>76</v>
      </c>
      <c r="AY505" s="169" t="s">
        <v>160</v>
      </c>
    </row>
    <row r="506" spans="2:51" s="14" customFormat="1" ht="10">
      <c r="B506" s="175"/>
      <c r="D506" s="159" t="s">
        <v>171</v>
      </c>
      <c r="E506" s="176" t="s">
        <v>21</v>
      </c>
      <c r="F506" s="177" t="s">
        <v>180</v>
      </c>
      <c r="H506" s="178">
        <v>49.263999999999996</v>
      </c>
      <c r="I506" s="179"/>
      <c r="L506" s="175"/>
      <c r="M506" s="180"/>
      <c r="T506" s="181"/>
      <c r="AT506" s="176" t="s">
        <v>171</v>
      </c>
      <c r="AU506" s="176" t="s">
        <v>85</v>
      </c>
      <c r="AV506" s="14" t="s">
        <v>181</v>
      </c>
      <c r="AW506" s="14" t="s">
        <v>37</v>
      </c>
      <c r="AX506" s="14" t="s">
        <v>76</v>
      </c>
      <c r="AY506" s="176" t="s">
        <v>160</v>
      </c>
    </row>
    <row r="507" spans="2:51" s="12" customFormat="1" ht="10">
      <c r="B507" s="162"/>
      <c r="D507" s="159" t="s">
        <v>171</v>
      </c>
      <c r="E507" s="163" t="s">
        <v>21</v>
      </c>
      <c r="F507" s="164" t="s">
        <v>840</v>
      </c>
      <c r="H507" s="163" t="s">
        <v>21</v>
      </c>
      <c r="I507" s="165"/>
      <c r="L507" s="162"/>
      <c r="M507" s="166"/>
      <c r="T507" s="167"/>
      <c r="AT507" s="163" t="s">
        <v>171</v>
      </c>
      <c r="AU507" s="163" t="s">
        <v>85</v>
      </c>
      <c r="AV507" s="12" t="s">
        <v>83</v>
      </c>
      <c r="AW507" s="12" t="s">
        <v>37</v>
      </c>
      <c r="AX507" s="12" t="s">
        <v>76</v>
      </c>
      <c r="AY507" s="163" t="s">
        <v>160</v>
      </c>
    </row>
    <row r="508" spans="2:51" s="13" customFormat="1" ht="10">
      <c r="B508" s="168"/>
      <c r="D508" s="159" t="s">
        <v>171</v>
      </c>
      <c r="E508" s="169" t="s">
        <v>21</v>
      </c>
      <c r="F508" s="170" t="s">
        <v>841</v>
      </c>
      <c r="H508" s="171">
        <v>48.28</v>
      </c>
      <c r="I508" s="172"/>
      <c r="L508" s="168"/>
      <c r="M508" s="173"/>
      <c r="T508" s="174"/>
      <c r="AT508" s="169" t="s">
        <v>171</v>
      </c>
      <c r="AU508" s="169" t="s">
        <v>85</v>
      </c>
      <c r="AV508" s="13" t="s">
        <v>85</v>
      </c>
      <c r="AW508" s="13" t="s">
        <v>37</v>
      </c>
      <c r="AX508" s="13" t="s">
        <v>76</v>
      </c>
      <c r="AY508" s="169" t="s">
        <v>160</v>
      </c>
    </row>
    <row r="509" spans="2:51" s="13" customFormat="1" ht="10">
      <c r="B509" s="168"/>
      <c r="D509" s="159" t="s">
        <v>171</v>
      </c>
      <c r="E509" s="169" t="s">
        <v>21</v>
      </c>
      <c r="F509" s="170" t="s">
        <v>842</v>
      </c>
      <c r="H509" s="171">
        <v>1.088</v>
      </c>
      <c r="I509" s="172"/>
      <c r="L509" s="168"/>
      <c r="M509" s="173"/>
      <c r="T509" s="174"/>
      <c r="AT509" s="169" t="s">
        <v>171</v>
      </c>
      <c r="AU509" s="169" t="s">
        <v>85</v>
      </c>
      <c r="AV509" s="13" t="s">
        <v>85</v>
      </c>
      <c r="AW509" s="13" t="s">
        <v>37</v>
      </c>
      <c r="AX509" s="13" t="s">
        <v>76</v>
      </c>
      <c r="AY509" s="169" t="s">
        <v>160</v>
      </c>
    </row>
    <row r="510" spans="2:51" s="13" customFormat="1" ht="10">
      <c r="B510" s="168"/>
      <c r="D510" s="159" t="s">
        <v>171</v>
      </c>
      <c r="E510" s="169" t="s">
        <v>21</v>
      </c>
      <c r="F510" s="170" t="s">
        <v>843</v>
      </c>
      <c r="H510" s="171">
        <v>-6.353</v>
      </c>
      <c r="I510" s="172"/>
      <c r="L510" s="168"/>
      <c r="M510" s="173"/>
      <c r="T510" s="174"/>
      <c r="AT510" s="169" t="s">
        <v>171</v>
      </c>
      <c r="AU510" s="169" t="s">
        <v>85</v>
      </c>
      <c r="AV510" s="13" t="s">
        <v>85</v>
      </c>
      <c r="AW510" s="13" t="s">
        <v>37</v>
      </c>
      <c r="AX510" s="13" t="s">
        <v>76</v>
      </c>
      <c r="AY510" s="169" t="s">
        <v>160</v>
      </c>
    </row>
    <row r="511" spans="2:51" s="14" customFormat="1" ht="10">
      <c r="B511" s="175"/>
      <c r="D511" s="159" t="s">
        <v>171</v>
      </c>
      <c r="E511" s="176" t="s">
        <v>21</v>
      </c>
      <c r="F511" s="177" t="s">
        <v>180</v>
      </c>
      <c r="H511" s="178">
        <v>43.015</v>
      </c>
      <c r="I511" s="179"/>
      <c r="L511" s="175"/>
      <c r="M511" s="180"/>
      <c r="T511" s="181"/>
      <c r="AT511" s="176" t="s">
        <v>171</v>
      </c>
      <c r="AU511" s="176" t="s">
        <v>85</v>
      </c>
      <c r="AV511" s="14" t="s">
        <v>181</v>
      </c>
      <c r="AW511" s="14" t="s">
        <v>37</v>
      </c>
      <c r="AX511" s="14" t="s">
        <v>76</v>
      </c>
      <c r="AY511" s="176" t="s">
        <v>160</v>
      </c>
    </row>
    <row r="512" spans="2:51" s="12" customFormat="1" ht="10">
      <c r="B512" s="162"/>
      <c r="D512" s="159" t="s">
        <v>171</v>
      </c>
      <c r="E512" s="163" t="s">
        <v>21</v>
      </c>
      <c r="F512" s="164" t="s">
        <v>844</v>
      </c>
      <c r="H512" s="163" t="s">
        <v>21</v>
      </c>
      <c r="I512" s="165"/>
      <c r="L512" s="162"/>
      <c r="M512" s="166"/>
      <c r="T512" s="167"/>
      <c r="AT512" s="163" t="s">
        <v>171</v>
      </c>
      <c r="AU512" s="163" t="s">
        <v>85</v>
      </c>
      <c r="AV512" s="12" t="s">
        <v>83</v>
      </c>
      <c r="AW512" s="12" t="s">
        <v>37</v>
      </c>
      <c r="AX512" s="12" t="s">
        <v>76</v>
      </c>
      <c r="AY512" s="163" t="s">
        <v>160</v>
      </c>
    </row>
    <row r="513" spans="2:51" s="13" customFormat="1" ht="10">
      <c r="B513" s="168"/>
      <c r="D513" s="159" t="s">
        <v>171</v>
      </c>
      <c r="E513" s="169" t="s">
        <v>21</v>
      </c>
      <c r="F513" s="170" t="s">
        <v>845</v>
      </c>
      <c r="H513" s="171">
        <v>25.432</v>
      </c>
      <c r="I513" s="172"/>
      <c r="L513" s="168"/>
      <c r="M513" s="173"/>
      <c r="T513" s="174"/>
      <c r="AT513" s="169" t="s">
        <v>171</v>
      </c>
      <c r="AU513" s="169" t="s">
        <v>85</v>
      </c>
      <c r="AV513" s="13" t="s">
        <v>85</v>
      </c>
      <c r="AW513" s="13" t="s">
        <v>37</v>
      </c>
      <c r="AX513" s="13" t="s">
        <v>76</v>
      </c>
      <c r="AY513" s="169" t="s">
        <v>160</v>
      </c>
    </row>
    <row r="514" spans="2:51" s="13" customFormat="1" ht="10">
      <c r="B514" s="168"/>
      <c r="D514" s="159" t="s">
        <v>171</v>
      </c>
      <c r="E514" s="169" t="s">
        <v>21</v>
      </c>
      <c r="F514" s="170" t="s">
        <v>846</v>
      </c>
      <c r="H514" s="171">
        <v>-1.576</v>
      </c>
      <c r="I514" s="172"/>
      <c r="L514" s="168"/>
      <c r="M514" s="173"/>
      <c r="T514" s="174"/>
      <c r="AT514" s="169" t="s">
        <v>171</v>
      </c>
      <c r="AU514" s="169" t="s">
        <v>85</v>
      </c>
      <c r="AV514" s="13" t="s">
        <v>85</v>
      </c>
      <c r="AW514" s="13" t="s">
        <v>37</v>
      </c>
      <c r="AX514" s="13" t="s">
        <v>76</v>
      </c>
      <c r="AY514" s="169" t="s">
        <v>160</v>
      </c>
    </row>
    <row r="515" spans="2:51" s="14" customFormat="1" ht="10">
      <c r="B515" s="175"/>
      <c r="D515" s="159" t="s">
        <v>171</v>
      </c>
      <c r="E515" s="176" t="s">
        <v>21</v>
      </c>
      <c r="F515" s="177" t="s">
        <v>180</v>
      </c>
      <c r="H515" s="178">
        <v>23.855999999999998</v>
      </c>
      <c r="I515" s="179"/>
      <c r="L515" s="175"/>
      <c r="M515" s="180"/>
      <c r="T515" s="181"/>
      <c r="AT515" s="176" t="s">
        <v>171</v>
      </c>
      <c r="AU515" s="176" t="s">
        <v>85</v>
      </c>
      <c r="AV515" s="14" t="s">
        <v>181</v>
      </c>
      <c r="AW515" s="14" t="s">
        <v>37</v>
      </c>
      <c r="AX515" s="14" t="s">
        <v>76</v>
      </c>
      <c r="AY515" s="176" t="s">
        <v>160</v>
      </c>
    </row>
    <row r="516" spans="2:51" s="12" customFormat="1" ht="10">
      <c r="B516" s="162"/>
      <c r="D516" s="159" t="s">
        <v>171</v>
      </c>
      <c r="E516" s="163" t="s">
        <v>21</v>
      </c>
      <c r="F516" s="164" t="s">
        <v>847</v>
      </c>
      <c r="H516" s="163" t="s">
        <v>21</v>
      </c>
      <c r="I516" s="165"/>
      <c r="L516" s="162"/>
      <c r="M516" s="166"/>
      <c r="T516" s="167"/>
      <c r="AT516" s="163" t="s">
        <v>171</v>
      </c>
      <c r="AU516" s="163" t="s">
        <v>85</v>
      </c>
      <c r="AV516" s="12" t="s">
        <v>83</v>
      </c>
      <c r="AW516" s="12" t="s">
        <v>37</v>
      </c>
      <c r="AX516" s="12" t="s">
        <v>76</v>
      </c>
      <c r="AY516" s="163" t="s">
        <v>160</v>
      </c>
    </row>
    <row r="517" spans="2:51" s="13" customFormat="1" ht="10">
      <c r="B517" s="168"/>
      <c r="D517" s="159" t="s">
        <v>171</v>
      </c>
      <c r="E517" s="169" t="s">
        <v>21</v>
      </c>
      <c r="F517" s="170" t="s">
        <v>848</v>
      </c>
      <c r="H517" s="171">
        <v>48.79</v>
      </c>
      <c r="I517" s="172"/>
      <c r="L517" s="168"/>
      <c r="M517" s="173"/>
      <c r="T517" s="174"/>
      <c r="AT517" s="169" t="s">
        <v>171</v>
      </c>
      <c r="AU517" s="169" t="s">
        <v>85</v>
      </c>
      <c r="AV517" s="13" t="s">
        <v>85</v>
      </c>
      <c r="AW517" s="13" t="s">
        <v>37</v>
      </c>
      <c r="AX517" s="13" t="s">
        <v>76</v>
      </c>
      <c r="AY517" s="169" t="s">
        <v>160</v>
      </c>
    </row>
    <row r="518" spans="2:51" s="13" customFormat="1" ht="10">
      <c r="B518" s="168"/>
      <c r="D518" s="159" t="s">
        <v>171</v>
      </c>
      <c r="E518" s="169" t="s">
        <v>21</v>
      </c>
      <c r="F518" s="170" t="s">
        <v>849</v>
      </c>
      <c r="H518" s="171">
        <v>1.073</v>
      </c>
      <c r="I518" s="172"/>
      <c r="L518" s="168"/>
      <c r="M518" s="173"/>
      <c r="T518" s="174"/>
      <c r="AT518" s="169" t="s">
        <v>171</v>
      </c>
      <c r="AU518" s="169" t="s">
        <v>85</v>
      </c>
      <c r="AV518" s="13" t="s">
        <v>85</v>
      </c>
      <c r="AW518" s="13" t="s">
        <v>37</v>
      </c>
      <c r="AX518" s="13" t="s">
        <v>76</v>
      </c>
      <c r="AY518" s="169" t="s">
        <v>160</v>
      </c>
    </row>
    <row r="519" spans="2:51" s="13" customFormat="1" ht="10">
      <c r="B519" s="168"/>
      <c r="D519" s="159" t="s">
        <v>171</v>
      </c>
      <c r="E519" s="169" t="s">
        <v>21</v>
      </c>
      <c r="F519" s="170" t="s">
        <v>850</v>
      </c>
      <c r="H519" s="171">
        <v>-7.288</v>
      </c>
      <c r="I519" s="172"/>
      <c r="L519" s="168"/>
      <c r="M519" s="173"/>
      <c r="T519" s="174"/>
      <c r="AT519" s="169" t="s">
        <v>171</v>
      </c>
      <c r="AU519" s="169" t="s">
        <v>85</v>
      </c>
      <c r="AV519" s="13" t="s">
        <v>85</v>
      </c>
      <c r="AW519" s="13" t="s">
        <v>37</v>
      </c>
      <c r="AX519" s="13" t="s">
        <v>76</v>
      </c>
      <c r="AY519" s="169" t="s">
        <v>160</v>
      </c>
    </row>
    <row r="520" spans="2:51" s="14" customFormat="1" ht="10">
      <c r="B520" s="175"/>
      <c r="D520" s="159" t="s">
        <v>171</v>
      </c>
      <c r="E520" s="176" t="s">
        <v>21</v>
      </c>
      <c r="F520" s="177" t="s">
        <v>180</v>
      </c>
      <c r="H520" s="178">
        <v>42.575</v>
      </c>
      <c r="I520" s="179"/>
      <c r="L520" s="175"/>
      <c r="M520" s="180"/>
      <c r="T520" s="181"/>
      <c r="AT520" s="176" t="s">
        <v>171</v>
      </c>
      <c r="AU520" s="176" t="s">
        <v>85</v>
      </c>
      <c r="AV520" s="14" t="s">
        <v>181</v>
      </c>
      <c r="AW520" s="14" t="s">
        <v>37</v>
      </c>
      <c r="AX520" s="14" t="s">
        <v>76</v>
      </c>
      <c r="AY520" s="176" t="s">
        <v>160</v>
      </c>
    </row>
    <row r="521" spans="2:51" s="12" customFormat="1" ht="10">
      <c r="B521" s="162"/>
      <c r="D521" s="159" t="s">
        <v>171</v>
      </c>
      <c r="E521" s="163" t="s">
        <v>21</v>
      </c>
      <c r="F521" s="164" t="s">
        <v>851</v>
      </c>
      <c r="H521" s="163" t="s">
        <v>21</v>
      </c>
      <c r="I521" s="165"/>
      <c r="L521" s="162"/>
      <c r="M521" s="166"/>
      <c r="T521" s="167"/>
      <c r="AT521" s="163" t="s">
        <v>171</v>
      </c>
      <c r="AU521" s="163" t="s">
        <v>85</v>
      </c>
      <c r="AV521" s="12" t="s">
        <v>83</v>
      </c>
      <c r="AW521" s="12" t="s">
        <v>37</v>
      </c>
      <c r="AX521" s="12" t="s">
        <v>76</v>
      </c>
      <c r="AY521" s="163" t="s">
        <v>160</v>
      </c>
    </row>
    <row r="522" spans="2:51" s="13" customFormat="1" ht="10">
      <c r="B522" s="168"/>
      <c r="D522" s="159" t="s">
        <v>171</v>
      </c>
      <c r="E522" s="169" t="s">
        <v>21</v>
      </c>
      <c r="F522" s="170" t="s">
        <v>852</v>
      </c>
      <c r="H522" s="171">
        <v>19.55</v>
      </c>
      <c r="I522" s="172"/>
      <c r="L522" s="168"/>
      <c r="M522" s="173"/>
      <c r="T522" s="174"/>
      <c r="AT522" s="169" t="s">
        <v>171</v>
      </c>
      <c r="AU522" s="169" t="s">
        <v>85</v>
      </c>
      <c r="AV522" s="13" t="s">
        <v>85</v>
      </c>
      <c r="AW522" s="13" t="s">
        <v>37</v>
      </c>
      <c r="AX522" s="13" t="s">
        <v>76</v>
      </c>
      <c r="AY522" s="169" t="s">
        <v>160</v>
      </c>
    </row>
    <row r="523" spans="2:51" s="13" customFormat="1" ht="10">
      <c r="B523" s="168"/>
      <c r="D523" s="159" t="s">
        <v>171</v>
      </c>
      <c r="E523" s="169" t="s">
        <v>21</v>
      </c>
      <c r="F523" s="170" t="s">
        <v>853</v>
      </c>
      <c r="H523" s="171">
        <v>-1.379</v>
      </c>
      <c r="I523" s="172"/>
      <c r="L523" s="168"/>
      <c r="M523" s="173"/>
      <c r="T523" s="174"/>
      <c r="AT523" s="169" t="s">
        <v>171</v>
      </c>
      <c r="AU523" s="169" t="s">
        <v>85</v>
      </c>
      <c r="AV523" s="13" t="s">
        <v>85</v>
      </c>
      <c r="AW523" s="13" t="s">
        <v>37</v>
      </c>
      <c r="AX523" s="13" t="s">
        <v>76</v>
      </c>
      <c r="AY523" s="169" t="s">
        <v>160</v>
      </c>
    </row>
    <row r="524" spans="2:51" s="14" customFormat="1" ht="10">
      <c r="B524" s="175"/>
      <c r="D524" s="159" t="s">
        <v>171</v>
      </c>
      <c r="E524" s="176" t="s">
        <v>21</v>
      </c>
      <c r="F524" s="177" t="s">
        <v>180</v>
      </c>
      <c r="H524" s="178">
        <v>18.171</v>
      </c>
      <c r="I524" s="179"/>
      <c r="L524" s="175"/>
      <c r="M524" s="180"/>
      <c r="T524" s="181"/>
      <c r="AT524" s="176" t="s">
        <v>171</v>
      </c>
      <c r="AU524" s="176" t="s">
        <v>85</v>
      </c>
      <c r="AV524" s="14" t="s">
        <v>181</v>
      </c>
      <c r="AW524" s="14" t="s">
        <v>37</v>
      </c>
      <c r="AX524" s="14" t="s">
        <v>76</v>
      </c>
      <c r="AY524" s="176" t="s">
        <v>160</v>
      </c>
    </row>
    <row r="525" spans="2:51" s="12" customFormat="1" ht="10">
      <c r="B525" s="162"/>
      <c r="D525" s="159" t="s">
        <v>171</v>
      </c>
      <c r="E525" s="163" t="s">
        <v>21</v>
      </c>
      <c r="F525" s="164" t="s">
        <v>854</v>
      </c>
      <c r="H525" s="163" t="s">
        <v>21</v>
      </c>
      <c r="I525" s="165"/>
      <c r="L525" s="162"/>
      <c r="M525" s="166"/>
      <c r="T525" s="167"/>
      <c r="AT525" s="163" t="s">
        <v>171</v>
      </c>
      <c r="AU525" s="163" t="s">
        <v>85</v>
      </c>
      <c r="AV525" s="12" t="s">
        <v>83</v>
      </c>
      <c r="AW525" s="12" t="s">
        <v>37</v>
      </c>
      <c r="AX525" s="12" t="s">
        <v>76</v>
      </c>
      <c r="AY525" s="163" t="s">
        <v>160</v>
      </c>
    </row>
    <row r="526" spans="2:51" s="13" customFormat="1" ht="10">
      <c r="B526" s="168"/>
      <c r="D526" s="159" t="s">
        <v>171</v>
      </c>
      <c r="E526" s="169" t="s">
        <v>21</v>
      </c>
      <c r="F526" s="170" t="s">
        <v>855</v>
      </c>
      <c r="H526" s="171">
        <v>50.66</v>
      </c>
      <c r="I526" s="172"/>
      <c r="L526" s="168"/>
      <c r="M526" s="173"/>
      <c r="T526" s="174"/>
      <c r="AT526" s="169" t="s">
        <v>171</v>
      </c>
      <c r="AU526" s="169" t="s">
        <v>85</v>
      </c>
      <c r="AV526" s="13" t="s">
        <v>85</v>
      </c>
      <c r="AW526" s="13" t="s">
        <v>37</v>
      </c>
      <c r="AX526" s="13" t="s">
        <v>76</v>
      </c>
      <c r="AY526" s="169" t="s">
        <v>160</v>
      </c>
    </row>
    <row r="527" spans="2:51" s="13" customFormat="1" ht="10">
      <c r="B527" s="168"/>
      <c r="D527" s="159" t="s">
        <v>171</v>
      </c>
      <c r="E527" s="169" t="s">
        <v>21</v>
      </c>
      <c r="F527" s="170" t="s">
        <v>856</v>
      </c>
      <c r="H527" s="171">
        <v>2.46</v>
      </c>
      <c r="I527" s="172"/>
      <c r="L527" s="168"/>
      <c r="M527" s="173"/>
      <c r="T527" s="174"/>
      <c r="AT527" s="169" t="s">
        <v>171</v>
      </c>
      <c r="AU527" s="169" t="s">
        <v>85</v>
      </c>
      <c r="AV527" s="13" t="s">
        <v>85</v>
      </c>
      <c r="AW527" s="13" t="s">
        <v>37</v>
      </c>
      <c r="AX527" s="13" t="s">
        <v>76</v>
      </c>
      <c r="AY527" s="169" t="s">
        <v>160</v>
      </c>
    </row>
    <row r="528" spans="2:51" s="13" customFormat="1" ht="10">
      <c r="B528" s="168"/>
      <c r="D528" s="159" t="s">
        <v>171</v>
      </c>
      <c r="E528" s="169" t="s">
        <v>21</v>
      </c>
      <c r="F528" s="170" t="s">
        <v>857</v>
      </c>
      <c r="H528" s="171">
        <v>-6.856</v>
      </c>
      <c r="I528" s="172"/>
      <c r="L528" s="168"/>
      <c r="M528" s="173"/>
      <c r="T528" s="174"/>
      <c r="AT528" s="169" t="s">
        <v>171</v>
      </c>
      <c r="AU528" s="169" t="s">
        <v>85</v>
      </c>
      <c r="AV528" s="13" t="s">
        <v>85</v>
      </c>
      <c r="AW528" s="13" t="s">
        <v>37</v>
      </c>
      <c r="AX528" s="13" t="s">
        <v>76</v>
      </c>
      <c r="AY528" s="169" t="s">
        <v>160</v>
      </c>
    </row>
    <row r="529" spans="2:51" s="14" customFormat="1" ht="10">
      <c r="B529" s="175"/>
      <c r="D529" s="159" t="s">
        <v>171</v>
      </c>
      <c r="E529" s="176" t="s">
        <v>21</v>
      </c>
      <c r="F529" s="177" t="s">
        <v>180</v>
      </c>
      <c r="H529" s="178">
        <v>46.263999999999996</v>
      </c>
      <c r="I529" s="179"/>
      <c r="L529" s="175"/>
      <c r="M529" s="180"/>
      <c r="T529" s="181"/>
      <c r="AT529" s="176" t="s">
        <v>171</v>
      </c>
      <c r="AU529" s="176" t="s">
        <v>85</v>
      </c>
      <c r="AV529" s="14" t="s">
        <v>181</v>
      </c>
      <c r="AW529" s="14" t="s">
        <v>37</v>
      </c>
      <c r="AX529" s="14" t="s">
        <v>76</v>
      </c>
      <c r="AY529" s="176" t="s">
        <v>160</v>
      </c>
    </row>
    <row r="530" spans="2:51" s="12" customFormat="1" ht="10">
      <c r="B530" s="162"/>
      <c r="D530" s="159" t="s">
        <v>171</v>
      </c>
      <c r="E530" s="163" t="s">
        <v>21</v>
      </c>
      <c r="F530" s="164" t="s">
        <v>858</v>
      </c>
      <c r="H530" s="163" t="s">
        <v>21</v>
      </c>
      <c r="I530" s="165"/>
      <c r="L530" s="162"/>
      <c r="M530" s="166"/>
      <c r="T530" s="167"/>
      <c r="AT530" s="163" t="s">
        <v>171</v>
      </c>
      <c r="AU530" s="163" t="s">
        <v>85</v>
      </c>
      <c r="AV530" s="12" t="s">
        <v>83</v>
      </c>
      <c r="AW530" s="12" t="s">
        <v>37</v>
      </c>
      <c r="AX530" s="12" t="s">
        <v>76</v>
      </c>
      <c r="AY530" s="163" t="s">
        <v>160</v>
      </c>
    </row>
    <row r="531" spans="2:51" s="13" customFormat="1" ht="10">
      <c r="B531" s="168"/>
      <c r="D531" s="159" t="s">
        <v>171</v>
      </c>
      <c r="E531" s="169" t="s">
        <v>21</v>
      </c>
      <c r="F531" s="170" t="s">
        <v>841</v>
      </c>
      <c r="H531" s="171">
        <v>48.28</v>
      </c>
      <c r="I531" s="172"/>
      <c r="L531" s="168"/>
      <c r="M531" s="173"/>
      <c r="T531" s="174"/>
      <c r="AT531" s="169" t="s">
        <v>171</v>
      </c>
      <c r="AU531" s="169" t="s">
        <v>85</v>
      </c>
      <c r="AV531" s="13" t="s">
        <v>85</v>
      </c>
      <c r="AW531" s="13" t="s">
        <v>37</v>
      </c>
      <c r="AX531" s="13" t="s">
        <v>76</v>
      </c>
      <c r="AY531" s="169" t="s">
        <v>160</v>
      </c>
    </row>
    <row r="532" spans="2:51" s="13" customFormat="1" ht="10">
      <c r="B532" s="168"/>
      <c r="D532" s="159" t="s">
        <v>171</v>
      </c>
      <c r="E532" s="169" t="s">
        <v>21</v>
      </c>
      <c r="F532" s="170" t="s">
        <v>859</v>
      </c>
      <c r="H532" s="171">
        <v>1.088</v>
      </c>
      <c r="I532" s="172"/>
      <c r="L532" s="168"/>
      <c r="M532" s="173"/>
      <c r="T532" s="174"/>
      <c r="AT532" s="169" t="s">
        <v>171</v>
      </c>
      <c r="AU532" s="169" t="s">
        <v>85</v>
      </c>
      <c r="AV532" s="13" t="s">
        <v>85</v>
      </c>
      <c r="AW532" s="13" t="s">
        <v>37</v>
      </c>
      <c r="AX532" s="13" t="s">
        <v>76</v>
      </c>
      <c r="AY532" s="169" t="s">
        <v>160</v>
      </c>
    </row>
    <row r="533" spans="2:51" s="13" customFormat="1" ht="10">
      <c r="B533" s="168"/>
      <c r="D533" s="159" t="s">
        <v>171</v>
      </c>
      <c r="E533" s="169" t="s">
        <v>21</v>
      </c>
      <c r="F533" s="170" t="s">
        <v>860</v>
      </c>
      <c r="H533" s="171">
        <v>-4.777</v>
      </c>
      <c r="I533" s="172"/>
      <c r="L533" s="168"/>
      <c r="M533" s="173"/>
      <c r="T533" s="174"/>
      <c r="AT533" s="169" t="s">
        <v>171</v>
      </c>
      <c r="AU533" s="169" t="s">
        <v>85</v>
      </c>
      <c r="AV533" s="13" t="s">
        <v>85</v>
      </c>
      <c r="AW533" s="13" t="s">
        <v>37</v>
      </c>
      <c r="AX533" s="13" t="s">
        <v>76</v>
      </c>
      <c r="AY533" s="169" t="s">
        <v>160</v>
      </c>
    </row>
    <row r="534" spans="2:51" s="14" customFormat="1" ht="10">
      <c r="B534" s="175"/>
      <c r="D534" s="159" t="s">
        <v>171</v>
      </c>
      <c r="E534" s="176" t="s">
        <v>21</v>
      </c>
      <c r="F534" s="177" t="s">
        <v>180</v>
      </c>
      <c r="H534" s="178">
        <v>44.591</v>
      </c>
      <c r="I534" s="179"/>
      <c r="L534" s="175"/>
      <c r="M534" s="180"/>
      <c r="T534" s="181"/>
      <c r="AT534" s="176" t="s">
        <v>171</v>
      </c>
      <c r="AU534" s="176" t="s">
        <v>85</v>
      </c>
      <c r="AV534" s="14" t="s">
        <v>181</v>
      </c>
      <c r="AW534" s="14" t="s">
        <v>37</v>
      </c>
      <c r="AX534" s="14" t="s">
        <v>76</v>
      </c>
      <c r="AY534" s="176" t="s">
        <v>160</v>
      </c>
    </row>
    <row r="535" spans="2:51" s="12" customFormat="1" ht="10">
      <c r="B535" s="162"/>
      <c r="D535" s="159" t="s">
        <v>171</v>
      </c>
      <c r="E535" s="163" t="s">
        <v>21</v>
      </c>
      <c r="F535" s="164" t="s">
        <v>861</v>
      </c>
      <c r="H535" s="163" t="s">
        <v>21</v>
      </c>
      <c r="I535" s="165"/>
      <c r="L535" s="162"/>
      <c r="M535" s="166"/>
      <c r="T535" s="167"/>
      <c r="AT535" s="163" t="s">
        <v>171</v>
      </c>
      <c r="AU535" s="163" t="s">
        <v>85</v>
      </c>
      <c r="AV535" s="12" t="s">
        <v>83</v>
      </c>
      <c r="AW535" s="12" t="s">
        <v>37</v>
      </c>
      <c r="AX535" s="12" t="s">
        <v>76</v>
      </c>
      <c r="AY535" s="163" t="s">
        <v>160</v>
      </c>
    </row>
    <row r="536" spans="2:51" s="13" customFormat="1" ht="10">
      <c r="B536" s="168"/>
      <c r="D536" s="159" t="s">
        <v>171</v>
      </c>
      <c r="E536" s="169" t="s">
        <v>21</v>
      </c>
      <c r="F536" s="170" t="s">
        <v>848</v>
      </c>
      <c r="H536" s="171">
        <v>48.79</v>
      </c>
      <c r="I536" s="172"/>
      <c r="L536" s="168"/>
      <c r="M536" s="173"/>
      <c r="T536" s="174"/>
      <c r="AT536" s="169" t="s">
        <v>171</v>
      </c>
      <c r="AU536" s="169" t="s">
        <v>85</v>
      </c>
      <c r="AV536" s="13" t="s">
        <v>85</v>
      </c>
      <c r="AW536" s="13" t="s">
        <v>37</v>
      </c>
      <c r="AX536" s="13" t="s">
        <v>76</v>
      </c>
      <c r="AY536" s="169" t="s">
        <v>160</v>
      </c>
    </row>
    <row r="537" spans="2:51" s="13" customFormat="1" ht="10">
      <c r="B537" s="168"/>
      <c r="D537" s="159" t="s">
        <v>171</v>
      </c>
      <c r="E537" s="169" t="s">
        <v>21</v>
      </c>
      <c r="F537" s="170" t="s">
        <v>862</v>
      </c>
      <c r="H537" s="171">
        <v>1.073</v>
      </c>
      <c r="I537" s="172"/>
      <c r="L537" s="168"/>
      <c r="M537" s="173"/>
      <c r="T537" s="174"/>
      <c r="AT537" s="169" t="s">
        <v>171</v>
      </c>
      <c r="AU537" s="169" t="s">
        <v>85</v>
      </c>
      <c r="AV537" s="13" t="s">
        <v>85</v>
      </c>
      <c r="AW537" s="13" t="s">
        <v>37</v>
      </c>
      <c r="AX537" s="13" t="s">
        <v>76</v>
      </c>
      <c r="AY537" s="169" t="s">
        <v>160</v>
      </c>
    </row>
    <row r="538" spans="2:51" s="13" customFormat="1" ht="10">
      <c r="B538" s="168"/>
      <c r="D538" s="159" t="s">
        <v>171</v>
      </c>
      <c r="E538" s="169" t="s">
        <v>21</v>
      </c>
      <c r="F538" s="170" t="s">
        <v>863</v>
      </c>
      <c r="H538" s="171">
        <v>-7.288</v>
      </c>
      <c r="I538" s="172"/>
      <c r="L538" s="168"/>
      <c r="M538" s="173"/>
      <c r="T538" s="174"/>
      <c r="AT538" s="169" t="s">
        <v>171</v>
      </c>
      <c r="AU538" s="169" t="s">
        <v>85</v>
      </c>
      <c r="AV538" s="13" t="s">
        <v>85</v>
      </c>
      <c r="AW538" s="13" t="s">
        <v>37</v>
      </c>
      <c r="AX538" s="13" t="s">
        <v>76</v>
      </c>
      <c r="AY538" s="169" t="s">
        <v>160</v>
      </c>
    </row>
    <row r="539" spans="2:51" s="14" customFormat="1" ht="10">
      <c r="B539" s="175"/>
      <c r="D539" s="159" t="s">
        <v>171</v>
      </c>
      <c r="E539" s="176" t="s">
        <v>21</v>
      </c>
      <c r="F539" s="177" t="s">
        <v>180</v>
      </c>
      <c r="H539" s="178">
        <v>42.575</v>
      </c>
      <c r="I539" s="179"/>
      <c r="L539" s="175"/>
      <c r="M539" s="180"/>
      <c r="T539" s="181"/>
      <c r="AT539" s="176" t="s">
        <v>171</v>
      </c>
      <c r="AU539" s="176" t="s">
        <v>85</v>
      </c>
      <c r="AV539" s="14" t="s">
        <v>181</v>
      </c>
      <c r="AW539" s="14" t="s">
        <v>37</v>
      </c>
      <c r="AX539" s="14" t="s">
        <v>76</v>
      </c>
      <c r="AY539" s="176" t="s">
        <v>160</v>
      </c>
    </row>
    <row r="540" spans="2:51" s="12" customFormat="1" ht="10">
      <c r="B540" s="162"/>
      <c r="D540" s="159" t="s">
        <v>171</v>
      </c>
      <c r="E540" s="163" t="s">
        <v>21</v>
      </c>
      <c r="F540" s="164" t="s">
        <v>864</v>
      </c>
      <c r="H540" s="163" t="s">
        <v>21</v>
      </c>
      <c r="I540" s="165"/>
      <c r="L540" s="162"/>
      <c r="M540" s="166"/>
      <c r="T540" s="167"/>
      <c r="AT540" s="163" t="s">
        <v>171</v>
      </c>
      <c r="AU540" s="163" t="s">
        <v>85</v>
      </c>
      <c r="AV540" s="12" t="s">
        <v>83</v>
      </c>
      <c r="AW540" s="12" t="s">
        <v>37</v>
      </c>
      <c r="AX540" s="12" t="s">
        <v>76</v>
      </c>
      <c r="AY540" s="163" t="s">
        <v>160</v>
      </c>
    </row>
    <row r="541" spans="2:51" s="13" customFormat="1" ht="10">
      <c r="B541" s="168"/>
      <c r="D541" s="159" t="s">
        <v>171</v>
      </c>
      <c r="E541" s="169" t="s">
        <v>21</v>
      </c>
      <c r="F541" s="170" t="s">
        <v>852</v>
      </c>
      <c r="H541" s="171">
        <v>19.55</v>
      </c>
      <c r="I541" s="172"/>
      <c r="L541" s="168"/>
      <c r="M541" s="173"/>
      <c r="T541" s="174"/>
      <c r="AT541" s="169" t="s">
        <v>171</v>
      </c>
      <c r="AU541" s="169" t="s">
        <v>85</v>
      </c>
      <c r="AV541" s="13" t="s">
        <v>85</v>
      </c>
      <c r="AW541" s="13" t="s">
        <v>37</v>
      </c>
      <c r="AX541" s="13" t="s">
        <v>76</v>
      </c>
      <c r="AY541" s="169" t="s">
        <v>160</v>
      </c>
    </row>
    <row r="542" spans="2:51" s="13" customFormat="1" ht="10">
      <c r="B542" s="168"/>
      <c r="D542" s="159" t="s">
        <v>171</v>
      </c>
      <c r="E542" s="169" t="s">
        <v>21</v>
      </c>
      <c r="F542" s="170" t="s">
        <v>865</v>
      </c>
      <c r="H542" s="171">
        <v>-1.379</v>
      </c>
      <c r="I542" s="172"/>
      <c r="L542" s="168"/>
      <c r="M542" s="173"/>
      <c r="T542" s="174"/>
      <c r="AT542" s="169" t="s">
        <v>171</v>
      </c>
      <c r="AU542" s="169" t="s">
        <v>85</v>
      </c>
      <c r="AV542" s="13" t="s">
        <v>85</v>
      </c>
      <c r="AW542" s="13" t="s">
        <v>37</v>
      </c>
      <c r="AX542" s="13" t="s">
        <v>76</v>
      </c>
      <c r="AY542" s="169" t="s">
        <v>160</v>
      </c>
    </row>
    <row r="543" spans="2:51" s="14" customFormat="1" ht="10">
      <c r="B543" s="175"/>
      <c r="D543" s="159" t="s">
        <v>171</v>
      </c>
      <c r="E543" s="176" t="s">
        <v>21</v>
      </c>
      <c r="F543" s="177" t="s">
        <v>180</v>
      </c>
      <c r="H543" s="178">
        <v>18.171</v>
      </c>
      <c r="I543" s="179"/>
      <c r="L543" s="175"/>
      <c r="M543" s="180"/>
      <c r="T543" s="181"/>
      <c r="AT543" s="176" t="s">
        <v>171</v>
      </c>
      <c r="AU543" s="176" t="s">
        <v>85</v>
      </c>
      <c r="AV543" s="14" t="s">
        <v>181</v>
      </c>
      <c r="AW543" s="14" t="s">
        <v>37</v>
      </c>
      <c r="AX543" s="14" t="s">
        <v>76</v>
      </c>
      <c r="AY543" s="176" t="s">
        <v>160</v>
      </c>
    </row>
    <row r="544" spans="2:51" s="12" customFormat="1" ht="10">
      <c r="B544" s="162"/>
      <c r="D544" s="159" t="s">
        <v>171</v>
      </c>
      <c r="E544" s="163" t="s">
        <v>21</v>
      </c>
      <c r="F544" s="164" t="s">
        <v>866</v>
      </c>
      <c r="H544" s="163" t="s">
        <v>21</v>
      </c>
      <c r="I544" s="165"/>
      <c r="L544" s="162"/>
      <c r="M544" s="166"/>
      <c r="T544" s="167"/>
      <c r="AT544" s="163" t="s">
        <v>171</v>
      </c>
      <c r="AU544" s="163" t="s">
        <v>85</v>
      </c>
      <c r="AV544" s="12" t="s">
        <v>83</v>
      </c>
      <c r="AW544" s="12" t="s">
        <v>37</v>
      </c>
      <c r="AX544" s="12" t="s">
        <v>76</v>
      </c>
      <c r="AY544" s="163" t="s">
        <v>160</v>
      </c>
    </row>
    <row r="545" spans="2:51" s="13" customFormat="1" ht="10">
      <c r="B545" s="168"/>
      <c r="D545" s="159" t="s">
        <v>171</v>
      </c>
      <c r="E545" s="169" t="s">
        <v>21</v>
      </c>
      <c r="F545" s="170" t="s">
        <v>867</v>
      </c>
      <c r="H545" s="171">
        <v>220.772</v>
      </c>
      <c r="I545" s="172"/>
      <c r="L545" s="168"/>
      <c r="M545" s="173"/>
      <c r="T545" s="174"/>
      <c r="AT545" s="169" t="s">
        <v>171</v>
      </c>
      <c r="AU545" s="169" t="s">
        <v>85</v>
      </c>
      <c r="AV545" s="13" t="s">
        <v>85</v>
      </c>
      <c r="AW545" s="13" t="s">
        <v>37</v>
      </c>
      <c r="AX545" s="13" t="s">
        <v>76</v>
      </c>
      <c r="AY545" s="169" t="s">
        <v>160</v>
      </c>
    </row>
    <row r="546" spans="2:51" s="13" customFormat="1" ht="10">
      <c r="B546" s="168"/>
      <c r="D546" s="159" t="s">
        <v>171</v>
      </c>
      <c r="E546" s="169" t="s">
        <v>21</v>
      </c>
      <c r="F546" s="170" t="s">
        <v>868</v>
      </c>
      <c r="H546" s="171">
        <v>18.579</v>
      </c>
      <c r="I546" s="172"/>
      <c r="L546" s="168"/>
      <c r="M546" s="173"/>
      <c r="T546" s="174"/>
      <c r="AT546" s="169" t="s">
        <v>171</v>
      </c>
      <c r="AU546" s="169" t="s">
        <v>85</v>
      </c>
      <c r="AV546" s="13" t="s">
        <v>85</v>
      </c>
      <c r="AW546" s="13" t="s">
        <v>37</v>
      </c>
      <c r="AX546" s="13" t="s">
        <v>76</v>
      </c>
      <c r="AY546" s="169" t="s">
        <v>160</v>
      </c>
    </row>
    <row r="547" spans="2:51" s="13" customFormat="1" ht="10">
      <c r="B547" s="168"/>
      <c r="D547" s="159" t="s">
        <v>171</v>
      </c>
      <c r="E547" s="169" t="s">
        <v>21</v>
      </c>
      <c r="F547" s="170" t="s">
        <v>869</v>
      </c>
      <c r="H547" s="171">
        <v>-39.352</v>
      </c>
      <c r="I547" s="172"/>
      <c r="L547" s="168"/>
      <c r="M547" s="173"/>
      <c r="T547" s="174"/>
      <c r="AT547" s="169" t="s">
        <v>171</v>
      </c>
      <c r="AU547" s="169" t="s">
        <v>85</v>
      </c>
      <c r="AV547" s="13" t="s">
        <v>85</v>
      </c>
      <c r="AW547" s="13" t="s">
        <v>37</v>
      </c>
      <c r="AX547" s="13" t="s">
        <v>76</v>
      </c>
      <c r="AY547" s="169" t="s">
        <v>160</v>
      </c>
    </row>
    <row r="548" spans="2:51" s="14" customFormat="1" ht="10">
      <c r="B548" s="175"/>
      <c r="D548" s="159" t="s">
        <v>171</v>
      </c>
      <c r="E548" s="176" t="s">
        <v>21</v>
      </c>
      <c r="F548" s="177" t="s">
        <v>180</v>
      </c>
      <c r="H548" s="178">
        <v>199.999</v>
      </c>
      <c r="I548" s="179"/>
      <c r="L548" s="175"/>
      <c r="M548" s="180"/>
      <c r="T548" s="181"/>
      <c r="AT548" s="176" t="s">
        <v>171</v>
      </c>
      <c r="AU548" s="176" t="s">
        <v>85</v>
      </c>
      <c r="AV548" s="14" t="s">
        <v>181</v>
      </c>
      <c r="AW548" s="14" t="s">
        <v>37</v>
      </c>
      <c r="AX548" s="14" t="s">
        <v>76</v>
      </c>
      <c r="AY548" s="176" t="s">
        <v>160</v>
      </c>
    </row>
    <row r="549" spans="2:51" s="12" customFormat="1" ht="10">
      <c r="B549" s="162"/>
      <c r="D549" s="159" t="s">
        <v>171</v>
      </c>
      <c r="E549" s="163" t="s">
        <v>21</v>
      </c>
      <c r="F549" s="164" t="s">
        <v>870</v>
      </c>
      <c r="H549" s="163" t="s">
        <v>21</v>
      </c>
      <c r="I549" s="165"/>
      <c r="L549" s="162"/>
      <c r="M549" s="166"/>
      <c r="T549" s="167"/>
      <c r="AT549" s="163" t="s">
        <v>171</v>
      </c>
      <c r="AU549" s="163" t="s">
        <v>85</v>
      </c>
      <c r="AV549" s="12" t="s">
        <v>83</v>
      </c>
      <c r="AW549" s="12" t="s">
        <v>37</v>
      </c>
      <c r="AX549" s="12" t="s">
        <v>76</v>
      </c>
      <c r="AY549" s="163" t="s">
        <v>160</v>
      </c>
    </row>
    <row r="550" spans="2:51" s="13" customFormat="1" ht="10">
      <c r="B550" s="168"/>
      <c r="D550" s="159" t="s">
        <v>171</v>
      </c>
      <c r="E550" s="169" t="s">
        <v>21</v>
      </c>
      <c r="F550" s="170" t="s">
        <v>871</v>
      </c>
      <c r="H550" s="171">
        <v>167.306</v>
      </c>
      <c r="I550" s="172"/>
      <c r="L550" s="168"/>
      <c r="M550" s="173"/>
      <c r="T550" s="174"/>
      <c r="AT550" s="169" t="s">
        <v>171</v>
      </c>
      <c r="AU550" s="169" t="s">
        <v>85</v>
      </c>
      <c r="AV550" s="13" t="s">
        <v>85</v>
      </c>
      <c r="AW550" s="13" t="s">
        <v>37</v>
      </c>
      <c r="AX550" s="13" t="s">
        <v>76</v>
      </c>
      <c r="AY550" s="169" t="s">
        <v>160</v>
      </c>
    </row>
    <row r="551" spans="2:51" s="13" customFormat="1" ht="10">
      <c r="B551" s="168"/>
      <c r="D551" s="159" t="s">
        <v>171</v>
      </c>
      <c r="E551" s="169" t="s">
        <v>21</v>
      </c>
      <c r="F551" s="170" t="s">
        <v>872</v>
      </c>
      <c r="H551" s="171">
        <v>8.622</v>
      </c>
      <c r="I551" s="172"/>
      <c r="L551" s="168"/>
      <c r="M551" s="173"/>
      <c r="T551" s="174"/>
      <c r="AT551" s="169" t="s">
        <v>171</v>
      </c>
      <c r="AU551" s="169" t="s">
        <v>85</v>
      </c>
      <c r="AV551" s="13" t="s">
        <v>85</v>
      </c>
      <c r="AW551" s="13" t="s">
        <v>37</v>
      </c>
      <c r="AX551" s="13" t="s">
        <v>76</v>
      </c>
      <c r="AY551" s="169" t="s">
        <v>160</v>
      </c>
    </row>
    <row r="552" spans="2:51" s="13" customFormat="1" ht="10">
      <c r="B552" s="168"/>
      <c r="D552" s="159" t="s">
        <v>171</v>
      </c>
      <c r="E552" s="169" t="s">
        <v>21</v>
      </c>
      <c r="F552" s="170" t="s">
        <v>873</v>
      </c>
      <c r="H552" s="171">
        <v>-39.447</v>
      </c>
      <c r="I552" s="172"/>
      <c r="L552" s="168"/>
      <c r="M552" s="173"/>
      <c r="T552" s="174"/>
      <c r="AT552" s="169" t="s">
        <v>171</v>
      </c>
      <c r="AU552" s="169" t="s">
        <v>85</v>
      </c>
      <c r="AV552" s="13" t="s">
        <v>85</v>
      </c>
      <c r="AW552" s="13" t="s">
        <v>37</v>
      </c>
      <c r="AX552" s="13" t="s">
        <v>76</v>
      </c>
      <c r="AY552" s="169" t="s">
        <v>160</v>
      </c>
    </row>
    <row r="553" spans="2:51" s="14" customFormat="1" ht="10">
      <c r="B553" s="175"/>
      <c r="D553" s="159" t="s">
        <v>171</v>
      </c>
      <c r="E553" s="176" t="s">
        <v>21</v>
      </c>
      <c r="F553" s="177" t="s">
        <v>180</v>
      </c>
      <c r="H553" s="178">
        <v>136.481</v>
      </c>
      <c r="I553" s="179"/>
      <c r="L553" s="175"/>
      <c r="M553" s="180"/>
      <c r="T553" s="181"/>
      <c r="AT553" s="176" t="s">
        <v>171</v>
      </c>
      <c r="AU553" s="176" t="s">
        <v>85</v>
      </c>
      <c r="AV553" s="14" t="s">
        <v>181</v>
      </c>
      <c r="AW553" s="14" t="s">
        <v>37</v>
      </c>
      <c r="AX553" s="14" t="s">
        <v>76</v>
      </c>
      <c r="AY553" s="176" t="s">
        <v>160</v>
      </c>
    </row>
    <row r="554" spans="2:51" s="12" customFormat="1" ht="10">
      <c r="B554" s="162"/>
      <c r="D554" s="159" t="s">
        <v>171</v>
      </c>
      <c r="E554" s="163" t="s">
        <v>21</v>
      </c>
      <c r="F554" s="164" t="s">
        <v>874</v>
      </c>
      <c r="H554" s="163" t="s">
        <v>21</v>
      </c>
      <c r="I554" s="165"/>
      <c r="L554" s="162"/>
      <c r="M554" s="166"/>
      <c r="T554" s="167"/>
      <c r="AT554" s="163" t="s">
        <v>171</v>
      </c>
      <c r="AU554" s="163" t="s">
        <v>85</v>
      </c>
      <c r="AV554" s="12" t="s">
        <v>83</v>
      </c>
      <c r="AW554" s="12" t="s">
        <v>37</v>
      </c>
      <c r="AX554" s="12" t="s">
        <v>76</v>
      </c>
      <c r="AY554" s="163" t="s">
        <v>160</v>
      </c>
    </row>
    <row r="555" spans="2:51" s="13" customFormat="1" ht="10">
      <c r="B555" s="168"/>
      <c r="D555" s="159" t="s">
        <v>171</v>
      </c>
      <c r="E555" s="169" t="s">
        <v>21</v>
      </c>
      <c r="F555" s="170" t="s">
        <v>875</v>
      </c>
      <c r="H555" s="171">
        <v>45.862</v>
      </c>
      <c r="I555" s="172"/>
      <c r="L555" s="168"/>
      <c r="M555" s="173"/>
      <c r="T555" s="174"/>
      <c r="AT555" s="169" t="s">
        <v>171</v>
      </c>
      <c r="AU555" s="169" t="s">
        <v>85</v>
      </c>
      <c r="AV555" s="13" t="s">
        <v>85</v>
      </c>
      <c r="AW555" s="13" t="s">
        <v>37</v>
      </c>
      <c r="AX555" s="13" t="s">
        <v>76</v>
      </c>
      <c r="AY555" s="169" t="s">
        <v>160</v>
      </c>
    </row>
    <row r="556" spans="2:51" s="13" customFormat="1" ht="10">
      <c r="B556" s="168"/>
      <c r="D556" s="159" t="s">
        <v>171</v>
      </c>
      <c r="E556" s="169" t="s">
        <v>21</v>
      </c>
      <c r="F556" s="170" t="s">
        <v>876</v>
      </c>
      <c r="H556" s="171">
        <v>-1.576</v>
      </c>
      <c r="I556" s="172"/>
      <c r="L556" s="168"/>
      <c r="M556" s="173"/>
      <c r="T556" s="174"/>
      <c r="AT556" s="169" t="s">
        <v>171</v>
      </c>
      <c r="AU556" s="169" t="s">
        <v>85</v>
      </c>
      <c r="AV556" s="13" t="s">
        <v>85</v>
      </c>
      <c r="AW556" s="13" t="s">
        <v>37</v>
      </c>
      <c r="AX556" s="13" t="s">
        <v>76</v>
      </c>
      <c r="AY556" s="169" t="s">
        <v>160</v>
      </c>
    </row>
    <row r="557" spans="2:51" s="14" customFormat="1" ht="10">
      <c r="B557" s="175"/>
      <c r="D557" s="159" t="s">
        <v>171</v>
      </c>
      <c r="E557" s="176" t="s">
        <v>21</v>
      </c>
      <c r="F557" s="177" t="s">
        <v>180</v>
      </c>
      <c r="H557" s="178">
        <v>44.286</v>
      </c>
      <c r="I557" s="179"/>
      <c r="L557" s="175"/>
      <c r="M557" s="180"/>
      <c r="T557" s="181"/>
      <c r="AT557" s="176" t="s">
        <v>171</v>
      </c>
      <c r="AU557" s="176" t="s">
        <v>85</v>
      </c>
      <c r="AV557" s="14" t="s">
        <v>181</v>
      </c>
      <c r="AW557" s="14" t="s">
        <v>37</v>
      </c>
      <c r="AX557" s="14" t="s">
        <v>76</v>
      </c>
      <c r="AY557" s="176" t="s">
        <v>160</v>
      </c>
    </row>
    <row r="558" spans="2:51" s="12" customFormat="1" ht="10">
      <c r="B558" s="162"/>
      <c r="D558" s="159" t="s">
        <v>171</v>
      </c>
      <c r="E558" s="163" t="s">
        <v>21</v>
      </c>
      <c r="F558" s="164" t="s">
        <v>877</v>
      </c>
      <c r="H558" s="163" t="s">
        <v>21</v>
      </c>
      <c r="I558" s="165"/>
      <c r="L558" s="162"/>
      <c r="M558" s="166"/>
      <c r="T558" s="167"/>
      <c r="AT558" s="163" t="s">
        <v>171</v>
      </c>
      <c r="AU558" s="163" t="s">
        <v>85</v>
      </c>
      <c r="AV558" s="12" t="s">
        <v>83</v>
      </c>
      <c r="AW558" s="12" t="s">
        <v>37</v>
      </c>
      <c r="AX558" s="12" t="s">
        <v>76</v>
      </c>
      <c r="AY558" s="163" t="s">
        <v>160</v>
      </c>
    </row>
    <row r="559" spans="2:51" s="13" customFormat="1" ht="10">
      <c r="B559" s="168"/>
      <c r="D559" s="159" t="s">
        <v>171</v>
      </c>
      <c r="E559" s="169" t="s">
        <v>21</v>
      </c>
      <c r="F559" s="170" t="s">
        <v>878</v>
      </c>
      <c r="H559" s="171">
        <v>46.948</v>
      </c>
      <c r="I559" s="172"/>
      <c r="L559" s="168"/>
      <c r="M559" s="173"/>
      <c r="T559" s="174"/>
      <c r="AT559" s="169" t="s">
        <v>171</v>
      </c>
      <c r="AU559" s="169" t="s">
        <v>85</v>
      </c>
      <c r="AV559" s="13" t="s">
        <v>85</v>
      </c>
      <c r="AW559" s="13" t="s">
        <v>37</v>
      </c>
      <c r="AX559" s="13" t="s">
        <v>76</v>
      </c>
      <c r="AY559" s="169" t="s">
        <v>160</v>
      </c>
    </row>
    <row r="560" spans="2:51" s="14" customFormat="1" ht="10">
      <c r="B560" s="175"/>
      <c r="D560" s="159" t="s">
        <v>171</v>
      </c>
      <c r="E560" s="176" t="s">
        <v>21</v>
      </c>
      <c r="F560" s="177" t="s">
        <v>180</v>
      </c>
      <c r="H560" s="178">
        <v>46.948</v>
      </c>
      <c r="I560" s="179"/>
      <c r="L560" s="175"/>
      <c r="M560" s="180"/>
      <c r="T560" s="181"/>
      <c r="AT560" s="176" t="s">
        <v>171</v>
      </c>
      <c r="AU560" s="176" t="s">
        <v>85</v>
      </c>
      <c r="AV560" s="14" t="s">
        <v>181</v>
      </c>
      <c r="AW560" s="14" t="s">
        <v>37</v>
      </c>
      <c r="AX560" s="14" t="s">
        <v>76</v>
      </c>
      <c r="AY560" s="176" t="s">
        <v>160</v>
      </c>
    </row>
    <row r="561" spans="2:51" s="12" customFormat="1" ht="10">
      <c r="B561" s="162"/>
      <c r="D561" s="159" t="s">
        <v>171</v>
      </c>
      <c r="E561" s="163" t="s">
        <v>21</v>
      </c>
      <c r="F561" s="164" t="s">
        <v>879</v>
      </c>
      <c r="H561" s="163" t="s">
        <v>21</v>
      </c>
      <c r="I561" s="165"/>
      <c r="L561" s="162"/>
      <c r="M561" s="166"/>
      <c r="T561" s="167"/>
      <c r="AT561" s="163" t="s">
        <v>171</v>
      </c>
      <c r="AU561" s="163" t="s">
        <v>85</v>
      </c>
      <c r="AV561" s="12" t="s">
        <v>83</v>
      </c>
      <c r="AW561" s="12" t="s">
        <v>37</v>
      </c>
      <c r="AX561" s="12" t="s">
        <v>76</v>
      </c>
      <c r="AY561" s="163" t="s">
        <v>160</v>
      </c>
    </row>
    <row r="562" spans="2:51" s="13" customFormat="1" ht="10">
      <c r="B562" s="168"/>
      <c r="D562" s="159" t="s">
        <v>171</v>
      </c>
      <c r="E562" s="169" t="s">
        <v>21</v>
      </c>
      <c r="F562" s="170" t="s">
        <v>880</v>
      </c>
      <c r="H562" s="171">
        <v>246.38</v>
      </c>
      <c r="I562" s="172"/>
      <c r="L562" s="168"/>
      <c r="M562" s="173"/>
      <c r="T562" s="174"/>
      <c r="AT562" s="169" t="s">
        <v>171</v>
      </c>
      <c r="AU562" s="169" t="s">
        <v>85</v>
      </c>
      <c r="AV562" s="13" t="s">
        <v>85</v>
      </c>
      <c r="AW562" s="13" t="s">
        <v>37</v>
      </c>
      <c r="AX562" s="13" t="s">
        <v>76</v>
      </c>
      <c r="AY562" s="169" t="s">
        <v>160</v>
      </c>
    </row>
    <row r="563" spans="2:51" s="13" customFormat="1" ht="10">
      <c r="B563" s="168"/>
      <c r="D563" s="159" t="s">
        <v>171</v>
      </c>
      <c r="E563" s="169" t="s">
        <v>21</v>
      </c>
      <c r="F563" s="170" t="s">
        <v>881</v>
      </c>
      <c r="H563" s="171">
        <v>21.81</v>
      </c>
      <c r="I563" s="172"/>
      <c r="L563" s="168"/>
      <c r="M563" s="173"/>
      <c r="T563" s="174"/>
      <c r="AT563" s="169" t="s">
        <v>171</v>
      </c>
      <c r="AU563" s="169" t="s">
        <v>85</v>
      </c>
      <c r="AV563" s="13" t="s">
        <v>85</v>
      </c>
      <c r="AW563" s="13" t="s">
        <v>37</v>
      </c>
      <c r="AX563" s="13" t="s">
        <v>76</v>
      </c>
      <c r="AY563" s="169" t="s">
        <v>160</v>
      </c>
    </row>
    <row r="564" spans="2:51" s="13" customFormat="1" ht="10">
      <c r="B564" s="168"/>
      <c r="D564" s="159" t="s">
        <v>171</v>
      </c>
      <c r="E564" s="169" t="s">
        <v>21</v>
      </c>
      <c r="F564" s="170" t="s">
        <v>882</v>
      </c>
      <c r="H564" s="171">
        <v>-12.028</v>
      </c>
      <c r="I564" s="172"/>
      <c r="L564" s="168"/>
      <c r="M564" s="173"/>
      <c r="T564" s="174"/>
      <c r="AT564" s="169" t="s">
        <v>171</v>
      </c>
      <c r="AU564" s="169" t="s">
        <v>85</v>
      </c>
      <c r="AV564" s="13" t="s">
        <v>85</v>
      </c>
      <c r="AW564" s="13" t="s">
        <v>37</v>
      </c>
      <c r="AX564" s="13" t="s">
        <v>76</v>
      </c>
      <c r="AY564" s="169" t="s">
        <v>160</v>
      </c>
    </row>
    <row r="565" spans="2:51" s="13" customFormat="1" ht="10">
      <c r="B565" s="168"/>
      <c r="D565" s="159" t="s">
        <v>171</v>
      </c>
      <c r="E565" s="169" t="s">
        <v>21</v>
      </c>
      <c r="F565" s="170" t="s">
        <v>883</v>
      </c>
      <c r="H565" s="171">
        <v>-43.335</v>
      </c>
      <c r="I565" s="172"/>
      <c r="L565" s="168"/>
      <c r="M565" s="173"/>
      <c r="T565" s="174"/>
      <c r="AT565" s="169" t="s">
        <v>171</v>
      </c>
      <c r="AU565" s="169" t="s">
        <v>85</v>
      </c>
      <c r="AV565" s="13" t="s">
        <v>85</v>
      </c>
      <c r="AW565" s="13" t="s">
        <v>37</v>
      </c>
      <c r="AX565" s="13" t="s">
        <v>76</v>
      </c>
      <c r="AY565" s="169" t="s">
        <v>160</v>
      </c>
    </row>
    <row r="566" spans="2:51" s="14" customFormat="1" ht="10">
      <c r="B566" s="175"/>
      <c r="D566" s="159" t="s">
        <v>171</v>
      </c>
      <c r="E566" s="176" t="s">
        <v>21</v>
      </c>
      <c r="F566" s="177" t="s">
        <v>180</v>
      </c>
      <c r="H566" s="178">
        <v>212.82699999999997</v>
      </c>
      <c r="I566" s="179"/>
      <c r="L566" s="175"/>
      <c r="M566" s="180"/>
      <c r="T566" s="181"/>
      <c r="AT566" s="176" t="s">
        <v>171</v>
      </c>
      <c r="AU566" s="176" t="s">
        <v>85</v>
      </c>
      <c r="AV566" s="14" t="s">
        <v>181</v>
      </c>
      <c r="AW566" s="14" t="s">
        <v>37</v>
      </c>
      <c r="AX566" s="14" t="s">
        <v>76</v>
      </c>
      <c r="AY566" s="176" t="s">
        <v>160</v>
      </c>
    </row>
    <row r="567" spans="2:51" s="12" customFormat="1" ht="10">
      <c r="B567" s="162"/>
      <c r="D567" s="159" t="s">
        <v>171</v>
      </c>
      <c r="E567" s="163" t="s">
        <v>21</v>
      </c>
      <c r="F567" s="164" t="s">
        <v>884</v>
      </c>
      <c r="H567" s="163" t="s">
        <v>21</v>
      </c>
      <c r="I567" s="165"/>
      <c r="L567" s="162"/>
      <c r="M567" s="166"/>
      <c r="T567" s="167"/>
      <c r="AT567" s="163" t="s">
        <v>171</v>
      </c>
      <c r="AU567" s="163" t="s">
        <v>85</v>
      </c>
      <c r="AV567" s="12" t="s">
        <v>83</v>
      </c>
      <c r="AW567" s="12" t="s">
        <v>37</v>
      </c>
      <c r="AX567" s="12" t="s">
        <v>76</v>
      </c>
      <c r="AY567" s="163" t="s">
        <v>160</v>
      </c>
    </row>
    <row r="568" spans="2:51" s="13" customFormat="1" ht="10">
      <c r="B568" s="168"/>
      <c r="D568" s="159" t="s">
        <v>171</v>
      </c>
      <c r="E568" s="169" t="s">
        <v>21</v>
      </c>
      <c r="F568" s="170" t="s">
        <v>885</v>
      </c>
      <c r="H568" s="171">
        <v>131.92</v>
      </c>
      <c r="I568" s="172"/>
      <c r="L568" s="168"/>
      <c r="M568" s="173"/>
      <c r="T568" s="174"/>
      <c r="AT568" s="169" t="s">
        <v>171</v>
      </c>
      <c r="AU568" s="169" t="s">
        <v>85</v>
      </c>
      <c r="AV568" s="13" t="s">
        <v>85</v>
      </c>
      <c r="AW568" s="13" t="s">
        <v>37</v>
      </c>
      <c r="AX568" s="13" t="s">
        <v>76</v>
      </c>
      <c r="AY568" s="169" t="s">
        <v>160</v>
      </c>
    </row>
    <row r="569" spans="2:51" s="13" customFormat="1" ht="10">
      <c r="B569" s="168"/>
      <c r="D569" s="159" t="s">
        <v>171</v>
      </c>
      <c r="E569" s="169" t="s">
        <v>21</v>
      </c>
      <c r="F569" s="170" t="s">
        <v>886</v>
      </c>
      <c r="H569" s="171">
        <v>6.444</v>
      </c>
      <c r="I569" s="172"/>
      <c r="L569" s="168"/>
      <c r="M569" s="173"/>
      <c r="T569" s="174"/>
      <c r="AT569" s="169" t="s">
        <v>171</v>
      </c>
      <c r="AU569" s="169" t="s">
        <v>85</v>
      </c>
      <c r="AV569" s="13" t="s">
        <v>85</v>
      </c>
      <c r="AW569" s="13" t="s">
        <v>37</v>
      </c>
      <c r="AX569" s="13" t="s">
        <v>76</v>
      </c>
      <c r="AY569" s="169" t="s">
        <v>160</v>
      </c>
    </row>
    <row r="570" spans="2:51" s="13" customFormat="1" ht="10">
      <c r="B570" s="168"/>
      <c r="D570" s="159" t="s">
        <v>171</v>
      </c>
      <c r="E570" s="169" t="s">
        <v>21</v>
      </c>
      <c r="F570" s="170" t="s">
        <v>887</v>
      </c>
      <c r="H570" s="171">
        <v>-41.859</v>
      </c>
      <c r="I570" s="172"/>
      <c r="L570" s="168"/>
      <c r="M570" s="173"/>
      <c r="T570" s="174"/>
      <c r="AT570" s="169" t="s">
        <v>171</v>
      </c>
      <c r="AU570" s="169" t="s">
        <v>85</v>
      </c>
      <c r="AV570" s="13" t="s">
        <v>85</v>
      </c>
      <c r="AW570" s="13" t="s">
        <v>37</v>
      </c>
      <c r="AX570" s="13" t="s">
        <v>76</v>
      </c>
      <c r="AY570" s="169" t="s">
        <v>160</v>
      </c>
    </row>
    <row r="571" spans="2:51" s="14" customFormat="1" ht="10">
      <c r="B571" s="175"/>
      <c r="D571" s="159" t="s">
        <v>171</v>
      </c>
      <c r="E571" s="176" t="s">
        <v>21</v>
      </c>
      <c r="F571" s="177" t="s">
        <v>180</v>
      </c>
      <c r="H571" s="178">
        <v>96.50499999999997</v>
      </c>
      <c r="I571" s="179"/>
      <c r="L571" s="175"/>
      <c r="M571" s="180"/>
      <c r="T571" s="181"/>
      <c r="AT571" s="176" t="s">
        <v>171</v>
      </c>
      <c r="AU571" s="176" t="s">
        <v>85</v>
      </c>
      <c r="AV571" s="14" t="s">
        <v>181</v>
      </c>
      <c r="AW571" s="14" t="s">
        <v>37</v>
      </c>
      <c r="AX571" s="14" t="s">
        <v>76</v>
      </c>
      <c r="AY571" s="176" t="s">
        <v>160</v>
      </c>
    </row>
    <row r="572" spans="2:51" s="12" customFormat="1" ht="10">
      <c r="B572" s="162"/>
      <c r="D572" s="159" t="s">
        <v>171</v>
      </c>
      <c r="E572" s="163" t="s">
        <v>21</v>
      </c>
      <c r="F572" s="164" t="s">
        <v>888</v>
      </c>
      <c r="H572" s="163" t="s">
        <v>21</v>
      </c>
      <c r="I572" s="165"/>
      <c r="L572" s="162"/>
      <c r="M572" s="166"/>
      <c r="T572" s="167"/>
      <c r="AT572" s="163" t="s">
        <v>171</v>
      </c>
      <c r="AU572" s="163" t="s">
        <v>85</v>
      </c>
      <c r="AV572" s="12" t="s">
        <v>83</v>
      </c>
      <c r="AW572" s="12" t="s">
        <v>37</v>
      </c>
      <c r="AX572" s="12" t="s">
        <v>76</v>
      </c>
      <c r="AY572" s="163" t="s">
        <v>160</v>
      </c>
    </row>
    <row r="573" spans="2:51" s="13" customFormat="1" ht="10">
      <c r="B573" s="168"/>
      <c r="D573" s="159" t="s">
        <v>171</v>
      </c>
      <c r="E573" s="169" t="s">
        <v>21</v>
      </c>
      <c r="F573" s="170" t="s">
        <v>880</v>
      </c>
      <c r="H573" s="171">
        <v>246.38</v>
      </c>
      <c r="I573" s="172"/>
      <c r="L573" s="168"/>
      <c r="M573" s="173"/>
      <c r="T573" s="174"/>
      <c r="AT573" s="169" t="s">
        <v>171</v>
      </c>
      <c r="AU573" s="169" t="s">
        <v>85</v>
      </c>
      <c r="AV573" s="13" t="s">
        <v>85</v>
      </c>
      <c r="AW573" s="13" t="s">
        <v>37</v>
      </c>
      <c r="AX573" s="13" t="s">
        <v>76</v>
      </c>
      <c r="AY573" s="169" t="s">
        <v>160</v>
      </c>
    </row>
    <row r="574" spans="2:51" s="13" customFormat="1" ht="10">
      <c r="B574" s="168"/>
      <c r="D574" s="159" t="s">
        <v>171</v>
      </c>
      <c r="E574" s="169" t="s">
        <v>21</v>
      </c>
      <c r="F574" s="170" t="s">
        <v>889</v>
      </c>
      <c r="H574" s="171">
        <v>21.825</v>
      </c>
      <c r="I574" s="172"/>
      <c r="L574" s="168"/>
      <c r="M574" s="173"/>
      <c r="T574" s="174"/>
      <c r="AT574" s="169" t="s">
        <v>171</v>
      </c>
      <c r="AU574" s="169" t="s">
        <v>85</v>
      </c>
      <c r="AV574" s="13" t="s">
        <v>85</v>
      </c>
      <c r="AW574" s="13" t="s">
        <v>37</v>
      </c>
      <c r="AX574" s="13" t="s">
        <v>76</v>
      </c>
      <c r="AY574" s="169" t="s">
        <v>160</v>
      </c>
    </row>
    <row r="575" spans="2:51" s="13" customFormat="1" ht="10">
      <c r="B575" s="168"/>
      <c r="D575" s="159" t="s">
        <v>171</v>
      </c>
      <c r="E575" s="169" t="s">
        <v>21</v>
      </c>
      <c r="F575" s="170" t="s">
        <v>890</v>
      </c>
      <c r="H575" s="171">
        <v>-12.028</v>
      </c>
      <c r="I575" s="172"/>
      <c r="L575" s="168"/>
      <c r="M575" s="173"/>
      <c r="T575" s="174"/>
      <c r="AT575" s="169" t="s">
        <v>171</v>
      </c>
      <c r="AU575" s="169" t="s">
        <v>85</v>
      </c>
      <c r="AV575" s="13" t="s">
        <v>85</v>
      </c>
      <c r="AW575" s="13" t="s">
        <v>37</v>
      </c>
      <c r="AX575" s="13" t="s">
        <v>76</v>
      </c>
      <c r="AY575" s="169" t="s">
        <v>160</v>
      </c>
    </row>
    <row r="576" spans="2:51" s="13" customFormat="1" ht="10">
      <c r="B576" s="168"/>
      <c r="D576" s="159" t="s">
        <v>171</v>
      </c>
      <c r="E576" s="169" t="s">
        <v>21</v>
      </c>
      <c r="F576" s="170" t="s">
        <v>891</v>
      </c>
      <c r="H576" s="171">
        <v>-43.385</v>
      </c>
      <c r="I576" s="172"/>
      <c r="L576" s="168"/>
      <c r="M576" s="173"/>
      <c r="T576" s="174"/>
      <c r="AT576" s="169" t="s">
        <v>171</v>
      </c>
      <c r="AU576" s="169" t="s">
        <v>85</v>
      </c>
      <c r="AV576" s="13" t="s">
        <v>85</v>
      </c>
      <c r="AW576" s="13" t="s">
        <v>37</v>
      </c>
      <c r="AX576" s="13" t="s">
        <v>76</v>
      </c>
      <c r="AY576" s="169" t="s">
        <v>160</v>
      </c>
    </row>
    <row r="577" spans="2:51" s="14" customFormat="1" ht="10">
      <c r="B577" s="175"/>
      <c r="D577" s="159" t="s">
        <v>171</v>
      </c>
      <c r="E577" s="176" t="s">
        <v>21</v>
      </c>
      <c r="F577" s="177" t="s">
        <v>180</v>
      </c>
      <c r="H577" s="178">
        <v>212.79199999999997</v>
      </c>
      <c r="I577" s="179"/>
      <c r="L577" s="175"/>
      <c r="M577" s="180"/>
      <c r="T577" s="181"/>
      <c r="AT577" s="176" t="s">
        <v>171</v>
      </c>
      <c r="AU577" s="176" t="s">
        <v>85</v>
      </c>
      <c r="AV577" s="14" t="s">
        <v>181</v>
      </c>
      <c r="AW577" s="14" t="s">
        <v>37</v>
      </c>
      <c r="AX577" s="14" t="s">
        <v>76</v>
      </c>
      <c r="AY577" s="176" t="s">
        <v>160</v>
      </c>
    </row>
    <row r="578" spans="2:51" s="12" customFormat="1" ht="10">
      <c r="B578" s="162"/>
      <c r="D578" s="159" t="s">
        <v>171</v>
      </c>
      <c r="E578" s="163" t="s">
        <v>21</v>
      </c>
      <c r="F578" s="164" t="s">
        <v>892</v>
      </c>
      <c r="H578" s="163" t="s">
        <v>21</v>
      </c>
      <c r="I578" s="165"/>
      <c r="L578" s="162"/>
      <c r="M578" s="166"/>
      <c r="T578" s="167"/>
      <c r="AT578" s="163" t="s">
        <v>171</v>
      </c>
      <c r="AU578" s="163" t="s">
        <v>85</v>
      </c>
      <c r="AV578" s="12" t="s">
        <v>83</v>
      </c>
      <c r="AW578" s="12" t="s">
        <v>37</v>
      </c>
      <c r="AX578" s="12" t="s">
        <v>76</v>
      </c>
      <c r="AY578" s="163" t="s">
        <v>160</v>
      </c>
    </row>
    <row r="579" spans="2:51" s="13" customFormat="1" ht="10">
      <c r="B579" s="168"/>
      <c r="D579" s="159" t="s">
        <v>171</v>
      </c>
      <c r="E579" s="169" t="s">
        <v>21</v>
      </c>
      <c r="F579" s="170" t="s">
        <v>878</v>
      </c>
      <c r="H579" s="171">
        <v>46.948</v>
      </c>
      <c r="I579" s="172"/>
      <c r="L579" s="168"/>
      <c r="M579" s="173"/>
      <c r="T579" s="174"/>
      <c r="AT579" s="169" t="s">
        <v>171</v>
      </c>
      <c r="AU579" s="169" t="s">
        <v>85</v>
      </c>
      <c r="AV579" s="13" t="s">
        <v>85</v>
      </c>
      <c r="AW579" s="13" t="s">
        <v>37</v>
      </c>
      <c r="AX579" s="13" t="s">
        <v>76</v>
      </c>
      <c r="AY579" s="169" t="s">
        <v>160</v>
      </c>
    </row>
    <row r="580" spans="2:51" s="14" customFormat="1" ht="10">
      <c r="B580" s="175"/>
      <c r="D580" s="159" t="s">
        <v>171</v>
      </c>
      <c r="E580" s="176" t="s">
        <v>21</v>
      </c>
      <c r="F580" s="177" t="s">
        <v>180</v>
      </c>
      <c r="H580" s="178">
        <v>46.948</v>
      </c>
      <c r="I580" s="179"/>
      <c r="L580" s="175"/>
      <c r="M580" s="180"/>
      <c r="T580" s="181"/>
      <c r="AT580" s="176" t="s">
        <v>171</v>
      </c>
      <c r="AU580" s="176" t="s">
        <v>85</v>
      </c>
      <c r="AV580" s="14" t="s">
        <v>181</v>
      </c>
      <c r="AW580" s="14" t="s">
        <v>37</v>
      </c>
      <c r="AX580" s="14" t="s">
        <v>76</v>
      </c>
      <c r="AY580" s="176" t="s">
        <v>160</v>
      </c>
    </row>
    <row r="581" spans="2:51" s="12" customFormat="1" ht="10">
      <c r="B581" s="162"/>
      <c r="D581" s="159" t="s">
        <v>171</v>
      </c>
      <c r="E581" s="163" t="s">
        <v>21</v>
      </c>
      <c r="F581" s="164" t="s">
        <v>893</v>
      </c>
      <c r="H581" s="163" t="s">
        <v>21</v>
      </c>
      <c r="I581" s="165"/>
      <c r="L581" s="162"/>
      <c r="M581" s="166"/>
      <c r="T581" s="167"/>
      <c r="AT581" s="163" t="s">
        <v>171</v>
      </c>
      <c r="AU581" s="163" t="s">
        <v>85</v>
      </c>
      <c r="AV581" s="12" t="s">
        <v>83</v>
      </c>
      <c r="AW581" s="12" t="s">
        <v>37</v>
      </c>
      <c r="AX581" s="12" t="s">
        <v>76</v>
      </c>
      <c r="AY581" s="163" t="s">
        <v>160</v>
      </c>
    </row>
    <row r="582" spans="2:51" s="13" customFormat="1" ht="10">
      <c r="B582" s="168"/>
      <c r="D582" s="159" t="s">
        <v>171</v>
      </c>
      <c r="E582" s="169" t="s">
        <v>21</v>
      </c>
      <c r="F582" s="170" t="s">
        <v>871</v>
      </c>
      <c r="H582" s="171">
        <v>167.306</v>
      </c>
      <c r="I582" s="172"/>
      <c r="L582" s="168"/>
      <c r="M582" s="173"/>
      <c r="T582" s="174"/>
      <c r="AT582" s="169" t="s">
        <v>171</v>
      </c>
      <c r="AU582" s="169" t="s">
        <v>85</v>
      </c>
      <c r="AV582" s="13" t="s">
        <v>85</v>
      </c>
      <c r="AW582" s="13" t="s">
        <v>37</v>
      </c>
      <c r="AX582" s="13" t="s">
        <v>76</v>
      </c>
      <c r="AY582" s="169" t="s">
        <v>160</v>
      </c>
    </row>
    <row r="583" spans="2:51" s="13" customFormat="1" ht="10">
      <c r="B583" s="168"/>
      <c r="D583" s="159" t="s">
        <v>171</v>
      </c>
      <c r="E583" s="169" t="s">
        <v>21</v>
      </c>
      <c r="F583" s="170" t="s">
        <v>894</v>
      </c>
      <c r="H583" s="171">
        <v>8.622</v>
      </c>
      <c r="I583" s="172"/>
      <c r="L583" s="168"/>
      <c r="M583" s="173"/>
      <c r="T583" s="174"/>
      <c r="AT583" s="169" t="s">
        <v>171</v>
      </c>
      <c r="AU583" s="169" t="s">
        <v>85</v>
      </c>
      <c r="AV583" s="13" t="s">
        <v>85</v>
      </c>
      <c r="AW583" s="13" t="s">
        <v>37</v>
      </c>
      <c r="AX583" s="13" t="s">
        <v>76</v>
      </c>
      <c r="AY583" s="169" t="s">
        <v>160</v>
      </c>
    </row>
    <row r="584" spans="2:51" s="13" customFormat="1" ht="10">
      <c r="B584" s="168"/>
      <c r="D584" s="159" t="s">
        <v>171</v>
      </c>
      <c r="E584" s="169" t="s">
        <v>21</v>
      </c>
      <c r="F584" s="170" t="s">
        <v>895</v>
      </c>
      <c r="H584" s="171">
        <v>-47.418</v>
      </c>
      <c r="I584" s="172"/>
      <c r="L584" s="168"/>
      <c r="M584" s="173"/>
      <c r="T584" s="174"/>
      <c r="AT584" s="169" t="s">
        <v>171</v>
      </c>
      <c r="AU584" s="169" t="s">
        <v>85</v>
      </c>
      <c r="AV584" s="13" t="s">
        <v>85</v>
      </c>
      <c r="AW584" s="13" t="s">
        <v>37</v>
      </c>
      <c r="AX584" s="13" t="s">
        <v>76</v>
      </c>
      <c r="AY584" s="169" t="s">
        <v>160</v>
      </c>
    </row>
    <row r="585" spans="2:51" s="14" customFormat="1" ht="10">
      <c r="B585" s="175"/>
      <c r="D585" s="159" t="s">
        <v>171</v>
      </c>
      <c r="E585" s="176" t="s">
        <v>21</v>
      </c>
      <c r="F585" s="177" t="s">
        <v>180</v>
      </c>
      <c r="H585" s="178">
        <v>128.51</v>
      </c>
      <c r="I585" s="179"/>
      <c r="L585" s="175"/>
      <c r="M585" s="180"/>
      <c r="T585" s="181"/>
      <c r="AT585" s="176" t="s">
        <v>171</v>
      </c>
      <c r="AU585" s="176" t="s">
        <v>85</v>
      </c>
      <c r="AV585" s="14" t="s">
        <v>181</v>
      </c>
      <c r="AW585" s="14" t="s">
        <v>37</v>
      </c>
      <c r="AX585" s="14" t="s">
        <v>76</v>
      </c>
      <c r="AY585" s="176" t="s">
        <v>160</v>
      </c>
    </row>
    <row r="586" spans="2:51" s="12" customFormat="1" ht="10">
      <c r="B586" s="162"/>
      <c r="D586" s="159" t="s">
        <v>171</v>
      </c>
      <c r="E586" s="163" t="s">
        <v>21</v>
      </c>
      <c r="F586" s="164" t="s">
        <v>896</v>
      </c>
      <c r="H586" s="163" t="s">
        <v>21</v>
      </c>
      <c r="I586" s="165"/>
      <c r="L586" s="162"/>
      <c r="M586" s="166"/>
      <c r="T586" s="167"/>
      <c r="AT586" s="163" t="s">
        <v>171</v>
      </c>
      <c r="AU586" s="163" t="s">
        <v>85</v>
      </c>
      <c r="AV586" s="12" t="s">
        <v>83</v>
      </c>
      <c r="AW586" s="12" t="s">
        <v>37</v>
      </c>
      <c r="AX586" s="12" t="s">
        <v>76</v>
      </c>
      <c r="AY586" s="163" t="s">
        <v>160</v>
      </c>
    </row>
    <row r="587" spans="2:51" s="13" customFormat="1" ht="10">
      <c r="B587" s="168"/>
      <c r="D587" s="159" t="s">
        <v>171</v>
      </c>
      <c r="E587" s="169" t="s">
        <v>21</v>
      </c>
      <c r="F587" s="170" t="s">
        <v>897</v>
      </c>
      <c r="H587" s="171">
        <v>40.188</v>
      </c>
      <c r="I587" s="172"/>
      <c r="L587" s="168"/>
      <c r="M587" s="173"/>
      <c r="T587" s="174"/>
      <c r="AT587" s="169" t="s">
        <v>171</v>
      </c>
      <c r="AU587" s="169" t="s">
        <v>85</v>
      </c>
      <c r="AV587" s="13" t="s">
        <v>85</v>
      </c>
      <c r="AW587" s="13" t="s">
        <v>37</v>
      </c>
      <c r="AX587" s="13" t="s">
        <v>76</v>
      </c>
      <c r="AY587" s="169" t="s">
        <v>160</v>
      </c>
    </row>
    <row r="588" spans="2:51" s="13" customFormat="1" ht="10">
      <c r="B588" s="168"/>
      <c r="D588" s="159" t="s">
        <v>171</v>
      </c>
      <c r="E588" s="169" t="s">
        <v>21</v>
      </c>
      <c r="F588" s="170" t="s">
        <v>898</v>
      </c>
      <c r="H588" s="171">
        <v>-1.576</v>
      </c>
      <c r="I588" s="172"/>
      <c r="L588" s="168"/>
      <c r="M588" s="173"/>
      <c r="T588" s="174"/>
      <c r="AT588" s="169" t="s">
        <v>171</v>
      </c>
      <c r="AU588" s="169" t="s">
        <v>85</v>
      </c>
      <c r="AV588" s="13" t="s">
        <v>85</v>
      </c>
      <c r="AW588" s="13" t="s">
        <v>37</v>
      </c>
      <c r="AX588" s="13" t="s">
        <v>76</v>
      </c>
      <c r="AY588" s="169" t="s">
        <v>160</v>
      </c>
    </row>
    <row r="589" spans="2:51" s="14" customFormat="1" ht="10">
      <c r="B589" s="175"/>
      <c r="D589" s="159" t="s">
        <v>171</v>
      </c>
      <c r="E589" s="176" t="s">
        <v>21</v>
      </c>
      <c r="F589" s="177" t="s">
        <v>180</v>
      </c>
      <c r="H589" s="178">
        <v>38.612</v>
      </c>
      <c r="I589" s="179"/>
      <c r="L589" s="175"/>
      <c r="M589" s="180"/>
      <c r="T589" s="181"/>
      <c r="AT589" s="176" t="s">
        <v>171</v>
      </c>
      <c r="AU589" s="176" t="s">
        <v>85</v>
      </c>
      <c r="AV589" s="14" t="s">
        <v>181</v>
      </c>
      <c r="AW589" s="14" t="s">
        <v>37</v>
      </c>
      <c r="AX589" s="14" t="s">
        <v>76</v>
      </c>
      <c r="AY589" s="176" t="s">
        <v>160</v>
      </c>
    </row>
    <row r="590" spans="2:51" s="12" customFormat="1" ht="10">
      <c r="B590" s="162"/>
      <c r="D590" s="159" t="s">
        <v>171</v>
      </c>
      <c r="E590" s="163" t="s">
        <v>21</v>
      </c>
      <c r="F590" s="164" t="s">
        <v>899</v>
      </c>
      <c r="H590" s="163" t="s">
        <v>21</v>
      </c>
      <c r="I590" s="165"/>
      <c r="L590" s="162"/>
      <c r="M590" s="166"/>
      <c r="T590" s="167"/>
      <c r="AT590" s="163" t="s">
        <v>171</v>
      </c>
      <c r="AU590" s="163" t="s">
        <v>85</v>
      </c>
      <c r="AV590" s="12" t="s">
        <v>83</v>
      </c>
      <c r="AW590" s="12" t="s">
        <v>37</v>
      </c>
      <c r="AX590" s="12" t="s">
        <v>76</v>
      </c>
      <c r="AY590" s="163" t="s">
        <v>160</v>
      </c>
    </row>
    <row r="591" spans="2:51" s="13" customFormat="1" ht="10">
      <c r="B591" s="168"/>
      <c r="D591" s="159" t="s">
        <v>171</v>
      </c>
      <c r="E591" s="169" t="s">
        <v>21</v>
      </c>
      <c r="F591" s="170" t="s">
        <v>900</v>
      </c>
      <c r="H591" s="171">
        <v>307.994</v>
      </c>
      <c r="I591" s="172"/>
      <c r="L591" s="168"/>
      <c r="M591" s="173"/>
      <c r="T591" s="174"/>
      <c r="AT591" s="169" t="s">
        <v>171</v>
      </c>
      <c r="AU591" s="169" t="s">
        <v>85</v>
      </c>
      <c r="AV591" s="13" t="s">
        <v>85</v>
      </c>
      <c r="AW591" s="13" t="s">
        <v>37</v>
      </c>
      <c r="AX591" s="13" t="s">
        <v>76</v>
      </c>
      <c r="AY591" s="169" t="s">
        <v>160</v>
      </c>
    </row>
    <row r="592" spans="2:51" s="13" customFormat="1" ht="10">
      <c r="B592" s="168"/>
      <c r="D592" s="159" t="s">
        <v>171</v>
      </c>
      <c r="E592" s="169" t="s">
        <v>21</v>
      </c>
      <c r="F592" s="170" t="s">
        <v>901</v>
      </c>
      <c r="H592" s="171">
        <v>31.806</v>
      </c>
      <c r="I592" s="172"/>
      <c r="L592" s="168"/>
      <c r="M592" s="173"/>
      <c r="T592" s="174"/>
      <c r="AT592" s="169" t="s">
        <v>171</v>
      </c>
      <c r="AU592" s="169" t="s">
        <v>85</v>
      </c>
      <c r="AV592" s="13" t="s">
        <v>85</v>
      </c>
      <c r="AW592" s="13" t="s">
        <v>37</v>
      </c>
      <c r="AX592" s="13" t="s">
        <v>76</v>
      </c>
      <c r="AY592" s="169" t="s">
        <v>160</v>
      </c>
    </row>
    <row r="593" spans="2:51" s="13" customFormat="1" ht="10">
      <c r="B593" s="168"/>
      <c r="D593" s="159" t="s">
        <v>171</v>
      </c>
      <c r="E593" s="169" t="s">
        <v>21</v>
      </c>
      <c r="F593" s="170" t="s">
        <v>902</v>
      </c>
      <c r="H593" s="171">
        <v>-78.786</v>
      </c>
      <c r="I593" s="172"/>
      <c r="L593" s="168"/>
      <c r="M593" s="173"/>
      <c r="T593" s="174"/>
      <c r="AT593" s="169" t="s">
        <v>171</v>
      </c>
      <c r="AU593" s="169" t="s">
        <v>85</v>
      </c>
      <c r="AV593" s="13" t="s">
        <v>85</v>
      </c>
      <c r="AW593" s="13" t="s">
        <v>37</v>
      </c>
      <c r="AX593" s="13" t="s">
        <v>76</v>
      </c>
      <c r="AY593" s="169" t="s">
        <v>160</v>
      </c>
    </row>
    <row r="594" spans="2:51" s="14" customFormat="1" ht="10">
      <c r="B594" s="175"/>
      <c r="D594" s="159" t="s">
        <v>171</v>
      </c>
      <c r="E594" s="176" t="s">
        <v>21</v>
      </c>
      <c r="F594" s="177" t="s">
        <v>180</v>
      </c>
      <c r="H594" s="178">
        <v>261.014</v>
      </c>
      <c r="I594" s="179"/>
      <c r="L594" s="175"/>
      <c r="M594" s="180"/>
      <c r="T594" s="181"/>
      <c r="AT594" s="176" t="s">
        <v>171</v>
      </c>
      <c r="AU594" s="176" t="s">
        <v>85</v>
      </c>
      <c r="AV594" s="14" t="s">
        <v>181</v>
      </c>
      <c r="AW594" s="14" t="s">
        <v>37</v>
      </c>
      <c r="AX594" s="14" t="s">
        <v>76</v>
      </c>
      <c r="AY594" s="176" t="s">
        <v>160</v>
      </c>
    </row>
    <row r="595" spans="2:51" s="12" customFormat="1" ht="10">
      <c r="B595" s="162"/>
      <c r="D595" s="159" t="s">
        <v>171</v>
      </c>
      <c r="E595" s="163" t="s">
        <v>21</v>
      </c>
      <c r="F595" s="164" t="s">
        <v>903</v>
      </c>
      <c r="H595" s="163" t="s">
        <v>21</v>
      </c>
      <c r="I595" s="165"/>
      <c r="L595" s="162"/>
      <c r="M595" s="166"/>
      <c r="T595" s="167"/>
      <c r="AT595" s="163" t="s">
        <v>171</v>
      </c>
      <c r="AU595" s="163" t="s">
        <v>85</v>
      </c>
      <c r="AV595" s="12" t="s">
        <v>83</v>
      </c>
      <c r="AW595" s="12" t="s">
        <v>37</v>
      </c>
      <c r="AX595" s="12" t="s">
        <v>76</v>
      </c>
      <c r="AY595" s="163" t="s">
        <v>160</v>
      </c>
    </row>
    <row r="596" spans="2:51" s="13" customFormat="1" ht="10">
      <c r="B596" s="168"/>
      <c r="D596" s="159" t="s">
        <v>171</v>
      </c>
      <c r="E596" s="169" t="s">
        <v>21</v>
      </c>
      <c r="F596" s="170" t="s">
        <v>900</v>
      </c>
      <c r="H596" s="171">
        <v>307.994</v>
      </c>
      <c r="I596" s="172"/>
      <c r="L596" s="168"/>
      <c r="M596" s="173"/>
      <c r="T596" s="174"/>
      <c r="AT596" s="169" t="s">
        <v>171</v>
      </c>
      <c r="AU596" s="169" t="s">
        <v>85</v>
      </c>
      <c r="AV596" s="13" t="s">
        <v>85</v>
      </c>
      <c r="AW596" s="13" t="s">
        <v>37</v>
      </c>
      <c r="AX596" s="13" t="s">
        <v>76</v>
      </c>
      <c r="AY596" s="169" t="s">
        <v>160</v>
      </c>
    </row>
    <row r="597" spans="2:51" s="13" customFormat="1" ht="10">
      <c r="B597" s="168"/>
      <c r="D597" s="159" t="s">
        <v>171</v>
      </c>
      <c r="E597" s="169" t="s">
        <v>21</v>
      </c>
      <c r="F597" s="170" t="s">
        <v>901</v>
      </c>
      <c r="H597" s="171">
        <v>31.806</v>
      </c>
      <c r="I597" s="172"/>
      <c r="L597" s="168"/>
      <c r="M597" s="173"/>
      <c r="T597" s="174"/>
      <c r="AT597" s="169" t="s">
        <v>171</v>
      </c>
      <c r="AU597" s="169" t="s">
        <v>85</v>
      </c>
      <c r="AV597" s="13" t="s">
        <v>85</v>
      </c>
      <c r="AW597" s="13" t="s">
        <v>37</v>
      </c>
      <c r="AX597" s="13" t="s">
        <v>76</v>
      </c>
      <c r="AY597" s="169" t="s">
        <v>160</v>
      </c>
    </row>
    <row r="598" spans="2:51" s="13" customFormat="1" ht="10">
      <c r="B598" s="168"/>
      <c r="D598" s="159" t="s">
        <v>171</v>
      </c>
      <c r="E598" s="169" t="s">
        <v>21</v>
      </c>
      <c r="F598" s="170" t="s">
        <v>904</v>
      </c>
      <c r="H598" s="171">
        <v>-78.786</v>
      </c>
      <c r="I598" s="172"/>
      <c r="L598" s="168"/>
      <c r="M598" s="173"/>
      <c r="T598" s="174"/>
      <c r="AT598" s="169" t="s">
        <v>171</v>
      </c>
      <c r="AU598" s="169" t="s">
        <v>85</v>
      </c>
      <c r="AV598" s="13" t="s">
        <v>85</v>
      </c>
      <c r="AW598" s="13" t="s">
        <v>37</v>
      </c>
      <c r="AX598" s="13" t="s">
        <v>76</v>
      </c>
      <c r="AY598" s="169" t="s">
        <v>160</v>
      </c>
    </row>
    <row r="599" spans="2:51" s="14" customFormat="1" ht="10">
      <c r="B599" s="175"/>
      <c r="D599" s="159" t="s">
        <v>171</v>
      </c>
      <c r="E599" s="176" t="s">
        <v>21</v>
      </c>
      <c r="F599" s="177" t="s">
        <v>180</v>
      </c>
      <c r="H599" s="178">
        <v>261.014</v>
      </c>
      <c r="I599" s="179"/>
      <c r="L599" s="175"/>
      <c r="M599" s="180"/>
      <c r="T599" s="181"/>
      <c r="AT599" s="176" t="s">
        <v>171</v>
      </c>
      <c r="AU599" s="176" t="s">
        <v>85</v>
      </c>
      <c r="AV599" s="14" t="s">
        <v>181</v>
      </c>
      <c r="AW599" s="14" t="s">
        <v>37</v>
      </c>
      <c r="AX599" s="14" t="s">
        <v>76</v>
      </c>
      <c r="AY599" s="176" t="s">
        <v>160</v>
      </c>
    </row>
    <row r="600" spans="2:51" s="12" customFormat="1" ht="10">
      <c r="B600" s="162"/>
      <c r="D600" s="159" t="s">
        <v>171</v>
      </c>
      <c r="E600" s="163" t="s">
        <v>21</v>
      </c>
      <c r="F600" s="164" t="s">
        <v>905</v>
      </c>
      <c r="H600" s="163" t="s">
        <v>21</v>
      </c>
      <c r="I600" s="165"/>
      <c r="L600" s="162"/>
      <c r="M600" s="166"/>
      <c r="T600" s="167"/>
      <c r="AT600" s="163" t="s">
        <v>171</v>
      </c>
      <c r="AU600" s="163" t="s">
        <v>85</v>
      </c>
      <c r="AV600" s="12" t="s">
        <v>83</v>
      </c>
      <c r="AW600" s="12" t="s">
        <v>37</v>
      </c>
      <c r="AX600" s="12" t="s">
        <v>76</v>
      </c>
      <c r="AY600" s="163" t="s">
        <v>160</v>
      </c>
    </row>
    <row r="601" spans="2:51" s="13" customFormat="1" ht="10">
      <c r="B601" s="168"/>
      <c r="D601" s="159" t="s">
        <v>171</v>
      </c>
      <c r="E601" s="169" t="s">
        <v>21</v>
      </c>
      <c r="F601" s="170" t="s">
        <v>906</v>
      </c>
      <c r="H601" s="171">
        <v>179.722</v>
      </c>
      <c r="I601" s="172"/>
      <c r="L601" s="168"/>
      <c r="M601" s="173"/>
      <c r="T601" s="174"/>
      <c r="AT601" s="169" t="s">
        <v>171</v>
      </c>
      <c r="AU601" s="169" t="s">
        <v>85</v>
      </c>
      <c r="AV601" s="13" t="s">
        <v>85</v>
      </c>
      <c r="AW601" s="13" t="s">
        <v>37</v>
      </c>
      <c r="AX601" s="13" t="s">
        <v>76</v>
      </c>
      <c r="AY601" s="169" t="s">
        <v>160</v>
      </c>
    </row>
    <row r="602" spans="2:51" s="13" customFormat="1" ht="10">
      <c r="B602" s="168"/>
      <c r="D602" s="159" t="s">
        <v>171</v>
      </c>
      <c r="E602" s="169" t="s">
        <v>21</v>
      </c>
      <c r="F602" s="170" t="s">
        <v>872</v>
      </c>
      <c r="H602" s="171">
        <v>8.622</v>
      </c>
      <c r="I602" s="172"/>
      <c r="L602" s="168"/>
      <c r="M602" s="173"/>
      <c r="T602" s="174"/>
      <c r="AT602" s="169" t="s">
        <v>171</v>
      </c>
      <c r="AU602" s="169" t="s">
        <v>85</v>
      </c>
      <c r="AV602" s="13" t="s">
        <v>85</v>
      </c>
      <c r="AW602" s="13" t="s">
        <v>37</v>
      </c>
      <c r="AX602" s="13" t="s">
        <v>76</v>
      </c>
      <c r="AY602" s="169" t="s">
        <v>160</v>
      </c>
    </row>
    <row r="603" spans="2:51" s="13" customFormat="1" ht="10">
      <c r="B603" s="168"/>
      <c r="D603" s="159" t="s">
        <v>171</v>
      </c>
      <c r="E603" s="169" t="s">
        <v>21</v>
      </c>
      <c r="F603" s="170" t="s">
        <v>907</v>
      </c>
      <c r="H603" s="171">
        <v>-47.615</v>
      </c>
      <c r="I603" s="172"/>
      <c r="L603" s="168"/>
      <c r="M603" s="173"/>
      <c r="T603" s="174"/>
      <c r="AT603" s="169" t="s">
        <v>171</v>
      </c>
      <c r="AU603" s="169" t="s">
        <v>85</v>
      </c>
      <c r="AV603" s="13" t="s">
        <v>85</v>
      </c>
      <c r="AW603" s="13" t="s">
        <v>37</v>
      </c>
      <c r="AX603" s="13" t="s">
        <v>76</v>
      </c>
      <c r="AY603" s="169" t="s">
        <v>160</v>
      </c>
    </row>
    <row r="604" spans="2:51" s="14" customFormat="1" ht="10">
      <c r="B604" s="175"/>
      <c r="D604" s="159" t="s">
        <v>171</v>
      </c>
      <c r="E604" s="176" t="s">
        <v>21</v>
      </c>
      <c r="F604" s="177" t="s">
        <v>180</v>
      </c>
      <c r="H604" s="178">
        <v>140.72899999999998</v>
      </c>
      <c r="I604" s="179"/>
      <c r="L604" s="175"/>
      <c r="M604" s="180"/>
      <c r="T604" s="181"/>
      <c r="AT604" s="176" t="s">
        <v>171</v>
      </c>
      <c r="AU604" s="176" t="s">
        <v>85</v>
      </c>
      <c r="AV604" s="14" t="s">
        <v>181</v>
      </c>
      <c r="AW604" s="14" t="s">
        <v>37</v>
      </c>
      <c r="AX604" s="14" t="s">
        <v>76</v>
      </c>
      <c r="AY604" s="176" t="s">
        <v>160</v>
      </c>
    </row>
    <row r="605" spans="2:51" s="12" customFormat="1" ht="10">
      <c r="B605" s="162"/>
      <c r="D605" s="159" t="s">
        <v>171</v>
      </c>
      <c r="E605" s="163" t="s">
        <v>21</v>
      </c>
      <c r="F605" s="164" t="s">
        <v>908</v>
      </c>
      <c r="H605" s="163" t="s">
        <v>21</v>
      </c>
      <c r="I605" s="165"/>
      <c r="L605" s="162"/>
      <c r="M605" s="166"/>
      <c r="T605" s="167"/>
      <c r="AT605" s="163" t="s">
        <v>171</v>
      </c>
      <c r="AU605" s="163" t="s">
        <v>85</v>
      </c>
      <c r="AV605" s="12" t="s">
        <v>83</v>
      </c>
      <c r="AW605" s="12" t="s">
        <v>37</v>
      </c>
      <c r="AX605" s="12" t="s">
        <v>76</v>
      </c>
      <c r="AY605" s="163" t="s">
        <v>160</v>
      </c>
    </row>
    <row r="606" spans="2:51" s="13" customFormat="1" ht="10">
      <c r="B606" s="168"/>
      <c r="D606" s="159" t="s">
        <v>171</v>
      </c>
      <c r="E606" s="169" t="s">
        <v>21</v>
      </c>
      <c r="F606" s="170" t="s">
        <v>909</v>
      </c>
      <c r="H606" s="171">
        <v>53.04</v>
      </c>
      <c r="I606" s="172"/>
      <c r="L606" s="168"/>
      <c r="M606" s="173"/>
      <c r="T606" s="174"/>
      <c r="AT606" s="169" t="s">
        <v>171</v>
      </c>
      <c r="AU606" s="169" t="s">
        <v>85</v>
      </c>
      <c r="AV606" s="13" t="s">
        <v>85</v>
      </c>
      <c r="AW606" s="13" t="s">
        <v>37</v>
      </c>
      <c r="AX606" s="13" t="s">
        <v>76</v>
      </c>
      <c r="AY606" s="169" t="s">
        <v>160</v>
      </c>
    </row>
    <row r="607" spans="2:51" s="13" customFormat="1" ht="10">
      <c r="B607" s="168"/>
      <c r="D607" s="159" t="s">
        <v>171</v>
      </c>
      <c r="E607" s="169" t="s">
        <v>21</v>
      </c>
      <c r="F607" s="170" t="s">
        <v>910</v>
      </c>
      <c r="H607" s="171">
        <v>1.2</v>
      </c>
      <c r="I607" s="172"/>
      <c r="L607" s="168"/>
      <c r="M607" s="173"/>
      <c r="T607" s="174"/>
      <c r="AT607" s="169" t="s">
        <v>171</v>
      </c>
      <c r="AU607" s="169" t="s">
        <v>85</v>
      </c>
      <c r="AV607" s="13" t="s">
        <v>85</v>
      </c>
      <c r="AW607" s="13" t="s">
        <v>37</v>
      </c>
      <c r="AX607" s="13" t="s">
        <v>76</v>
      </c>
      <c r="AY607" s="169" t="s">
        <v>160</v>
      </c>
    </row>
    <row r="608" spans="2:51" s="13" customFormat="1" ht="10">
      <c r="B608" s="168"/>
      <c r="D608" s="159" t="s">
        <v>171</v>
      </c>
      <c r="E608" s="169" t="s">
        <v>21</v>
      </c>
      <c r="F608" s="170" t="s">
        <v>911</v>
      </c>
      <c r="H608" s="171">
        <v>-3.773</v>
      </c>
      <c r="I608" s="172"/>
      <c r="L608" s="168"/>
      <c r="M608" s="173"/>
      <c r="T608" s="174"/>
      <c r="AT608" s="169" t="s">
        <v>171</v>
      </c>
      <c r="AU608" s="169" t="s">
        <v>85</v>
      </c>
      <c r="AV608" s="13" t="s">
        <v>85</v>
      </c>
      <c r="AW608" s="13" t="s">
        <v>37</v>
      </c>
      <c r="AX608" s="13" t="s">
        <v>76</v>
      </c>
      <c r="AY608" s="169" t="s">
        <v>160</v>
      </c>
    </row>
    <row r="609" spans="2:51" s="14" customFormat="1" ht="10">
      <c r="B609" s="175"/>
      <c r="D609" s="159" t="s">
        <v>171</v>
      </c>
      <c r="E609" s="176" t="s">
        <v>21</v>
      </c>
      <c r="F609" s="177" t="s">
        <v>180</v>
      </c>
      <c r="H609" s="178">
        <v>50.467</v>
      </c>
      <c r="I609" s="179"/>
      <c r="L609" s="175"/>
      <c r="M609" s="180"/>
      <c r="T609" s="181"/>
      <c r="AT609" s="176" t="s">
        <v>171</v>
      </c>
      <c r="AU609" s="176" t="s">
        <v>85</v>
      </c>
      <c r="AV609" s="14" t="s">
        <v>181</v>
      </c>
      <c r="AW609" s="14" t="s">
        <v>37</v>
      </c>
      <c r="AX609" s="14" t="s">
        <v>76</v>
      </c>
      <c r="AY609" s="176" t="s">
        <v>160</v>
      </c>
    </row>
    <row r="610" spans="2:51" s="12" customFormat="1" ht="10">
      <c r="B610" s="162"/>
      <c r="D610" s="159" t="s">
        <v>171</v>
      </c>
      <c r="E610" s="163" t="s">
        <v>21</v>
      </c>
      <c r="F610" s="164" t="s">
        <v>912</v>
      </c>
      <c r="H610" s="163" t="s">
        <v>21</v>
      </c>
      <c r="I610" s="165"/>
      <c r="L610" s="162"/>
      <c r="M610" s="166"/>
      <c r="T610" s="167"/>
      <c r="AT610" s="163" t="s">
        <v>171</v>
      </c>
      <c r="AU610" s="163" t="s">
        <v>85</v>
      </c>
      <c r="AV610" s="12" t="s">
        <v>83</v>
      </c>
      <c r="AW610" s="12" t="s">
        <v>37</v>
      </c>
      <c r="AX610" s="12" t="s">
        <v>76</v>
      </c>
      <c r="AY610" s="163" t="s">
        <v>160</v>
      </c>
    </row>
    <row r="611" spans="2:51" s="13" customFormat="1" ht="10">
      <c r="B611" s="168"/>
      <c r="D611" s="159" t="s">
        <v>171</v>
      </c>
      <c r="E611" s="169" t="s">
        <v>21</v>
      </c>
      <c r="F611" s="170" t="s">
        <v>913</v>
      </c>
      <c r="H611" s="171">
        <v>48.306</v>
      </c>
      <c r="I611" s="172"/>
      <c r="L611" s="168"/>
      <c r="M611" s="173"/>
      <c r="T611" s="174"/>
      <c r="AT611" s="169" t="s">
        <v>171</v>
      </c>
      <c r="AU611" s="169" t="s">
        <v>85</v>
      </c>
      <c r="AV611" s="13" t="s">
        <v>85</v>
      </c>
      <c r="AW611" s="13" t="s">
        <v>37</v>
      </c>
      <c r="AX611" s="13" t="s">
        <v>76</v>
      </c>
      <c r="AY611" s="169" t="s">
        <v>160</v>
      </c>
    </row>
    <row r="612" spans="2:51" s="14" customFormat="1" ht="10">
      <c r="B612" s="175"/>
      <c r="D612" s="159" t="s">
        <v>171</v>
      </c>
      <c r="E612" s="176" t="s">
        <v>21</v>
      </c>
      <c r="F612" s="177" t="s">
        <v>180</v>
      </c>
      <c r="H612" s="178">
        <v>48.306</v>
      </c>
      <c r="I612" s="179"/>
      <c r="L612" s="175"/>
      <c r="M612" s="180"/>
      <c r="T612" s="181"/>
      <c r="AT612" s="176" t="s">
        <v>171</v>
      </c>
      <c r="AU612" s="176" t="s">
        <v>85</v>
      </c>
      <c r="AV612" s="14" t="s">
        <v>181</v>
      </c>
      <c r="AW612" s="14" t="s">
        <v>37</v>
      </c>
      <c r="AX612" s="14" t="s">
        <v>76</v>
      </c>
      <c r="AY612" s="176" t="s">
        <v>160</v>
      </c>
    </row>
    <row r="613" spans="2:51" s="12" customFormat="1" ht="10">
      <c r="B613" s="162"/>
      <c r="D613" s="159" t="s">
        <v>171</v>
      </c>
      <c r="E613" s="163" t="s">
        <v>21</v>
      </c>
      <c r="F613" s="164" t="s">
        <v>914</v>
      </c>
      <c r="H613" s="163" t="s">
        <v>21</v>
      </c>
      <c r="I613" s="165"/>
      <c r="L613" s="162"/>
      <c r="M613" s="166"/>
      <c r="T613" s="167"/>
      <c r="AT613" s="163" t="s">
        <v>171</v>
      </c>
      <c r="AU613" s="163" t="s">
        <v>85</v>
      </c>
      <c r="AV613" s="12" t="s">
        <v>83</v>
      </c>
      <c r="AW613" s="12" t="s">
        <v>37</v>
      </c>
      <c r="AX613" s="12" t="s">
        <v>76</v>
      </c>
      <c r="AY613" s="163" t="s">
        <v>160</v>
      </c>
    </row>
    <row r="614" spans="2:51" s="13" customFormat="1" ht="10">
      <c r="B614" s="168"/>
      <c r="D614" s="159" t="s">
        <v>171</v>
      </c>
      <c r="E614" s="169" t="s">
        <v>21</v>
      </c>
      <c r="F614" s="170" t="s">
        <v>915</v>
      </c>
      <c r="H614" s="171">
        <v>391.492</v>
      </c>
      <c r="I614" s="172"/>
      <c r="L614" s="168"/>
      <c r="M614" s="173"/>
      <c r="T614" s="174"/>
      <c r="AT614" s="169" t="s">
        <v>171</v>
      </c>
      <c r="AU614" s="169" t="s">
        <v>85</v>
      </c>
      <c r="AV614" s="13" t="s">
        <v>85</v>
      </c>
      <c r="AW614" s="13" t="s">
        <v>37</v>
      </c>
      <c r="AX614" s="13" t="s">
        <v>76</v>
      </c>
      <c r="AY614" s="169" t="s">
        <v>160</v>
      </c>
    </row>
    <row r="615" spans="2:51" s="13" customFormat="1" ht="10">
      <c r="B615" s="168"/>
      <c r="D615" s="159" t="s">
        <v>171</v>
      </c>
      <c r="E615" s="169" t="s">
        <v>21</v>
      </c>
      <c r="F615" s="170" t="s">
        <v>916</v>
      </c>
      <c r="H615" s="171">
        <v>35.814</v>
      </c>
      <c r="I615" s="172"/>
      <c r="L615" s="168"/>
      <c r="M615" s="173"/>
      <c r="T615" s="174"/>
      <c r="AT615" s="169" t="s">
        <v>171</v>
      </c>
      <c r="AU615" s="169" t="s">
        <v>85</v>
      </c>
      <c r="AV615" s="13" t="s">
        <v>85</v>
      </c>
      <c r="AW615" s="13" t="s">
        <v>37</v>
      </c>
      <c r="AX615" s="13" t="s">
        <v>76</v>
      </c>
      <c r="AY615" s="169" t="s">
        <v>160</v>
      </c>
    </row>
    <row r="616" spans="2:51" s="13" customFormat="1" ht="10">
      <c r="B616" s="168"/>
      <c r="D616" s="159" t="s">
        <v>171</v>
      </c>
      <c r="E616" s="169" t="s">
        <v>21</v>
      </c>
      <c r="F616" s="170" t="s">
        <v>917</v>
      </c>
      <c r="H616" s="171">
        <v>-13.386</v>
      </c>
      <c r="I616" s="172"/>
      <c r="L616" s="168"/>
      <c r="M616" s="173"/>
      <c r="T616" s="174"/>
      <c r="AT616" s="169" t="s">
        <v>171</v>
      </c>
      <c r="AU616" s="169" t="s">
        <v>85</v>
      </c>
      <c r="AV616" s="13" t="s">
        <v>85</v>
      </c>
      <c r="AW616" s="13" t="s">
        <v>37</v>
      </c>
      <c r="AX616" s="13" t="s">
        <v>76</v>
      </c>
      <c r="AY616" s="169" t="s">
        <v>160</v>
      </c>
    </row>
    <row r="617" spans="2:51" s="13" customFormat="1" ht="10">
      <c r="B617" s="168"/>
      <c r="D617" s="159" t="s">
        <v>171</v>
      </c>
      <c r="E617" s="169" t="s">
        <v>21</v>
      </c>
      <c r="F617" s="170" t="s">
        <v>918</v>
      </c>
      <c r="H617" s="171">
        <v>-90.557</v>
      </c>
      <c r="I617" s="172"/>
      <c r="L617" s="168"/>
      <c r="M617" s="173"/>
      <c r="T617" s="174"/>
      <c r="AT617" s="169" t="s">
        <v>171</v>
      </c>
      <c r="AU617" s="169" t="s">
        <v>85</v>
      </c>
      <c r="AV617" s="13" t="s">
        <v>85</v>
      </c>
      <c r="AW617" s="13" t="s">
        <v>37</v>
      </c>
      <c r="AX617" s="13" t="s">
        <v>76</v>
      </c>
      <c r="AY617" s="169" t="s">
        <v>160</v>
      </c>
    </row>
    <row r="618" spans="2:51" s="14" customFormat="1" ht="10">
      <c r="B618" s="175"/>
      <c r="D618" s="159" t="s">
        <v>171</v>
      </c>
      <c r="E618" s="176" t="s">
        <v>21</v>
      </c>
      <c r="F618" s="177" t="s">
        <v>180</v>
      </c>
      <c r="H618" s="178">
        <v>323.363</v>
      </c>
      <c r="I618" s="179"/>
      <c r="L618" s="175"/>
      <c r="M618" s="180"/>
      <c r="T618" s="181"/>
      <c r="AT618" s="176" t="s">
        <v>171</v>
      </c>
      <c r="AU618" s="176" t="s">
        <v>85</v>
      </c>
      <c r="AV618" s="14" t="s">
        <v>181</v>
      </c>
      <c r="AW618" s="14" t="s">
        <v>37</v>
      </c>
      <c r="AX618" s="14" t="s">
        <v>76</v>
      </c>
      <c r="AY618" s="176" t="s">
        <v>160</v>
      </c>
    </row>
    <row r="619" spans="2:51" s="12" customFormat="1" ht="10">
      <c r="B619" s="162"/>
      <c r="D619" s="159" t="s">
        <v>171</v>
      </c>
      <c r="E619" s="163" t="s">
        <v>21</v>
      </c>
      <c r="F619" s="164" t="s">
        <v>919</v>
      </c>
      <c r="H619" s="163" t="s">
        <v>21</v>
      </c>
      <c r="I619" s="165"/>
      <c r="L619" s="162"/>
      <c r="M619" s="166"/>
      <c r="T619" s="167"/>
      <c r="AT619" s="163" t="s">
        <v>171</v>
      </c>
      <c r="AU619" s="163" t="s">
        <v>85</v>
      </c>
      <c r="AV619" s="12" t="s">
        <v>83</v>
      </c>
      <c r="AW619" s="12" t="s">
        <v>37</v>
      </c>
      <c r="AX619" s="12" t="s">
        <v>76</v>
      </c>
      <c r="AY619" s="163" t="s">
        <v>160</v>
      </c>
    </row>
    <row r="620" spans="2:51" s="13" customFormat="1" ht="10">
      <c r="B620" s="168"/>
      <c r="D620" s="159" t="s">
        <v>171</v>
      </c>
      <c r="E620" s="169" t="s">
        <v>21</v>
      </c>
      <c r="F620" s="170" t="s">
        <v>920</v>
      </c>
      <c r="H620" s="171">
        <v>61.54</v>
      </c>
      <c r="I620" s="172"/>
      <c r="L620" s="168"/>
      <c r="M620" s="173"/>
      <c r="T620" s="174"/>
      <c r="AT620" s="169" t="s">
        <v>171</v>
      </c>
      <c r="AU620" s="169" t="s">
        <v>85</v>
      </c>
      <c r="AV620" s="13" t="s">
        <v>85</v>
      </c>
      <c r="AW620" s="13" t="s">
        <v>37</v>
      </c>
      <c r="AX620" s="13" t="s">
        <v>76</v>
      </c>
      <c r="AY620" s="169" t="s">
        <v>160</v>
      </c>
    </row>
    <row r="621" spans="2:51" s="13" customFormat="1" ht="10">
      <c r="B621" s="168"/>
      <c r="D621" s="159" t="s">
        <v>171</v>
      </c>
      <c r="E621" s="169" t="s">
        <v>21</v>
      </c>
      <c r="F621" s="170" t="s">
        <v>898</v>
      </c>
      <c r="H621" s="171">
        <v>-1.576</v>
      </c>
      <c r="I621" s="172"/>
      <c r="L621" s="168"/>
      <c r="M621" s="173"/>
      <c r="T621" s="174"/>
      <c r="AT621" s="169" t="s">
        <v>171</v>
      </c>
      <c r="AU621" s="169" t="s">
        <v>85</v>
      </c>
      <c r="AV621" s="13" t="s">
        <v>85</v>
      </c>
      <c r="AW621" s="13" t="s">
        <v>37</v>
      </c>
      <c r="AX621" s="13" t="s">
        <v>76</v>
      </c>
      <c r="AY621" s="169" t="s">
        <v>160</v>
      </c>
    </row>
    <row r="622" spans="2:51" s="14" customFormat="1" ht="10">
      <c r="B622" s="175"/>
      <c r="D622" s="159" t="s">
        <v>171</v>
      </c>
      <c r="E622" s="176" t="s">
        <v>21</v>
      </c>
      <c r="F622" s="177" t="s">
        <v>180</v>
      </c>
      <c r="H622" s="178">
        <v>59.964</v>
      </c>
      <c r="I622" s="179"/>
      <c r="L622" s="175"/>
      <c r="M622" s="180"/>
      <c r="T622" s="181"/>
      <c r="AT622" s="176" t="s">
        <v>171</v>
      </c>
      <c r="AU622" s="176" t="s">
        <v>85</v>
      </c>
      <c r="AV622" s="14" t="s">
        <v>181</v>
      </c>
      <c r="AW622" s="14" t="s">
        <v>37</v>
      </c>
      <c r="AX622" s="14" t="s">
        <v>76</v>
      </c>
      <c r="AY622" s="176" t="s">
        <v>160</v>
      </c>
    </row>
    <row r="623" spans="2:51" s="12" customFormat="1" ht="10">
      <c r="B623" s="162"/>
      <c r="D623" s="159" t="s">
        <v>171</v>
      </c>
      <c r="E623" s="163" t="s">
        <v>21</v>
      </c>
      <c r="F623" s="164" t="s">
        <v>921</v>
      </c>
      <c r="H623" s="163" t="s">
        <v>21</v>
      </c>
      <c r="I623" s="165"/>
      <c r="L623" s="162"/>
      <c r="M623" s="166"/>
      <c r="T623" s="167"/>
      <c r="AT623" s="163" t="s">
        <v>171</v>
      </c>
      <c r="AU623" s="163" t="s">
        <v>85</v>
      </c>
      <c r="AV623" s="12" t="s">
        <v>83</v>
      </c>
      <c r="AW623" s="12" t="s">
        <v>37</v>
      </c>
      <c r="AX623" s="12" t="s">
        <v>76</v>
      </c>
      <c r="AY623" s="163" t="s">
        <v>160</v>
      </c>
    </row>
    <row r="624" spans="2:51" s="13" customFormat="1" ht="10">
      <c r="B624" s="168"/>
      <c r="D624" s="159" t="s">
        <v>171</v>
      </c>
      <c r="E624" s="169" t="s">
        <v>21</v>
      </c>
      <c r="F624" s="170" t="s">
        <v>920</v>
      </c>
      <c r="H624" s="171">
        <v>61.54</v>
      </c>
      <c r="I624" s="172"/>
      <c r="L624" s="168"/>
      <c r="M624" s="173"/>
      <c r="T624" s="174"/>
      <c r="AT624" s="169" t="s">
        <v>171</v>
      </c>
      <c r="AU624" s="169" t="s">
        <v>85</v>
      </c>
      <c r="AV624" s="13" t="s">
        <v>85</v>
      </c>
      <c r="AW624" s="13" t="s">
        <v>37</v>
      </c>
      <c r="AX624" s="13" t="s">
        <v>76</v>
      </c>
      <c r="AY624" s="169" t="s">
        <v>160</v>
      </c>
    </row>
    <row r="625" spans="2:51" s="13" customFormat="1" ht="10">
      <c r="B625" s="168"/>
      <c r="D625" s="159" t="s">
        <v>171</v>
      </c>
      <c r="E625" s="169" t="s">
        <v>21</v>
      </c>
      <c r="F625" s="170" t="s">
        <v>922</v>
      </c>
      <c r="H625" s="171">
        <v>2.46</v>
      </c>
      <c r="I625" s="172"/>
      <c r="L625" s="168"/>
      <c r="M625" s="173"/>
      <c r="T625" s="174"/>
      <c r="AT625" s="169" t="s">
        <v>171</v>
      </c>
      <c r="AU625" s="169" t="s">
        <v>85</v>
      </c>
      <c r="AV625" s="13" t="s">
        <v>85</v>
      </c>
      <c r="AW625" s="13" t="s">
        <v>37</v>
      </c>
      <c r="AX625" s="13" t="s">
        <v>76</v>
      </c>
      <c r="AY625" s="169" t="s">
        <v>160</v>
      </c>
    </row>
    <row r="626" spans="2:51" s="13" customFormat="1" ht="10">
      <c r="B626" s="168"/>
      <c r="D626" s="159" t="s">
        <v>171</v>
      </c>
      <c r="E626" s="169" t="s">
        <v>21</v>
      </c>
      <c r="F626" s="170" t="s">
        <v>923</v>
      </c>
      <c r="H626" s="171">
        <v>-5.776</v>
      </c>
      <c r="I626" s="172"/>
      <c r="L626" s="168"/>
      <c r="M626" s="173"/>
      <c r="T626" s="174"/>
      <c r="AT626" s="169" t="s">
        <v>171</v>
      </c>
      <c r="AU626" s="169" t="s">
        <v>85</v>
      </c>
      <c r="AV626" s="13" t="s">
        <v>85</v>
      </c>
      <c r="AW626" s="13" t="s">
        <v>37</v>
      </c>
      <c r="AX626" s="13" t="s">
        <v>76</v>
      </c>
      <c r="AY626" s="169" t="s">
        <v>160</v>
      </c>
    </row>
    <row r="627" spans="2:51" s="14" customFormat="1" ht="10">
      <c r="B627" s="175"/>
      <c r="D627" s="159" t="s">
        <v>171</v>
      </c>
      <c r="E627" s="176" t="s">
        <v>21</v>
      </c>
      <c r="F627" s="177" t="s">
        <v>180</v>
      </c>
      <c r="H627" s="178">
        <v>58.224000000000004</v>
      </c>
      <c r="I627" s="179"/>
      <c r="L627" s="175"/>
      <c r="M627" s="180"/>
      <c r="T627" s="181"/>
      <c r="AT627" s="176" t="s">
        <v>171</v>
      </c>
      <c r="AU627" s="176" t="s">
        <v>85</v>
      </c>
      <c r="AV627" s="14" t="s">
        <v>181</v>
      </c>
      <c r="AW627" s="14" t="s">
        <v>37</v>
      </c>
      <c r="AX627" s="14" t="s">
        <v>76</v>
      </c>
      <c r="AY627" s="176" t="s">
        <v>160</v>
      </c>
    </row>
    <row r="628" spans="2:51" s="12" customFormat="1" ht="10">
      <c r="B628" s="162"/>
      <c r="D628" s="159" t="s">
        <v>171</v>
      </c>
      <c r="E628" s="163" t="s">
        <v>21</v>
      </c>
      <c r="F628" s="164" t="s">
        <v>924</v>
      </c>
      <c r="H628" s="163" t="s">
        <v>21</v>
      </c>
      <c r="I628" s="165"/>
      <c r="L628" s="162"/>
      <c r="M628" s="166"/>
      <c r="T628" s="167"/>
      <c r="AT628" s="163" t="s">
        <v>171</v>
      </c>
      <c r="AU628" s="163" t="s">
        <v>85</v>
      </c>
      <c r="AV628" s="12" t="s">
        <v>83</v>
      </c>
      <c r="AW628" s="12" t="s">
        <v>37</v>
      </c>
      <c r="AX628" s="12" t="s">
        <v>76</v>
      </c>
      <c r="AY628" s="163" t="s">
        <v>160</v>
      </c>
    </row>
    <row r="629" spans="2:51" s="13" customFormat="1" ht="10">
      <c r="B629" s="168"/>
      <c r="D629" s="159" t="s">
        <v>171</v>
      </c>
      <c r="E629" s="169" t="s">
        <v>21</v>
      </c>
      <c r="F629" s="170" t="s">
        <v>925</v>
      </c>
      <c r="H629" s="171">
        <v>49.98</v>
      </c>
      <c r="I629" s="172"/>
      <c r="L629" s="168"/>
      <c r="M629" s="173"/>
      <c r="T629" s="174"/>
      <c r="AT629" s="169" t="s">
        <v>171</v>
      </c>
      <c r="AU629" s="169" t="s">
        <v>85</v>
      </c>
      <c r="AV629" s="13" t="s">
        <v>85</v>
      </c>
      <c r="AW629" s="13" t="s">
        <v>37</v>
      </c>
      <c r="AX629" s="13" t="s">
        <v>76</v>
      </c>
      <c r="AY629" s="169" t="s">
        <v>160</v>
      </c>
    </row>
    <row r="630" spans="2:51" s="13" customFormat="1" ht="10">
      <c r="B630" s="168"/>
      <c r="D630" s="159" t="s">
        <v>171</v>
      </c>
      <c r="E630" s="169" t="s">
        <v>21</v>
      </c>
      <c r="F630" s="170" t="s">
        <v>926</v>
      </c>
      <c r="H630" s="171">
        <v>-1.773</v>
      </c>
      <c r="I630" s="172"/>
      <c r="L630" s="168"/>
      <c r="M630" s="173"/>
      <c r="T630" s="174"/>
      <c r="AT630" s="169" t="s">
        <v>171</v>
      </c>
      <c r="AU630" s="169" t="s">
        <v>85</v>
      </c>
      <c r="AV630" s="13" t="s">
        <v>85</v>
      </c>
      <c r="AW630" s="13" t="s">
        <v>37</v>
      </c>
      <c r="AX630" s="13" t="s">
        <v>76</v>
      </c>
      <c r="AY630" s="169" t="s">
        <v>160</v>
      </c>
    </row>
    <row r="631" spans="2:51" s="14" customFormat="1" ht="10">
      <c r="B631" s="175"/>
      <c r="D631" s="159" t="s">
        <v>171</v>
      </c>
      <c r="E631" s="176" t="s">
        <v>21</v>
      </c>
      <c r="F631" s="177" t="s">
        <v>180</v>
      </c>
      <c r="H631" s="178">
        <v>48.206999999999994</v>
      </c>
      <c r="I631" s="179"/>
      <c r="L631" s="175"/>
      <c r="M631" s="180"/>
      <c r="T631" s="181"/>
      <c r="AT631" s="176" t="s">
        <v>171</v>
      </c>
      <c r="AU631" s="176" t="s">
        <v>85</v>
      </c>
      <c r="AV631" s="14" t="s">
        <v>181</v>
      </c>
      <c r="AW631" s="14" t="s">
        <v>37</v>
      </c>
      <c r="AX631" s="14" t="s">
        <v>76</v>
      </c>
      <c r="AY631" s="176" t="s">
        <v>160</v>
      </c>
    </row>
    <row r="632" spans="2:51" s="12" customFormat="1" ht="10">
      <c r="B632" s="162"/>
      <c r="D632" s="159" t="s">
        <v>171</v>
      </c>
      <c r="E632" s="163" t="s">
        <v>21</v>
      </c>
      <c r="F632" s="164" t="s">
        <v>927</v>
      </c>
      <c r="H632" s="163" t="s">
        <v>21</v>
      </c>
      <c r="I632" s="165"/>
      <c r="L632" s="162"/>
      <c r="M632" s="166"/>
      <c r="T632" s="167"/>
      <c r="AT632" s="163" t="s">
        <v>171</v>
      </c>
      <c r="AU632" s="163" t="s">
        <v>85</v>
      </c>
      <c r="AV632" s="12" t="s">
        <v>83</v>
      </c>
      <c r="AW632" s="12" t="s">
        <v>37</v>
      </c>
      <c r="AX632" s="12" t="s">
        <v>76</v>
      </c>
      <c r="AY632" s="163" t="s">
        <v>160</v>
      </c>
    </row>
    <row r="633" spans="2:51" s="13" customFormat="1" ht="10">
      <c r="B633" s="168"/>
      <c r="D633" s="159" t="s">
        <v>171</v>
      </c>
      <c r="E633" s="169" t="s">
        <v>21</v>
      </c>
      <c r="F633" s="170" t="s">
        <v>925</v>
      </c>
      <c r="H633" s="171">
        <v>49.98</v>
      </c>
      <c r="I633" s="172"/>
      <c r="L633" s="168"/>
      <c r="M633" s="173"/>
      <c r="T633" s="174"/>
      <c r="AT633" s="169" t="s">
        <v>171</v>
      </c>
      <c r="AU633" s="169" t="s">
        <v>85</v>
      </c>
      <c r="AV633" s="13" t="s">
        <v>85</v>
      </c>
      <c r="AW633" s="13" t="s">
        <v>37</v>
      </c>
      <c r="AX633" s="13" t="s">
        <v>76</v>
      </c>
      <c r="AY633" s="169" t="s">
        <v>160</v>
      </c>
    </row>
    <row r="634" spans="2:51" s="13" customFormat="1" ht="10">
      <c r="B634" s="168"/>
      <c r="D634" s="159" t="s">
        <v>171</v>
      </c>
      <c r="E634" s="169" t="s">
        <v>21</v>
      </c>
      <c r="F634" s="170" t="s">
        <v>928</v>
      </c>
      <c r="H634" s="171">
        <v>1.2</v>
      </c>
      <c r="I634" s="172"/>
      <c r="L634" s="168"/>
      <c r="M634" s="173"/>
      <c r="T634" s="174"/>
      <c r="AT634" s="169" t="s">
        <v>171</v>
      </c>
      <c r="AU634" s="169" t="s">
        <v>85</v>
      </c>
      <c r="AV634" s="13" t="s">
        <v>85</v>
      </c>
      <c r="AW634" s="13" t="s">
        <v>37</v>
      </c>
      <c r="AX634" s="13" t="s">
        <v>76</v>
      </c>
      <c r="AY634" s="169" t="s">
        <v>160</v>
      </c>
    </row>
    <row r="635" spans="2:51" s="13" customFormat="1" ht="10">
      <c r="B635" s="168"/>
      <c r="D635" s="159" t="s">
        <v>171</v>
      </c>
      <c r="E635" s="169" t="s">
        <v>21</v>
      </c>
      <c r="F635" s="170" t="s">
        <v>929</v>
      </c>
      <c r="H635" s="171">
        <v>-3.773</v>
      </c>
      <c r="I635" s="172"/>
      <c r="L635" s="168"/>
      <c r="M635" s="173"/>
      <c r="T635" s="174"/>
      <c r="AT635" s="169" t="s">
        <v>171</v>
      </c>
      <c r="AU635" s="169" t="s">
        <v>85</v>
      </c>
      <c r="AV635" s="13" t="s">
        <v>85</v>
      </c>
      <c r="AW635" s="13" t="s">
        <v>37</v>
      </c>
      <c r="AX635" s="13" t="s">
        <v>76</v>
      </c>
      <c r="AY635" s="169" t="s">
        <v>160</v>
      </c>
    </row>
    <row r="636" spans="2:51" s="14" customFormat="1" ht="10">
      <c r="B636" s="175"/>
      <c r="D636" s="159" t="s">
        <v>171</v>
      </c>
      <c r="E636" s="176" t="s">
        <v>21</v>
      </c>
      <c r="F636" s="177" t="s">
        <v>180</v>
      </c>
      <c r="H636" s="178">
        <v>47.407</v>
      </c>
      <c r="I636" s="179"/>
      <c r="L636" s="175"/>
      <c r="M636" s="180"/>
      <c r="T636" s="181"/>
      <c r="AT636" s="176" t="s">
        <v>171</v>
      </c>
      <c r="AU636" s="176" t="s">
        <v>85</v>
      </c>
      <c r="AV636" s="14" t="s">
        <v>181</v>
      </c>
      <c r="AW636" s="14" t="s">
        <v>37</v>
      </c>
      <c r="AX636" s="14" t="s">
        <v>76</v>
      </c>
      <c r="AY636" s="176" t="s">
        <v>160</v>
      </c>
    </row>
    <row r="637" spans="2:51" s="12" customFormat="1" ht="10">
      <c r="B637" s="162"/>
      <c r="D637" s="159" t="s">
        <v>171</v>
      </c>
      <c r="E637" s="163" t="s">
        <v>21</v>
      </c>
      <c r="F637" s="164" t="s">
        <v>930</v>
      </c>
      <c r="H637" s="163" t="s">
        <v>21</v>
      </c>
      <c r="I637" s="165"/>
      <c r="L637" s="162"/>
      <c r="M637" s="166"/>
      <c r="T637" s="167"/>
      <c r="AT637" s="163" t="s">
        <v>171</v>
      </c>
      <c r="AU637" s="163" t="s">
        <v>85</v>
      </c>
      <c r="AV637" s="12" t="s">
        <v>83</v>
      </c>
      <c r="AW637" s="12" t="s">
        <v>37</v>
      </c>
      <c r="AX637" s="12" t="s">
        <v>76</v>
      </c>
      <c r="AY637" s="163" t="s">
        <v>160</v>
      </c>
    </row>
    <row r="638" spans="2:51" s="13" customFormat="1" ht="10">
      <c r="B638" s="168"/>
      <c r="D638" s="159" t="s">
        <v>171</v>
      </c>
      <c r="E638" s="169" t="s">
        <v>21</v>
      </c>
      <c r="F638" s="170" t="s">
        <v>931</v>
      </c>
      <c r="H638" s="171">
        <v>208.822</v>
      </c>
      <c r="I638" s="172"/>
      <c r="L638" s="168"/>
      <c r="M638" s="173"/>
      <c r="T638" s="174"/>
      <c r="AT638" s="169" t="s">
        <v>171</v>
      </c>
      <c r="AU638" s="169" t="s">
        <v>85</v>
      </c>
      <c r="AV638" s="13" t="s">
        <v>85</v>
      </c>
      <c r="AW638" s="13" t="s">
        <v>37</v>
      </c>
      <c r="AX638" s="13" t="s">
        <v>76</v>
      </c>
      <c r="AY638" s="169" t="s">
        <v>160</v>
      </c>
    </row>
    <row r="639" spans="2:51" s="13" customFormat="1" ht="10">
      <c r="B639" s="168"/>
      <c r="D639" s="159" t="s">
        <v>171</v>
      </c>
      <c r="E639" s="169" t="s">
        <v>21</v>
      </c>
      <c r="F639" s="170" t="s">
        <v>932</v>
      </c>
      <c r="H639" s="171">
        <v>11.844</v>
      </c>
      <c r="I639" s="172"/>
      <c r="L639" s="168"/>
      <c r="M639" s="173"/>
      <c r="T639" s="174"/>
      <c r="AT639" s="169" t="s">
        <v>171</v>
      </c>
      <c r="AU639" s="169" t="s">
        <v>85</v>
      </c>
      <c r="AV639" s="13" t="s">
        <v>85</v>
      </c>
      <c r="AW639" s="13" t="s">
        <v>37</v>
      </c>
      <c r="AX639" s="13" t="s">
        <v>76</v>
      </c>
      <c r="AY639" s="169" t="s">
        <v>160</v>
      </c>
    </row>
    <row r="640" spans="2:51" s="13" customFormat="1" ht="10">
      <c r="B640" s="168"/>
      <c r="D640" s="159" t="s">
        <v>171</v>
      </c>
      <c r="E640" s="169" t="s">
        <v>21</v>
      </c>
      <c r="F640" s="170" t="s">
        <v>933</v>
      </c>
      <c r="H640" s="171">
        <v>-49.388</v>
      </c>
      <c r="I640" s="172"/>
      <c r="L640" s="168"/>
      <c r="M640" s="173"/>
      <c r="T640" s="174"/>
      <c r="AT640" s="169" t="s">
        <v>171</v>
      </c>
      <c r="AU640" s="169" t="s">
        <v>85</v>
      </c>
      <c r="AV640" s="13" t="s">
        <v>85</v>
      </c>
      <c r="AW640" s="13" t="s">
        <v>37</v>
      </c>
      <c r="AX640" s="13" t="s">
        <v>76</v>
      </c>
      <c r="AY640" s="169" t="s">
        <v>160</v>
      </c>
    </row>
    <row r="641" spans="2:51" s="14" customFormat="1" ht="10">
      <c r="B641" s="175"/>
      <c r="D641" s="159" t="s">
        <v>171</v>
      </c>
      <c r="E641" s="176" t="s">
        <v>21</v>
      </c>
      <c r="F641" s="177" t="s">
        <v>180</v>
      </c>
      <c r="H641" s="178">
        <v>171.278</v>
      </c>
      <c r="I641" s="179"/>
      <c r="L641" s="175"/>
      <c r="M641" s="180"/>
      <c r="T641" s="181"/>
      <c r="AT641" s="176" t="s">
        <v>171</v>
      </c>
      <c r="AU641" s="176" t="s">
        <v>85</v>
      </c>
      <c r="AV641" s="14" t="s">
        <v>181</v>
      </c>
      <c r="AW641" s="14" t="s">
        <v>37</v>
      </c>
      <c r="AX641" s="14" t="s">
        <v>76</v>
      </c>
      <c r="AY641" s="176" t="s">
        <v>160</v>
      </c>
    </row>
    <row r="642" spans="2:51" s="12" customFormat="1" ht="10">
      <c r="B642" s="162"/>
      <c r="D642" s="159" t="s">
        <v>171</v>
      </c>
      <c r="E642" s="163" t="s">
        <v>21</v>
      </c>
      <c r="F642" s="164" t="s">
        <v>934</v>
      </c>
      <c r="H642" s="163" t="s">
        <v>21</v>
      </c>
      <c r="I642" s="165"/>
      <c r="L642" s="162"/>
      <c r="M642" s="166"/>
      <c r="T642" s="167"/>
      <c r="AT642" s="163" t="s">
        <v>171</v>
      </c>
      <c r="AU642" s="163" t="s">
        <v>85</v>
      </c>
      <c r="AV642" s="12" t="s">
        <v>83</v>
      </c>
      <c r="AW642" s="12" t="s">
        <v>37</v>
      </c>
      <c r="AX642" s="12" t="s">
        <v>76</v>
      </c>
      <c r="AY642" s="163" t="s">
        <v>160</v>
      </c>
    </row>
    <row r="643" spans="2:51" s="13" customFormat="1" ht="10">
      <c r="B643" s="168"/>
      <c r="D643" s="159" t="s">
        <v>171</v>
      </c>
      <c r="E643" s="169" t="s">
        <v>21</v>
      </c>
      <c r="F643" s="170" t="s">
        <v>900</v>
      </c>
      <c r="H643" s="171">
        <v>307.994</v>
      </c>
      <c r="I643" s="172"/>
      <c r="L643" s="168"/>
      <c r="M643" s="173"/>
      <c r="T643" s="174"/>
      <c r="AT643" s="169" t="s">
        <v>171</v>
      </c>
      <c r="AU643" s="169" t="s">
        <v>85</v>
      </c>
      <c r="AV643" s="13" t="s">
        <v>85</v>
      </c>
      <c r="AW643" s="13" t="s">
        <v>37</v>
      </c>
      <c r="AX643" s="13" t="s">
        <v>76</v>
      </c>
      <c r="AY643" s="169" t="s">
        <v>160</v>
      </c>
    </row>
    <row r="644" spans="2:51" s="13" customFormat="1" ht="10">
      <c r="B644" s="168"/>
      <c r="D644" s="159" t="s">
        <v>171</v>
      </c>
      <c r="E644" s="169" t="s">
        <v>21</v>
      </c>
      <c r="F644" s="170" t="s">
        <v>935</v>
      </c>
      <c r="H644" s="171">
        <v>28.116</v>
      </c>
      <c r="I644" s="172"/>
      <c r="L644" s="168"/>
      <c r="M644" s="173"/>
      <c r="T644" s="174"/>
      <c r="AT644" s="169" t="s">
        <v>171</v>
      </c>
      <c r="AU644" s="169" t="s">
        <v>85</v>
      </c>
      <c r="AV644" s="13" t="s">
        <v>85</v>
      </c>
      <c r="AW644" s="13" t="s">
        <v>37</v>
      </c>
      <c r="AX644" s="13" t="s">
        <v>76</v>
      </c>
      <c r="AY644" s="169" t="s">
        <v>160</v>
      </c>
    </row>
    <row r="645" spans="2:51" s="13" customFormat="1" ht="10">
      <c r="B645" s="168"/>
      <c r="D645" s="159" t="s">
        <v>171</v>
      </c>
      <c r="E645" s="169" t="s">
        <v>21</v>
      </c>
      <c r="F645" s="170" t="s">
        <v>936</v>
      </c>
      <c r="H645" s="171">
        <v>-72.486</v>
      </c>
      <c r="I645" s="172"/>
      <c r="L645" s="168"/>
      <c r="M645" s="173"/>
      <c r="T645" s="174"/>
      <c r="AT645" s="169" t="s">
        <v>171</v>
      </c>
      <c r="AU645" s="169" t="s">
        <v>85</v>
      </c>
      <c r="AV645" s="13" t="s">
        <v>85</v>
      </c>
      <c r="AW645" s="13" t="s">
        <v>37</v>
      </c>
      <c r="AX645" s="13" t="s">
        <v>76</v>
      </c>
      <c r="AY645" s="169" t="s">
        <v>160</v>
      </c>
    </row>
    <row r="646" spans="2:51" s="14" customFormat="1" ht="10">
      <c r="B646" s="175"/>
      <c r="D646" s="159" t="s">
        <v>171</v>
      </c>
      <c r="E646" s="176" t="s">
        <v>21</v>
      </c>
      <c r="F646" s="177" t="s">
        <v>180</v>
      </c>
      <c r="H646" s="178">
        <v>263.624</v>
      </c>
      <c r="I646" s="179"/>
      <c r="L646" s="175"/>
      <c r="M646" s="180"/>
      <c r="T646" s="181"/>
      <c r="AT646" s="176" t="s">
        <v>171</v>
      </c>
      <c r="AU646" s="176" t="s">
        <v>85</v>
      </c>
      <c r="AV646" s="14" t="s">
        <v>181</v>
      </c>
      <c r="AW646" s="14" t="s">
        <v>37</v>
      </c>
      <c r="AX646" s="14" t="s">
        <v>76</v>
      </c>
      <c r="AY646" s="176" t="s">
        <v>160</v>
      </c>
    </row>
    <row r="647" spans="2:51" s="15" customFormat="1" ht="10">
      <c r="B647" s="182"/>
      <c r="D647" s="159" t="s">
        <v>171</v>
      </c>
      <c r="E647" s="183" t="s">
        <v>21</v>
      </c>
      <c r="F647" s="184" t="s">
        <v>185</v>
      </c>
      <c r="H647" s="185">
        <v>3439.4540000000006</v>
      </c>
      <c r="I647" s="186"/>
      <c r="L647" s="182"/>
      <c r="M647" s="187"/>
      <c r="T647" s="188"/>
      <c r="AT647" s="183" t="s">
        <v>171</v>
      </c>
      <c r="AU647" s="183" t="s">
        <v>85</v>
      </c>
      <c r="AV647" s="15" t="s">
        <v>167</v>
      </c>
      <c r="AW647" s="15" t="s">
        <v>37</v>
      </c>
      <c r="AX647" s="15" t="s">
        <v>83</v>
      </c>
      <c r="AY647" s="183" t="s">
        <v>160</v>
      </c>
    </row>
    <row r="648" spans="2:65" s="1" customFormat="1" ht="24" customHeight="1">
      <c r="B648" s="33"/>
      <c r="C648" s="146" t="s">
        <v>937</v>
      </c>
      <c r="D648" s="146" t="s">
        <v>162</v>
      </c>
      <c r="E648" s="147" t="s">
        <v>938</v>
      </c>
      <c r="F648" s="148" t="s">
        <v>939</v>
      </c>
      <c r="G648" s="149" t="s">
        <v>204</v>
      </c>
      <c r="H648" s="150">
        <v>1378.788</v>
      </c>
      <c r="I648" s="151"/>
      <c r="J648" s="152">
        <f>ROUND(I648*H648,2)</f>
        <v>0</v>
      </c>
      <c r="K648" s="148" t="s">
        <v>166</v>
      </c>
      <c r="L648" s="33"/>
      <c r="M648" s="153" t="s">
        <v>21</v>
      </c>
      <c r="N648" s="154" t="s">
        <v>47</v>
      </c>
      <c r="P648" s="155">
        <f>O648*H648</f>
        <v>0</v>
      </c>
      <c r="Q648" s="155">
        <v>0.00438</v>
      </c>
      <c r="R648" s="155">
        <f>Q648*H648</f>
        <v>6.03909144</v>
      </c>
      <c r="S648" s="155">
        <v>0</v>
      </c>
      <c r="T648" s="156">
        <f>S648*H648</f>
        <v>0</v>
      </c>
      <c r="AR648" s="157" t="s">
        <v>167</v>
      </c>
      <c r="AT648" s="157" t="s">
        <v>162</v>
      </c>
      <c r="AU648" s="157" t="s">
        <v>85</v>
      </c>
      <c r="AY648" s="18" t="s">
        <v>160</v>
      </c>
      <c r="BE648" s="158">
        <f>IF(N648="základní",J648,0)</f>
        <v>0</v>
      </c>
      <c r="BF648" s="158">
        <f>IF(N648="snížená",J648,0)</f>
        <v>0</v>
      </c>
      <c r="BG648" s="158">
        <f>IF(N648="zákl. přenesená",J648,0)</f>
        <v>0</v>
      </c>
      <c r="BH648" s="158">
        <f>IF(N648="sníž. přenesená",J648,0)</f>
        <v>0</v>
      </c>
      <c r="BI648" s="158">
        <f>IF(N648="nulová",J648,0)</f>
        <v>0</v>
      </c>
      <c r="BJ648" s="18" t="s">
        <v>83</v>
      </c>
      <c r="BK648" s="158">
        <f>ROUND(I648*H648,2)</f>
        <v>0</v>
      </c>
      <c r="BL648" s="18" t="s">
        <v>167</v>
      </c>
      <c r="BM648" s="157" t="s">
        <v>940</v>
      </c>
    </row>
    <row r="649" spans="2:47" s="1" customFormat="1" ht="27">
      <c r="B649" s="33"/>
      <c r="D649" s="159" t="s">
        <v>169</v>
      </c>
      <c r="F649" s="160" t="s">
        <v>941</v>
      </c>
      <c r="I649" s="94"/>
      <c r="L649" s="33"/>
      <c r="M649" s="161"/>
      <c r="T649" s="54"/>
      <c r="AT649" s="18" t="s">
        <v>169</v>
      </c>
      <c r="AU649" s="18" t="s">
        <v>85</v>
      </c>
    </row>
    <row r="650" spans="2:51" s="12" customFormat="1" ht="10">
      <c r="B650" s="162"/>
      <c r="D650" s="159" t="s">
        <v>171</v>
      </c>
      <c r="E650" s="163" t="s">
        <v>21</v>
      </c>
      <c r="F650" s="164" t="s">
        <v>822</v>
      </c>
      <c r="H650" s="163" t="s">
        <v>21</v>
      </c>
      <c r="I650" s="165"/>
      <c r="L650" s="162"/>
      <c r="M650" s="166"/>
      <c r="T650" s="167"/>
      <c r="AT650" s="163" t="s">
        <v>171</v>
      </c>
      <c r="AU650" s="163" t="s">
        <v>85</v>
      </c>
      <c r="AV650" s="12" t="s">
        <v>83</v>
      </c>
      <c r="AW650" s="12" t="s">
        <v>37</v>
      </c>
      <c r="AX650" s="12" t="s">
        <v>76</v>
      </c>
      <c r="AY650" s="163" t="s">
        <v>160</v>
      </c>
    </row>
    <row r="651" spans="2:51" s="12" customFormat="1" ht="10">
      <c r="B651" s="162"/>
      <c r="D651" s="159" t="s">
        <v>171</v>
      </c>
      <c r="E651" s="163" t="s">
        <v>21</v>
      </c>
      <c r="F651" s="164" t="s">
        <v>942</v>
      </c>
      <c r="H651" s="163" t="s">
        <v>21</v>
      </c>
      <c r="I651" s="165"/>
      <c r="L651" s="162"/>
      <c r="M651" s="166"/>
      <c r="T651" s="167"/>
      <c r="AT651" s="163" t="s">
        <v>171</v>
      </c>
      <c r="AU651" s="163" t="s">
        <v>85</v>
      </c>
      <c r="AV651" s="12" t="s">
        <v>83</v>
      </c>
      <c r="AW651" s="12" t="s">
        <v>37</v>
      </c>
      <c r="AX651" s="12" t="s">
        <v>76</v>
      </c>
      <c r="AY651" s="163" t="s">
        <v>160</v>
      </c>
    </row>
    <row r="652" spans="2:51" s="13" customFormat="1" ht="10">
      <c r="B652" s="168"/>
      <c r="D652" s="159" t="s">
        <v>171</v>
      </c>
      <c r="E652" s="169" t="s">
        <v>21</v>
      </c>
      <c r="F652" s="170" t="s">
        <v>943</v>
      </c>
      <c r="H652" s="171">
        <v>463.133</v>
      </c>
      <c r="I652" s="172"/>
      <c r="L652" s="168"/>
      <c r="M652" s="173"/>
      <c r="T652" s="174"/>
      <c r="AT652" s="169" t="s">
        <v>171</v>
      </c>
      <c r="AU652" s="169" t="s">
        <v>85</v>
      </c>
      <c r="AV652" s="13" t="s">
        <v>85</v>
      </c>
      <c r="AW652" s="13" t="s">
        <v>37</v>
      </c>
      <c r="AX652" s="13" t="s">
        <v>76</v>
      </c>
      <c r="AY652" s="169" t="s">
        <v>160</v>
      </c>
    </row>
    <row r="653" spans="2:51" s="14" customFormat="1" ht="10">
      <c r="B653" s="175"/>
      <c r="D653" s="159" t="s">
        <v>171</v>
      </c>
      <c r="E653" s="176" t="s">
        <v>21</v>
      </c>
      <c r="F653" s="177" t="s">
        <v>180</v>
      </c>
      <c r="H653" s="178">
        <v>463.133</v>
      </c>
      <c r="I653" s="179"/>
      <c r="L653" s="175"/>
      <c r="M653" s="180"/>
      <c r="T653" s="181"/>
      <c r="AT653" s="176" t="s">
        <v>171</v>
      </c>
      <c r="AU653" s="176" t="s">
        <v>85</v>
      </c>
      <c r="AV653" s="14" t="s">
        <v>181</v>
      </c>
      <c r="AW653" s="14" t="s">
        <v>37</v>
      </c>
      <c r="AX653" s="14" t="s">
        <v>76</v>
      </c>
      <c r="AY653" s="176" t="s">
        <v>160</v>
      </c>
    </row>
    <row r="654" spans="2:51" s="12" customFormat="1" ht="10">
      <c r="B654" s="162"/>
      <c r="D654" s="159" t="s">
        <v>171</v>
      </c>
      <c r="E654" s="163" t="s">
        <v>21</v>
      </c>
      <c r="F654" s="164" t="s">
        <v>944</v>
      </c>
      <c r="H654" s="163" t="s">
        <v>21</v>
      </c>
      <c r="I654" s="165"/>
      <c r="L654" s="162"/>
      <c r="M654" s="166"/>
      <c r="T654" s="167"/>
      <c r="AT654" s="163" t="s">
        <v>171</v>
      </c>
      <c r="AU654" s="163" t="s">
        <v>85</v>
      </c>
      <c r="AV654" s="12" t="s">
        <v>83</v>
      </c>
      <c r="AW654" s="12" t="s">
        <v>37</v>
      </c>
      <c r="AX654" s="12" t="s">
        <v>76</v>
      </c>
      <c r="AY654" s="163" t="s">
        <v>160</v>
      </c>
    </row>
    <row r="655" spans="2:51" s="13" customFormat="1" ht="10">
      <c r="B655" s="168"/>
      <c r="D655" s="159" t="s">
        <v>171</v>
      </c>
      <c r="E655" s="169" t="s">
        <v>21</v>
      </c>
      <c r="F655" s="170" t="s">
        <v>945</v>
      </c>
      <c r="H655" s="171">
        <v>143.955</v>
      </c>
      <c r="I655" s="172"/>
      <c r="L655" s="168"/>
      <c r="M655" s="173"/>
      <c r="T655" s="174"/>
      <c r="AT655" s="169" t="s">
        <v>171</v>
      </c>
      <c r="AU655" s="169" t="s">
        <v>85</v>
      </c>
      <c r="AV655" s="13" t="s">
        <v>85</v>
      </c>
      <c r="AW655" s="13" t="s">
        <v>37</v>
      </c>
      <c r="AX655" s="13" t="s">
        <v>76</v>
      </c>
      <c r="AY655" s="169" t="s">
        <v>160</v>
      </c>
    </row>
    <row r="656" spans="2:51" s="14" customFormat="1" ht="10">
      <c r="B656" s="175"/>
      <c r="D656" s="159" t="s">
        <v>171</v>
      </c>
      <c r="E656" s="176" t="s">
        <v>21</v>
      </c>
      <c r="F656" s="177" t="s">
        <v>180</v>
      </c>
      <c r="H656" s="178">
        <v>143.955</v>
      </c>
      <c r="I656" s="179"/>
      <c r="L656" s="175"/>
      <c r="M656" s="180"/>
      <c r="T656" s="181"/>
      <c r="AT656" s="176" t="s">
        <v>171</v>
      </c>
      <c r="AU656" s="176" t="s">
        <v>85</v>
      </c>
      <c r="AV656" s="14" t="s">
        <v>181</v>
      </c>
      <c r="AW656" s="14" t="s">
        <v>37</v>
      </c>
      <c r="AX656" s="14" t="s">
        <v>76</v>
      </c>
      <c r="AY656" s="176" t="s">
        <v>160</v>
      </c>
    </row>
    <row r="657" spans="2:51" s="12" customFormat="1" ht="10">
      <c r="B657" s="162"/>
      <c r="D657" s="159" t="s">
        <v>171</v>
      </c>
      <c r="E657" s="163" t="s">
        <v>21</v>
      </c>
      <c r="F657" s="164" t="s">
        <v>946</v>
      </c>
      <c r="H657" s="163" t="s">
        <v>21</v>
      </c>
      <c r="I657" s="165"/>
      <c r="L657" s="162"/>
      <c r="M657" s="166"/>
      <c r="T657" s="167"/>
      <c r="AT657" s="163" t="s">
        <v>171</v>
      </c>
      <c r="AU657" s="163" t="s">
        <v>85</v>
      </c>
      <c r="AV657" s="12" t="s">
        <v>83</v>
      </c>
      <c r="AW657" s="12" t="s">
        <v>37</v>
      </c>
      <c r="AX657" s="12" t="s">
        <v>76</v>
      </c>
      <c r="AY657" s="163" t="s">
        <v>160</v>
      </c>
    </row>
    <row r="658" spans="2:51" s="13" customFormat="1" ht="10">
      <c r="B658" s="168"/>
      <c r="D658" s="159" t="s">
        <v>171</v>
      </c>
      <c r="E658" s="169" t="s">
        <v>21</v>
      </c>
      <c r="F658" s="170" t="s">
        <v>947</v>
      </c>
      <c r="H658" s="171">
        <v>313</v>
      </c>
      <c r="I658" s="172"/>
      <c r="L658" s="168"/>
      <c r="M658" s="173"/>
      <c r="T658" s="174"/>
      <c r="AT658" s="169" t="s">
        <v>171</v>
      </c>
      <c r="AU658" s="169" t="s">
        <v>85</v>
      </c>
      <c r="AV658" s="13" t="s">
        <v>85</v>
      </c>
      <c r="AW658" s="13" t="s">
        <v>37</v>
      </c>
      <c r="AX658" s="13" t="s">
        <v>76</v>
      </c>
      <c r="AY658" s="169" t="s">
        <v>160</v>
      </c>
    </row>
    <row r="659" spans="2:51" s="13" customFormat="1" ht="10">
      <c r="B659" s="168"/>
      <c r="D659" s="159" t="s">
        <v>171</v>
      </c>
      <c r="E659" s="169" t="s">
        <v>21</v>
      </c>
      <c r="F659" s="170" t="s">
        <v>948</v>
      </c>
      <c r="H659" s="171">
        <v>458.7</v>
      </c>
      <c r="I659" s="172"/>
      <c r="L659" s="168"/>
      <c r="M659" s="173"/>
      <c r="T659" s="174"/>
      <c r="AT659" s="169" t="s">
        <v>171</v>
      </c>
      <c r="AU659" s="169" t="s">
        <v>85</v>
      </c>
      <c r="AV659" s="13" t="s">
        <v>85</v>
      </c>
      <c r="AW659" s="13" t="s">
        <v>37</v>
      </c>
      <c r="AX659" s="13" t="s">
        <v>76</v>
      </c>
      <c r="AY659" s="169" t="s">
        <v>160</v>
      </c>
    </row>
    <row r="660" spans="2:51" s="14" customFormat="1" ht="10">
      <c r="B660" s="175"/>
      <c r="D660" s="159" t="s">
        <v>171</v>
      </c>
      <c r="E660" s="176" t="s">
        <v>21</v>
      </c>
      <c r="F660" s="177" t="s">
        <v>180</v>
      </c>
      <c r="H660" s="178">
        <v>771.7</v>
      </c>
      <c r="I660" s="179"/>
      <c r="L660" s="175"/>
      <c r="M660" s="180"/>
      <c r="T660" s="181"/>
      <c r="AT660" s="176" t="s">
        <v>171</v>
      </c>
      <c r="AU660" s="176" t="s">
        <v>85</v>
      </c>
      <c r="AV660" s="14" t="s">
        <v>181</v>
      </c>
      <c r="AW660" s="14" t="s">
        <v>37</v>
      </c>
      <c r="AX660" s="14" t="s">
        <v>76</v>
      </c>
      <c r="AY660" s="176" t="s">
        <v>160</v>
      </c>
    </row>
    <row r="661" spans="2:51" s="15" customFormat="1" ht="10">
      <c r="B661" s="182"/>
      <c r="D661" s="159" t="s">
        <v>171</v>
      </c>
      <c r="E661" s="183" t="s">
        <v>21</v>
      </c>
      <c r="F661" s="184" t="s">
        <v>185</v>
      </c>
      <c r="H661" s="185">
        <v>1378.788</v>
      </c>
      <c r="I661" s="186"/>
      <c r="L661" s="182"/>
      <c r="M661" s="187"/>
      <c r="T661" s="188"/>
      <c r="AT661" s="183" t="s">
        <v>171</v>
      </c>
      <c r="AU661" s="183" t="s">
        <v>85</v>
      </c>
      <c r="AV661" s="15" t="s">
        <v>167</v>
      </c>
      <c r="AW661" s="15" t="s">
        <v>37</v>
      </c>
      <c r="AX661" s="15" t="s">
        <v>83</v>
      </c>
      <c r="AY661" s="183" t="s">
        <v>160</v>
      </c>
    </row>
    <row r="662" spans="2:65" s="1" customFormat="1" ht="24" customHeight="1">
      <c r="B662" s="33"/>
      <c r="C662" s="146" t="s">
        <v>949</v>
      </c>
      <c r="D662" s="146" t="s">
        <v>162</v>
      </c>
      <c r="E662" s="147" t="s">
        <v>950</v>
      </c>
      <c r="F662" s="148" t="s">
        <v>951</v>
      </c>
      <c r="G662" s="149" t="s">
        <v>204</v>
      </c>
      <c r="H662" s="150">
        <v>2897.505</v>
      </c>
      <c r="I662" s="151"/>
      <c r="J662" s="152">
        <f>ROUND(I662*H662,2)</f>
        <v>0</v>
      </c>
      <c r="K662" s="148" t="s">
        <v>166</v>
      </c>
      <c r="L662" s="33"/>
      <c r="M662" s="153" t="s">
        <v>21</v>
      </c>
      <c r="N662" s="154" t="s">
        <v>47</v>
      </c>
      <c r="P662" s="155">
        <f>O662*H662</f>
        <v>0</v>
      </c>
      <c r="Q662" s="155">
        <v>0.0147</v>
      </c>
      <c r="R662" s="155">
        <f>Q662*H662</f>
        <v>42.5933235</v>
      </c>
      <c r="S662" s="155">
        <v>0</v>
      </c>
      <c r="T662" s="156">
        <f>S662*H662</f>
        <v>0</v>
      </c>
      <c r="AR662" s="157" t="s">
        <v>167</v>
      </c>
      <c r="AT662" s="157" t="s">
        <v>162</v>
      </c>
      <c r="AU662" s="157" t="s">
        <v>85</v>
      </c>
      <c r="AY662" s="18" t="s">
        <v>160</v>
      </c>
      <c r="BE662" s="158">
        <f>IF(N662="základní",J662,0)</f>
        <v>0</v>
      </c>
      <c r="BF662" s="158">
        <f>IF(N662="snížená",J662,0)</f>
        <v>0</v>
      </c>
      <c r="BG662" s="158">
        <f>IF(N662="zákl. přenesená",J662,0)</f>
        <v>0</v>
      </c>
      <c r="BH662" s="158">
        <f>IF(N662="sníž. přenesená",J662,0)</f>
        <v>0</v>
      </c>
      <c r="BI662" s="158">
        <f>IF(N662="nulová",J662,0)</f>
        <v>0</v>
      </c>
      <c r="BJ662" s="18" t="s">
        <v>83</v>
      </c>
      <c r="BK662" s="158">
        <f>ROUND(I662*H662,2)</f>
        <v>0</v>
      </c>
      <c r="BL662" s="18" t="s">
        <v>167</v>
      </c>
      <c r="BM662" s="157" t="s">
        <v>952</v>
      </c>
    </row>
    <row r="663" spans="2:47" s="1" customFormat="1" ht="54">
      <c r="B663" s="33"/>
      <c r="D663" s="159" t="s">
        <v>169</v>
      </c>
      <c r="F663" s="160" t="s">
        <v>953</v>
      </c>
      <c r="I663" s="94"/>
      <c r="L663" s="33"/>
      <c r="M663" s="161"/>
      <c r="T663" s="54"/>
      <c r="AT663" s="18" t="s">
        <v>169</v>
      </c>
      <c r="AU663" s="18" t="s">
        <v>85</v>
      </c>
    </row>
    <row r="664" spans="2:51" s="12" customFormat="1" ht="10">
      <c r="B664" s="162"/>
      <c r="D664" s="159" t="s">
        <v>171</v>
      </c>
      <c r="E664" s="163" t="s">
        <v>21</v>
      </c>
      <c r="F664" s="164" t="s">
        <v>822</v>
      </c>
      <c r="H664" s="163" t="s">
        <v>21</v>
      </c>
      <c r="I664" s="165"/>
      <c r="L664" s="162"/>
      <c r="M664" s="166"/>
      <c r="T664" s="167"/>
      <c r="AT664" s="163" t="s">
        <v>171</v>
      </c>
      <c r="AU664" s="163" t="s">
        <v>85</v>
      </c>
      <c r="AV664" s="12" t="s">
        <v>83</v>
      </c>
      <c r="AW664" s="12" t="s">
        <v>37</v>
      </c>
      <c r="AX664" s="12" t="s">
        <v>76</v>
      </c>
      <c r="AY664" s="163" t="s">
        <v>160</v>
      </c>
    </row>
    <row r="665" spans="2:51" s="12" customFormat="1" ht="10">
      <c r="B665" s="162"/>
      <c r="D665" s="159" t="s">
        <v>171</v>
      </c>
      <c r="E665" s="163" t="s">
        <v>21</v>
      </c>
      <c r="F665" s="164" t="s">
        <v>866</v>
      </c>
      <c r="H665" s="163" t="s">
        <v>21</v>
      </c>
      <c r="I665" s="165"/>
      <c r="L665" s="162"/>
      <c r="M665" s="166"/>
      <c r="T665" s="167"/>
      <c r="AT665" s="163" t="s">
        <v>171</v>
      </c>
      <c r="AU665" s="163" t="s">
        <v>85</v>
      </c>
      <c r="AV665" s="12" t="s">
        <v>83</v>
      </c>
      <c r="AW665" s="12" t="s">
        <v>37</v>
      </c>
      <c r="AX665" s="12" t="s">
        <v>76</v>
      </c>
      <c r="AY665" s="163" t="s">
        <v>160</v>
      </c>
    </row>
    <row r="666" spans="2:51" s="13" customFormat="1" ht="10">
      <c r="B666" s="168"/>
      <c r="D666" s="159" t="s">
        <v>171</v>
      </c>
      <c r="E666" s="169" t="s">
        <v>21</v>
      </c>
      <c r="F666" s="170" t="s">
        <v>867</v>
      </c>
      <c r="H666" s="171">
        <v>220.772</v>
      </c>
      <c r="I666" s="172"/>
      <c r="L666" s="168"/>
      <c r="M666" s="173"/>
      <c r="T666" s="174"/>
      <c r="AT666" s="169" t="s">
        <v>171</v>
      </c>
      <c r="AU666" s="169" t="s">
        <v>85</v>
      </c>
      <c r="AV666" s="13" t="s">
        <v>85</v>
      </c>
      <c r="AW666" s="13" t="s">
        <v>37</v>
      </c>
      <c r="AX666" s="13" t="s">
        <v>76</v>
      </c>
      <c r="AY666" s="169" t="s">
        <v>160</v>
      </c>
    </row>
    <row r="667" spans="2:51" s="13" customFormat="1" ht="10">
      <c r="B667" s="168"/>
      <c r="D667" s="159" t="s">
        <v>171</v>
      </c>
      <c r="E667" s="169" t="s">
        <v>21</v>
      </c>
      <c r="F667" s="170" t="s">
        <v>868</v>
      </c>
      <c r="H667" s="171">
        <v>18.579</v>
      </c>
      <c r="I667" s="172"/>
      <c r="L667" s="168"/>
      <c r="M667" s="173"/>
      <c r="T667" s="174"/>
      <c r="AT667" s="169" t="s">
        <v>171</v>
      </c>
      <c r="AU667" s="169" t="s">
        <v>85</v>
      </c>
      <c r="AV667" s="13" t="s">
        <v>85</v>
      </c>
      <c r="AW667" s="13" t="s">
        <v>37</v>
      </c>
      <c r="AX667" s="13" t="s">
        <v>76</v>
      </c>
      <c r="AY667" s="169" t="s">
        <v>160</v>
      </c>
    </row>
    <row r="668" spans="2:51" s="13" customFormat="1" ht="10">
      <c r="B668" s="168"/>
      <c r="D668" s="159" t="s">
        <v>171</v>
      </c>
      <c r="E668" s="169" t="s">
        <v>21</v>
      </c>
      <c r="F668" s="170" t="s">
        <v>869</v>
      </c>
      <c r="H668" s="171">
        <v>-39.352</v>
      </c>
      <c r="I668" s="172"/>
      <c r="L668" s="168"/>
      <c r="M668" s="173"/>
      <c r="T668" s="174"/>
      <c r="AT668" s="169" t="s">
        <v>171</v>
      </c>
      <c r="AU668" s="169" t="s">
        <v>85</v>
      </c>
      <c r="AV668" s="13" t="s">
        <v>85</v>
      </c>
      <c r="AW668" s="13" t="s">
        <v>37</v>
      </c>
      <c r="AX668" s="13" t="s">
        <v>76</v>
      </c>
      <c r="AY668" s="169" t="s">
        <v>160</v>
      </c>
    </row>
    <row r="669" spans="2:51" s="14" customFormat="1" ht="10">
      <c r="B669" s="175"/>
      <c r="D669" s="159" t="s">
        <v>171</v>
      </c>
      <c r="E669" s="176" t="s">
        <v>21</v>
      </c>
      <c r="F669" s="177" t="s">
        <v>180</v>
      </c>
      <c r="H669" s="178">
        <v>199.999</v>
      </c>
      <c r="I669" s="179"/>
      <c r="L669" s="175"/>
      <c r="M669" s="180"/>
      <c r="T669" s="181"/>
      <c r="AT669" s="176" t="s">
        <v>171</v>
      </c>
      <c r="AU669" s="176" t="s">
        <v>85</v>
      </c>
      <c r="AV669" s="14" t="s">
        <v>181</v>
      </c>
      <c r="AW669" s="14" t="s">
        <v>37</v>
      </c>
      <c r="AX669" s="14" t="s">
        <v>76</v>
      </c>
      <c r="AY669" s="176" t="s">
        <v>160</v>
      </c>
    </row>
    <row r="670" spans="2:51" s="12" customFormat="1" ht="10">
      <c r="B670" s="162"/>
      <c r="D670" s="159" t="s">
        <v>171</v>
      </c>
      <c r="E670" s="163" t="s">
        <v>21</v>
      </c>
      <c r="F670" s="164" t="s">
        <v>870</v>
      </c>
      <c r="H670" s="163" t="s">
        <v>21</v>
      </c>
      <c r="I670" s="165"/>
      <c r="L670" s="162"/>
      <c r="M670" s="166"/>
      <c r="T670" s="167"/>
      <c r="AT670" s="163" t="s">
        <v>171</v>
      </c>
      <c r="AU670" s="163" t="s">
        <v>85</v>
      </c>
      <c r="AV670" s="12" t="s">
        <v>83</v>
      </c>
      <c r="AW670" s="12" t="s">
        <v>37</v>
      </c>
      <c r="AX670" s="12" t="s">
        <v>76</v>
      </c>
      <c r="AY670" s="163" t="s">
        <v>160</v>
      </c>
    </row>
    <row r="671" spans="2:51" s="13" customFormat="1" ht="10">
      <c r="B671" s="168"/>
      <c r="D671" s="159" t="s">
        <v>171</v>
      </c>
      <c r="E671" s="169" t="s">
        <v>21</v>
      </c>
      <c r="F671" s="170" t="s">
        <v>871</v>
      </c>
      <c r="H671" s="171">
        <v>167.306</v>
      </c>
      <c r="I671" s="172"/>
      <c r="L671" s="168"/>
      <c r="M671" s="173"/>
      <c r="T671" s="174"/>
      <c r="AT671" s="169" t="s">
        <v>171</v>
      </c>
      <c r="AU671" s="169" t="s">
        <v>85</v>
      </c>
      <c r="AV671" s="13" t="s">
        <v>85</v>
      </c>
      <c r="AW671" s="13" t="s">
        <v>37</v>
      </c>
      <c r="AX671" s="13" t="s">
        <v>76</v>
      </c>
      <c r="AY671" s="169" t="s">
        <v>160</v>
      </c>
    </row>
    <row r="672" spans="2:51" s="13" customFormat="1" ht="10">
      <c r="B672" s="168"/>
      <c r="D672" s="159" t="s">
        <v>171</v>
      </c>
      <c r="E672" s="169" t="s">
        <v>21</v>
      </c>
      <c r="F672" s="170" t="s">
        <v>872</v>
      </c>
      <c r="H672" s="171">
        <v>8.622</v>
      </c>
      <c r="I672" s="172"/>
      <c r="L672" s="168"/>
      <c r="M672" s="173"/>
      <c r="T672" s="174"/>
      <c r="AT672" s="169" t="s">
        <v>171</v>
      </c>
      <c r="AU672" s="169" t="s">
        <v>85</v>
      </c>
      <c r="AV672" s="13" t="s">
        <v>85</v>
      </c>
      <c r="AW672" s="13" t="s">
        <v>37</v>
      </c>
      <c r="AX672" s="13" t="s">
        <v>76</v>
      </c>
      <c r="AY672" s="169" t="s">
        <v>160</v>
      </c>
    </row>
    <row r="673" spans="2:51" s="13" customFormat="1" ht="10">
      <c r="B673" s="168"/>
      <c r="D673" s="159" t="s">
        <v>171</v>
      </c>
      <c r="E673" s="169" t="s">
        <v>21</v>
      </c>
      <c r="F673" s="170" t="s">
        <v>873</v>
      </c>
      <c r="H673" s="171">
        <v>-39.447</v>
      </c>
      <c r="I673" s="172"/>
      <c r="L673" s="168"/>
      <c r="M673" s="173"/>
      <c r="T673" s="174"/>
      <c r="AT673" s="169" t="s">
        <v>171</v>
      </c>
      <c r="AU673" s="169" t="s">
        <v>85</v>
      </c>
      <c r="AV673" s="13" t="s">
        <v>85</v>
      </c>
      <c r="AW673" s="13" t="s">
        <v>37</v>
      </c>
      <c r="AX673" s="13" t="s">
        <v>76</v>
      </c>
      <c r="AY673" s="169" t="s">
        <v>160</v>
      </c>
    </row>
    <row r="674" spans="2:51" s="14" customFormat="1" ht="10">
      <c r="B674" s="175"/>
      <c r="D674" s="159" t="s">
        <v>171</v>
      </c>
      <c r="E674" s="176" t="s">
        <v>21</v>
      </c>
      <c r="F674" s="177" t="s">
        <v>180</v>
      </c>
      <c r="H674" s="178">
        <v>136.481</v>
      </c>
      <c r="I674" s="179"/>
      <c r="L674" s="175"/>
      <c r="M674" s="180"/>
      <c r="T674" s="181"/>
      <c r="AT674" s="176" t="s">
        <v>171</v>
      </c>
      <c r="AU674" s="176" t="s">
        <v>85</v>
      </c>
      <c r="AV674" s="14" t="s">
        <v>181</v>
      </c>
      <c r="AW674" s="14" t="s">
        <v>37</v>
      </c>
      <c r="AX674" s="14" t="s">
        <v>76</v>
      </c>
      <c r="AY674" s="176" t="s">
        <v>160</v>
      </c>
    </row>
    <row r="675" spans="2:51" s="12" customFormat="1" ht="10">
      <c r="B675" s="162"/>
      <c r="D675" s="159" t="s">
        <v>171</v>
      </c>
      <c r="E675" s="163" t="s">
        <v>21</v>
      </c>
      <c r="F675" s="164" t="s">
        <v>874</v>
      </c>
      <c r="H675" s="163" t="s">
        <v>21</v>
      </c>
      <c r="I675" s="165"/>
      <c r="L675" s="162"/>
      <c r="M675" s="166"/>
      <c r="T675" s="167"/>
      <c r="AT675" s="163" t="s">
        <v>171</v>
      </c>
      <c r="AU675" s="163" t="s">
        <v>85</v>
      </c>
      <c r="AV675" s="12" t="s">
        <v>83</v>
      </c>
      <c r="AW675" s="12" t="s">
        <v>37</v>
      </c>
      <c r="AX675" s="12" t="s">
        <v>76</v>
      </c>
      <c r="AY675" s="163" t="s">
        <v>160</v>
      </c>
    </row>
    <row r="676" spans="2:51" s="13" customFormat="1" ht="10">
      <c r="B676" s="168"/>
      <c r="D676" s="159" t="s">
        <v>171</v>
      </c>
      <c r="E676" s="169" t="s">
        <v>21</v>
      </c>
      <c r="F676" s="170" t="s">
        <v>875</v>
      </c>
      <c r="H676" s="171">
        <v>45.862</v>
      </c>
      <c r="I676" s="172"/>
      <c r="L676" s="168"/>
      <c r="M676" s="173"/>
      <c r="T676" s="174"/>
      <c r="AT676" s="169" t="s">
        <v>171</v>
      </c>
      <c r="AU676" s="169" t="s">
        <v>85</v>
      </c>
      <c r="AV676" s="13" t="s">
        <v>85</v>
      </c>
      <c r="AW676" s="13" t="s">
        <v>37</v>
      </c>
      <c r="AX676" s="13" t="s">
        <v>76</v>
      </c>
      <c r="AY676" s="169" t="s">
        <v>160</v>
      </c>
    </row>
    <row r="677" spans="2:51" s="13" customFormat="1" ht="10">
      <c r="B677" s="168"/>
      <c r="D677" s="159" t="s">
        <v>171</v>
      </c>
      <c r="E677" s="169" t="s">
        <v>21</v>
      </c>
      <c r="F677" s="170" t="s">
        <v>876</v>
      </c>
      <c r="H677" s="171">
        <v>-1.576</v>
      </c>
      <c r="I677" s="172"/>
      <c r="L677" s="168"/>
      <c r="M677" s="173"/>
      <c r="T677" s="174"/>
      <c r="AT677" s="169" t="s">
        <v>171</v>
      </c>
      <c r="AU677" s="169" t="s">
        <v>85</v>
      </c>
      <c r="AV677" s="13" t="s">
        <v>85</v>
      </c>
      <c r="AW677" s="13" t="s">
        <v>37</v>
      </c>
      <c r="AX677" s="13" t="s">
        <v>76</v>
      </c>
      <c r="AY677" s="169" t="s">
        <v>160</v>
      </c>
    </row>
    <row r="678" spans="2:51" s="14" customFormat="1" ht="10">
      <c r="B678" s="175"/>
      <c r="D678" s="159" t="s">
        <v>171</v>
      </c>
      <c r="E678" s="176" t="s">
        <v>21</v>
      </c>
      <c r="F678" s="177" t="s">
        <v>180</v>
      </c>
      <c r="H678" s="178">
        <v>44.286</v>
      </c>
      <c r="I678" s="179"/>
      <c r="L678" s="175"/>
      <c r="M678" s="180"/>
      <c r="T678" s="181"/>
      <c r="AT678" s="176" t="s">
        <v>171</v>
      </c>
      <c r="AU678" s="176" t="s">
        <v>85</v>
      </c>
      <c r="AV678" s="14" t="s">
        <v>181</v>
      </c>
      <c r="AW678" s="14" t="s">
        <v>37</v>
      </c>
      <c r="AX678" s="14" t="s">
        <v>76</v>
      </c>
      <c r="AY678" s="176" t="s">
        <v>160</v>
      </c>
    </row>
    <row r="679" spans="2:51" s="12" customFormat="1" ht="10">
      <c r="B679" s="162"/>
      <c r="D679" s="159" t="s">
        <v>171</v>
      </c>
      <c r="E679" s="163" t="s">
        <v>21</v>
      </c>
      <c r="F679" s="164" t="s">
        <v>877</v>
      </c>
      <c r="H679" s="163" t="s">
        <v>21</v>
      </c>
      <c r="I679" s="165"/>
      <c r="L679" s="162"/>
      <c r="M679" s="166"/>
      <c r="T679" s="167"/>
      <c r="AT679" s="163" t="s">
        <v>171</v>
      </c>
      <c r="AU679" s="163" t="s">
        <v>85</v>
      </c>
      <c r="AV679" s="12" t="s">
        <v>83</v>
      </c>
      <c r="AW679" s="12" t="s">
        <v>37</v>
      </c>
      <c r="AX679" s="12" t="s">
        <v>76</v>
      </c>
      <c r="AY679" s="163" t="s">
        <v>160</v>
      </c>
    </row>
    <row r="680" spans="2:51" s="13" customFormat="1" ht="10">
      <c r="B680" s="168"/>
      <c r="D680" s="159" t="s">
        <v>171</v>
      </c>
      <c r="E680" s="169" t="s">
        <v>21</v>
      </c>
      <c r="F680" s="170" t="s">
        <v>878</v>
      </c>
      <c r="H680" s="171">
        <v>46.948</v>
      </c>
      <c r="I680" s="172"/>
      <c r="L680" s="168"/>
      <c r="M680" s="173"/>
      <c r="T680" s="174"/>
      <c r="AT680" s="169" t="s">
        <v>171</v>
      </c>
      <c r="AU680" s="169" t="s">
        <v>85</v>
      </c>
      <c r="AV680" s="13" t="s">
        <v>85</v>
      </c>
      <c r="AW680" s="13" t="s">
        <v>37</v>
      </c>
      <c r="AX680" s="13" t="s">
        <v>76</v>
      </c>
      <c r="AY680" s="169" t="s">
        <v>160</v>
      </c>
    </row>
    <row r="681" spans="2:51" s="14" customFormat="1" ht="10">
      <c r="B681" s="175"/>
      <c r="D681" s="159" t="s">
        <v>171</v>
      </c>
      <c r="E681" s="176" t="s">
        <v>21</v>
      </c>
      <c r="F681" s="177" t="s">
        <v>180</v>
      </c>
      <c r="H681" s="178">
        <v>46.948</v>
      </c>
      <c r="I681" s="179"/>
      <c r="L681" s="175"/>
      <c r="M681" s="180"/>
      <c r="T681" s="181"/>
      <c r="AT681" s="176" t="s">
        <v>171</v>
      </c>
      <c r="AU681" s="176" t="s">
        <v>85</v>
      </c>
      <c r="AV681" s="14" t="s">
        <v>181</v>
      </c>
      <c r="AW681" s="14" t="s">
        <v>37</v>
      </c>
      <c r="AX681" s="14" t="s">
        <v>76</v>
      </c>
      <c r="AY681" s="176" t="s">
        <v>160</v>
      </c>
    </row>
    <row r="682" spans="2:51" s="12" customFormat="1" ht="10">
      <c r="B682" s="162"/>
      <c r="D682" s="159" t="s">
        <v>171</v>
      </c>
      <c r="E682" s="163" t="s">
        <v>21</v>
      </c>
      <c r="F682" s="164" t="s">
        <v>879</v>
      </c>
      <c r="H682" s="163" t="s">
        <v>21</v>
      </c>
      <c r="I682" s="165"/>
      <c r="L682" s="162"/>
      <c r="M682" s="166"/>
      <c r="T682" s="167"/>
      <c r="AT682" s="163" t="s">
        <v>171</v>
      </c>
      <c r="AU682" s="163" t="s">
        <v>85</v>
      </c>
      <c r="AV682" s="12" t="s">
        <v>83</v>
      </c>
      <c r="AW682" s="12" t="s">
        <v>37</v>
      </c>
      <c r="AX682" s="12" t="s">
        <v>76</v>
      </c>
      <c r="AY682" s="163" t="s">
        <v>160</v>
      </c>
    </row>
    <row r="683" spans="2:51" s="13" customFormat="1" ht="10">
      <c r="B683" s="168"/>
      <c r="D683" s="159" t="s">
        <v>171</v>
      </c>
      <c r="E683" s="169" t="s">
        <v>21</v>
      </c>
      <c r="F683" s="170" t="s">
        <v>880</v>
      </c>
      <c r="H683" s="171">
        <v>246.38</v>
      </c>
      <c r="I683" s="172"/>
      <c r="L683" s="168"/>
      <c r="M683" s="173"/>
      <c r="T683" s="174"/>
      <c r="AT683" s="169" t="s">
        <v>171</v>
      </c>
      <c r="AU683" s="169" t="s">
        <v>85</v>
      </c>
      <c r="AV683" s="13" t="s">
        <v>85</v>
      </c>
      <c r="AW683" s="13" t="s">
        <v>37</v>
      </c>
      <c r="AX683" s="13" t="s">
        <v>76</v>
      </c>
      <c r="AY683" s="169" t="s">
        <v>160</v>
      </c>
    </row>
    <row r="684" spans="2:51" s="13" customFormat="1" ht="10">
      <c r="B684" s="168"/>
      <c r="D684" s="159" t="s">
        <v>171</v>
      </c>
      <c r="E684" s="169" t="s">
        <v>21</v>
      </c>
      <c r="F684" s="170" t="s">
        <v>881</v>
      </c>
      <c r="H684" s="171">
        <v>21.81</v>
      </c>
      <c r="I684" s="172"/>
      <c r="L684" s="168"/>
      <c r="M684" s="173"/>
      <c r="T684" s="174"/>
      <c r="AT684" s="169" t="s">
        <v>171</v>
      </c>
      <c r="AU684" s="169" t="s">
        <v>85</v>
      </c>
      <c r="AV684" s="13" t="s">
        <v>85</v>
      </c>
      <c r="AW684" s="13" t="s">
        <v>37</v>
      </c>
      <c r="AX684" s="13" t="s">
        <v>76</v>
      </c>
      <c r="AY684" s="169" t="s">
        <v>160</v>
      </c>
    </row>
    <row r="685" spans="2:51" s="13" customFormat="1" ht="10">
      <c r="B685" s="168"/>
      <c r="D685" s="159" t="s">
        <v>171</v>
      </c>
      <c r="E685" s="169" t="s">
        <v>21</v>
      </c>
      <c r="F685" s="170" t="s">
        <v>882</v>
      </c>
      <c r="H685" s="171">
        <v>-12.028</v>
      </c>
      <c r="I685" s="172"/>
      <c r="L685" s="168"/>
      <c r="M685" s="173"/>
      <c r="T685" s="174"/>
      <c r="AT685" s="169" t="s">
        <v>171</v>
      </c>
      <c r="AU685" s="169" t="s">
        <v>85</v>
      </c>
      <c r="AV685" s="13" t="s">
        <v>85</v>
      </c>
      <c r="AW685" s="13" t="s">
        <v>37</v>
      </c>
      <c r="AX685" s="13" t="s">
        <v>76</v>
      </c>
      <c r="AY685" s="169" t="s">
        <v>160</v>
      </c>
    </row>
    <row r="686" spans="2:51" s="13" customFormat="1" ht="10">
      <c r="B686" s="168"/>
      <c r="D686" s="159" t="s">
        <v>171</v>
      </c>
      <c r="E686" s="169" t="s">
        <v>21</v>
      </c>
      <c r="F686" s="170" t="s">
        <v>883</v>
      </c>
      <c r="H686" s="171">
        <v>-43.335</v>
      </c>
      <c r="I686" s="172"/>
      <c r="L686" s="168"/>
      <c r="M686" s="173"/>
      <c r="T686" s="174"/>
      <c r="AT686" s="169" t="s">
        <v>171</v>
      </c>
      <c r="AU686" s="169" t="s">
        <v>85</v>
      </c>
      <c r="AV686" s="13" t="s">
        <v>85</v>
      </c>
      <c r="AW686" s="13" t="s">
        <v>37</v>
      </c>
      <c r="AX686" s="13" t="s">
        <v>76</v>
      </c>
      <c r="AY686" s="169" t="s">
        <v>160</v>
      </c>
    </row>
    <row r="687" spans="2:51" s="14" customFormat="1" ht="10">
      <c r="B687" s="175"/>
      <c r="D687" s="159" t="s">
        <v>171</v>
      </c>
      <c r="E687" s="176" t="s">
        <v>21</v>
      </c>
      <c r="F687" s="177" t="s">
        <v>180</v>
      </c>
      <c r="H687" s="178">
        <v>212.82699999999997</v>
      </c>
      <c r="I687" s="179"/>
      <c r="L687" s="175"/>
      <c r="M687" s="180"/>
      <c r="T687" s="181"/>
      <c r="AT687" s="176" t="s">
        <v>171</v>
      </c>
      <c r="AU687" s="176" t="s">
        <v>85</v>
      </c>
      <c r="AV687" s="14" t="s">
        <v>181</v>
      </c>
      <c r="AW687" s="14" t="s">
        <v>37</v>
      </c>
      <c r="AX687" s="14" t="s">
        <v>76</v>
      </c>
      <c r="AY687" s="176" t="s">
        <v>160</v>
      </c>
    </row>
    <row r="688" spans="2:51" s="12" customFormat="1" ht="10">
      <c r="B688" s="162"/>
      <c r="D688" s="159" t="s">
        <v>171</v>
      </c>
      <c r="E688" s="163" t="s">
        <v>21</v>
      </c>
      <c r="F688" s="164" t="s">
        <v>884</v>
      </c>
      <c r="H688" s="163" t="s">
        <v>21</v>
      </c>
      <c r="I688" s="165"/>
      <c r="L688" s="162"/>
      <c r="M688" s="166"/>
      <c r="T688" s="167"/>
      <c r="AT688" s="163" t="s">
        <v>171</v>
      </c>
      <c r="AU688" s="163" t="s">
        <v>85</v>
      </c>
      <c r="AV688" s="12" t="s">
        <v>83</v>
      </c>
      <c r="AW688" s="12" t="s">
        <v>37</v>
      </c>
      <c r="AX688" s="12" t="s">
        <v>76</v>
      </c>
      <c r="AY688" s="163" t="s">
        <v>160</v>
      </c>
    </row>
    <row r="689" spans="2:51" s="13" customFormat="1" ht="10">
      <c r="B689" s="168"/>
      <c r="D689" s="159" t="s">
        <v>171</v>
      </c>
      <c r="E689" s="169" t="s">
        <v>21</v>
      </c>
      <c r="F689" s="170" t="s">
        <v>885</v>
      </c>
      <c r="H689" s="171">
        <v>131.92</v>
      </c>
      <c r="I689" s="172"/>
      <c r="L689" s="168"/>
      <c r="M689" s="173"/>
      <c r="T689" s="174"/>
      <c r="AT689" s="169" t="s">
        <v>171</v>
      </c>
      <c r="AU689" s="169" t="s">
        <v>85</v>
      </c>
      <c r="AV689" s="13" t="s">
        <v>85</v>
      </c>
      <c r="AW689" s="13" t="s">
        <v>37</v>
      </c>
      <c r="AX689" s="13" t="s">
        <v>76</v>
      </c>
      <c r="AY689" s="169" t="s">
        <v>160</v>
      </c>
    </row>
    <row r="690" spans="2:51" s="13" customFormat="1" ht="10">
      <c r="B690" s="168"/>
      <c r="D690" s="159" t="s">
        <v>171</v>
      </c>
      <c r="E690" s="169" t="s">
        <v>21</v>
      </c>
      <c r="F690" s="170" t="s">
        <v>886</v>
      </c>
      <c r="H690" s="171">
        <v>6.444</v>
      </c>
      <c r="I690" s="172"/>
      <c r="L690" s="168"/>
      <c r="M690" s="173"/>
      <c r="T690" s="174"/>
      <c r="AT690" s="169" t="s">
        <v>171</v>
      </c>
      <c r="AU690" s="169" t="s">
        <v>85</v>
      </c>
      <c r="AV690" s="13" t="s">
        <v>85</v>
      </c>
      <c r="AW690" s="13" t="s">
        <v>37</v>
      </c>
      <c r="AX690" s="13" t="s">
        <v>76</v>
      </c>
      <c r="AY690" s="169" t="s">
        <v>160</v>
      </c>
    </row>
    <row r="691" spans="2:51" s="13" customFormat="1" ht="10">
      <c r="B691" s="168"/>
      <c r="D691" s="159" t="s">
        <v>171</v>
      </c>
      <c r="E691" s="169" t="s">
        <v>21</v>
      </c>
      <c r="F691" s="170" t="s">
        <v>887</v>
      </c>
      <c r="H691" s="171">
        <v>-41.859</v>
      </c>
      <c r="I691" s="172"/>
      <c r="L691" s="168"/>
      <c r="M691" s="173"/>
      <c r="T691" s="174"/>
      <c r="AT691" s="169" t="s">
        <v>171</v>
      </c>
      <c r="AU691" s="169" t="s">
        <v>85</v>
      </c>
      <c r="AV691" s="13" t="s">
        <v>85</v>
      </c>
      <c r="AW691" s="13" t="s">
        <v>37</v>
      </c>
      <c r="AX691" s="13" t="s">
        <v>76</v>
      </c>
      <c r="AY691" s="169" t="s">
        <v>160</v>
      </c>
    </row>
    <row r="692" spans="2:51" s="14" customFormat="1" ht="10">
      <c r="B692" s="175"/>
      <c r="D692" s="159" t="s">
        <v>171</v>
      </c>
      <c r="E692" s="176" t="s">
        <v>21</v>
      </c>
      <c r="F692" s="177" t="s">
        <v>180</v>
      </c>
      <c r="H692" s="178">
        <v>96.50499999999997</v>
      </c>
      <c r="I692" s="179"/>
      <c r="L692" s="175"/>
      <c r="M692" s="180"/>
      <c r="T692" s="181"/>
      <c r="AT692" s="176" t="s">
        <v>171</v>
      </c>
      <c r="AU692" s="176" t="s">
        <v>85</v>
      </c>
      <c r="AV692" s="14" t="s">
        <v>181</v>
      </c>
      <c r="AW692" s="14" t="s">
        <v>37</v>
      </c>
      <c r="AX692" s="14" t="s">
        <v>76</v>
      </c>
      <c r="AY692" s="176" t="s">
        <v>160</v>
      </c>
    </row>
    <row r="693" spans="2:51" s="12" customFormat="1" ht="10">
      <c r="B693" s="162"/>
      <c r="D693" s="159" t="s">
        <v>171</v>
      </c>
      <c r="E693" s="163" t="s">
        <v>21</v>
      </c>
      <c r="F693" s="164" t="s">
        <v>888</v>
      </c>
      <c r="H693" s="163" t="s">
        <v>21</v>
      </c>
      <c r="I693" s="165"/>
      <c r="L693" s="162"/>
      <c r="M693" s="166"/>
      <c r="T693" s="167"/>
      <c r="AT693" s="163" t="s">
        <v>171</v>
      </c>
      <c r="AU693" s="163" t="s">
        <v>85</v>
      </c>
      <c r="AV693" s="12" t="s">
        <v>83</v>
      </c>
      <c r="AW693" s="12" t="s">
        <v>37</v>
      </c>
      <c r="AX693" s="12" t="s">
        <v>76</v>
      </c>
      <c r="AY693" s="163" t="s">
        <v>160</v>
      </c>
    </row>
    <row r="694" spans="2:51" s="13" customFormat="1" ht="10">
      <c r="B694" s="168"/>
      <c r="D694" s="159" t="s">
        <v>171</v>
      </c>
      <c r="E694" s="169" t="s">
        <v>21</v>
      </c>
      <c r="F694" s="170" t="s">
        <v>880</v>
      </c>
      <c r="H694" s="171">
        <v>246.38</v>
      </c>
      <c r="I694" s="172"/>
      <c r="L694" s="168"/>
      <c r="M694" s="173"/>
      <c r="T694" s="174"/>
      <c r="AT694" s="169" t="s">
        <v>171</v>
      </c>
      <c r="AU694" s="169" t="s">
        <v>85</v>
      </c>
      <c r="AV694" s="13" t="s">
        <v>85</v>
      </c>
      <c r="AW694" s="13" t="s">
        <v>37</v>
      </c>
      <c r="AX694" s="13" t="s">
        <v>76</v>
      </c>
      <c r="AY694" s="169" t="s">
        <v>160</v>
      </c>
    </row>
    <row r="695" spans="2:51" s="13" customFormat="1" ht="10">
      <c r="B695" s="168"/>
      <c r="D695" s="159" t="s">
        <v>171</v>
      </c>
      <c r="E695" s="169" t="s">
        <v>21</v>
      </c>
      <c r="F695" s="170" t="s">
        <v>889</v>
      </c>
      <c r="H695" s="171">
        <v>21.825</v>
      </c>
      <c r="I695" s="172"/>
      <c r="L695" s="168"/>
      <c r="M695" s="173"/>
      <c r="T695" s="174"/>
      <c r="AT695" s="169" t="s">
        <v>171</v>
      </c>
      <c r="AU695" s="169" t="s">
        <v>85</v>
      </c>
      <c r="AV695" s="13" t="s">
        <v>85</v>
      </c>
      <c r="AW695" s="13" t="s">
        <v>37</v>
      </c>
      <c r="AX695" s="13" t="s">
        <v>76</v>
      </c>
      <c r="AY695" s="169" t="s">
        <v>160</v>
      </c>
    </row>
    <row r="696" spans="2:51" s="13" customFormat="1" ht="10">
      <c r="B696" s="168"/>
      <c r="D696" s="159" t="s">
        <v>171</v>
      </c>
      <c r="E696" s="169" t="s">
        <v>21</v>
      </c>
      <c r="F696" s="170" t="s">
        <v>890</v>
      </c>
      <c r="H696" s="171">
        <v>-12.028</v>
      </c>
      <c r="I696" s="172"/>
      <c r="L696" s="168"/>
      <c r="M696" s="173"/>
      <c r="T696" s="174"/>
      <c r="AT696" s="169" t="s">
        <v>171</v>
      </c>
      <c r="AU696" s="169" t="s">
        <v>85</v>
      </c>
      <c r="AV696" s="13" t="s">
        <v>85</v>
      </c>
      <c r="AW696" s="13" t="s">
        <v>37</v>
      </c>
      <c r="AX696" s="13" t="s">
        <v>76</v>
      </c>
      <c r="AY696" s="169" t="s">
        <v>160</v>
      </c>
    </row>
    <row r="697" spans="2:51" s="13" customFormat="1" ht="10">
      <c r="B697" s="168"/>
      <c r="D697" s="159" t="s">
        <v>171</v>
      </c>
      <c r="E697" s="169" t="s">
        <v>21</v>
      </c>
      <c r="F697" s="170" t="s">
        <v>891</v>
      </c>
      <c r="H697" s="171">
        <v>-43.385</v>
      </c>
      <c r="I697" s="172"/>
      <c r="L697" s="168"/>
      <c r="M697" s="173"/>
      <c r="T697" s="174"/>
      <c r="AT697" s="169" t="s">
        <v>171</v>
      </c>
      <c r="AU697" s="169" t="s">
        <v>85</v>
      </c>
      <c r="AV697" s="13" t="s">
        <v>85</v>
      </c>
      <c r="AW697" s="13" t="s">
        <v>37</v>
      </c>
      <c r="AX697" s="13" t="s">
        <v>76</v>
      </c>
      <c r="AY697" s="169" t="s">
        <v>160</v>
      </c>
    </row>
    <row r="698" spans="2:51" s="14" customFormat="1" ht="10">
      <c r="B698" s="175"/>
      <c r="D698" s="159" t="s">
        <v>171</v>
      </c>
      <c r="E698" s="176" t="s">
        <v>21</v>
      </c>
      <c r="F698" s="177" t="s">
        <v>180</v>
      </c>
      <c r="H698" s="178">
        <v>212.79199999999997</v>
      </c>
      <c r="I698" s="179"/>
      <c r="L698" s="175"/>
      <c r="M698" s="180"/>
      <c r="T698" s="181"/>
      <c r="AT698" s="176" t="s">
        <v>171</v>
      </c>
      <c r="AU698" s="176" t="s">
        <v>85</v>
      </c>
      <c r="AV698" s="14" t="s">
        <v>181</v>
      </c>
      <c r="AW698" s="14" t="s">
        <v>37</v>
      </c>
      <c r="AX698" s="14" t="s">
        <v>76</v>
      </c>
      <c r="AY698" s="176" t="s">
        <v>160</v>
      </c>
    </row>
    <row r="699" spans="2:51" s="12" customFormat="1" ht="10">
      <c r="B699" s="162"/>
      <c r="D699" s="159" t="s">
        <v>171</v>
      </c>
      <c r="E699" s="163" t="s">
        <v>21</v>
      </c>
      <c r="F699" s="164" t="s">
        <v>892</v>
      </c>
      <c r="H699" s="163" t="s">
        <v>21</v>
      </c>
      <c r="I699" s="165"/>
      <c r="L699" s="162"/>
      <c r="M699" s="166"/>
      <c r="T699" s="167"/>
      <c r="AT699" s="163" t="s">
        <v>171</v>
      </c>
      <c r="AU699" s="163" t="s">
        <v>85</v>
      </c>
      <c r="AV699" s="12" t="s">
        <v>83</v>
      </c>
      <c r="AW699" s="12" t="s">
        <v>37</v>
      </c>
      <c r="AX699" s="12" t="s">
        <v>76</v>
      </c>
      <c r="AY699" s="163" t="s">
        <v>160</v>
      </c>
    </row>
    <row r="700" spans="2:51" s="13" customFormat="1" ht="10">
      <c r="B700" s="168"/>
      <c r="D700" s="159" t="s">
        <v>171</v>
      </c>
      <c r="E700" s="169" t="s">
        <v>21</v>
      </c>
      <c r="F700" s="170" t="s">
        <v>878</v>
      </c>
      <c r="H700" s="171">
        <v>46.948</v>
      </c>
      <c r="I700" s="172"/>
      <c r="L700" s="168"/>
      <c r="M700" s="173"/>
      <c r="T700" s="174"/>
      <c r="AT700" s="169" t="s">
        <v>171</v>
      </c>
      <c r="AU700" s="169" t="s">
        <v>85</v>
      </c>
      <c r="AV700" s="13" t="s">
        <v>85</v>
      </c>
      <c r="AW700" s="13" t="s">
        <v>37</v>
      </c>
      <c r="AX700" s="13" t="s">
        <v>76</v>
      </c>
      <c r="AY700" s="169" t="s">
        <v>160</v>
      </c>
    </row>
    <row r="701" spans="2:51" s="14" customFormat="1" ht="10">
      <c r="B701" s="175"/>
      <c r="D701" s="159" t="s">
        <v>171</v>
      </c>
      <c r="E701" s="176" t="s">
        <v>21</v>
      </c>
      <c r="F701" s="177" t="s">
        <v>180</v>
      </c>
      <c r="H701" s="178">
        <v>46.948</v>
      </c>
      <c r="I701" s="179"/>
      <c r="L701" s="175"/>
      <c r="M701" s="180"/>
      <c r="T701" s="181"/>
      <c r="AT701" s="176" t="s">
        <v>171</v>
      </c>
      <c r="AU701" s="176" t="s">
        <v>85</v>
      </c>
      <c r="AV701" s="14" t="s">
        <v>181</v>
      </c>
      <c r="AW701" s="14" t="s">
        <v>37</v>
      </c>
      <c r="AX701" s="14" t="s">
        <v>76</v>
      </c>
      <c r="AY701" s="176" t="s">
        <v>160</v>
      </c>
    </row>
    <row r="702" spans="2:51" s="12" customFormat="1" ht="10">
      <c r="B702" s="162"/>
      <c r="D702" s="159" t="s">
        <v>171</v>
      </c>
      <c r="E702" s="163" t="s">
        <v>21</v>
      </c>
      <c r="F702" s="164" t="s">
        <v>893</v>
      </c>
      <c r="H702" s="163" t="s">
        <v>21</v>
      </c>
      <c r="I702" s="165"/>
      <c r="L702" s="162"/>
      <c r="M702" s="166"/>
      <c r="T702" s="167"/>
      <c r="AT702" s="163" t="s">
        <v>171</v>
      </c>
      <c r="AU702" s="163" t="s">
        <v>85</v>
      </c>
      <c r="AV702" s="12" t="s">
        <v>83</v>
      </c>
      <c r="AW702" s="12" t="s">
        <v>37</v>
      </c>
      <c r="AX702" s="12" t="s">
        <v>76</v>
      </c>
      <c r="AY702" s="163" t="s">
        <v>160</v>
      </c>
    </row>
    <row r="703" spans="2:51" s="13" customFormat="1" ht="10">
      <c r="B703" s="168"/>
      <c r="D703" s="159" t="s">
        <v>171</v>
      </c>
      <c r="E703" s="169" t="s">
        <v>21</v>
      </c>
      <c r="F703" s="170" t="s">
        <v>871</v>
      </c>
      <c r="H703" s="171">
        <v>167.306</v>
      </c>
      <c r="I703" s="172"/>
      <c r="L703" s="168"/>
      <c r="M703" s="173"/>
      <c r="T703" s="174"/>
      <c r="AT703" s="169" t="s">
        <v>171</v>
      </c>
      <c r="AU703" s="169" t="s">
        <v>85</v>
      </c>
      <c r="AV703" s="13" t="s">
        <v>85</v>
      </c>
      <c r="AW703" s="13" t="s">
        <v>37</v>
      </c>
      <c r="AX703" s="13" t="s">
        <v>76</v>
      </c>
      <c r="AY703" s="169" t="s">
        <v>160</v>
      </c>
    </row>
    <row r="704" spans="2:51" s="13" customFormat="1" ht="10">
      <c r="B704" s="168"/>
      <c r="D704" s="159" t="s">
        <v>171</v>
      </c>
      <c r="E704" s="169" t="s">
        <v>21</v>
      </c>
      <c r="F704" s="170" t="s">
        <v>894</v>
      </c>
      <c r="H704" s="171">
        <v>8.622</v>
      </c>
      <c r="I704" s="172"/>
      <c r="L704" s="168"/>
      <c r="M704" s="173"/>
      <c r="T704" s="174"/>
      <c r="AT704" s="169" t="s">
        <v>171</v>
      </c>
      <c r="AU704" s="169" t="s">
        <v>85</v>
      </c>
      <c r="AV704" s="13" t="s">
        <v>85</v>
      </c>
      <c r="AW704" s="13" t="s">
        <v>37</v>
      </c>
      <c r="AX704" s="13" t="s">
        <v>76</v>
      </c>
      <c r="AY704" s="169" t="s">
        <v>160</v>
      </c>
    </row>
    <row r="705" spans="2:51" s="13" customFormat="1" ht="10">
      <c r="B705" s="168"/>
      <c r="D705" s="159" t="s">
        <v>171</v>
      </c>
      <c r="E705" s="169" t="s">
        <v>21</v>
      </c>
      <c r="F705" s="170" t="s">
        <v>895</v>
      </c>
      <c r="H705" s="171">
        <v>-47.418</v>
      </c>
      <c r="I705" s="172"/>
      <c r="L705" s="168"/>
      <c r="M705" s="173"/>
      <c r="T705" s="174"/>
      <c r="AT705" s="169" t="s">
        <v>171</v>
      </c>
      <c r="AU705" s="169" t="s">
        <v>85</v>
      </c>
      <c r="AV705" s="13" t="s">
        <v>85</v>
      </c>
      <c r="AW705" s="13" t="s">
        <v>37</v>
      </c>
      <c r="AX705" s="13" t="s">
        <v>76</v>
      </c>
      <c r="AY705" s="169" t="s">
        <v>160</v>
      </c>
    </row>
    <row r="706" spans="2:51" s="14" customFormat="1" ht="10">
      <c r="B706" s="175"/>
      <c r="D706" s="159" t="s">
        <v>171</v>
      </c>
      <c r="E706" s="176" t="s">
        <v>21</v>
      </c>
      <c r="F706" s="177" t="s">
        <v>180</v>
      </c>
      <c r="H706" s="178">
        <v>128.51</v>
      </c>
      <c r="I706" s="179"/>
      <c r="L706" s="175"/>
      <c r="M706" s="180"/>
      <c r="T706" s="181"/>
      <c r="AT706" s="176" t="s">
        <v>171</v>
      </c>
      <c r="AU706" s="176" t="s">
        <v>85</v>
      </c>
      <c r="AV706" s="14" t="s">
        <v>181</v>
      </c>
      <c r="AW706" s="14" t="s">
        <v>37</v>
      </c>
      <c r="AX706" s="14" t="s">
        <v>76</v>
      </c>
      <c r="AY706" s="176" t="s">
        <v>160</v>
      </c>
    </row>
    <row r="707" spans="2:51" s="12" customFormat="1" ht="10">
      <c r="B707" s="162"/>
      <c r="D707" s="159" t="s">
        <v>171</v>
      </c>
      <c r="E707" s="163" t="s">
        <v>21</v>
      </c>
      <c r="F707" s="164" t="s">
        <v>896</v>
      </c>
      <c r="H707" s="163" t="s">
        <v>21</v>
      </c>
      <c r="I707" s="165"/>
      <c r="L707" s="162"/>
      <c r="M707" s="166"/>
      <c r="T707" s="167"/>
      <c r="AT707" s="163" t="s">
        <v>171</v>
      </c>
      <c r="AU707" s="163" t="s">
        <v>85</v>
      </c>
      <c r="AV707" s="12" t="s">
        <v>83</v>
      </c>
      <c r="AW707" s="12" t="s">
        <v>37</v>
      </c>
      <c r="AX707" s="12" t="s">
        <v>76</v>
      </c>
      <c r="AY707" s="163" t="s">
        <v>160</v>
      </c>
    </row>
    <row r="708" spans="2:51" s="13" customFormat="1" ht="10">
      <c r="B708" s="168"/>
      <c r="D708" s="159" t="s">
        <v>171</v>
      </c>
      <c r="E708" s="169" t="s">
        <v>21</v>
      </c>
      <c r="F708" s="170" t="s">
        <v>897</v>
      </c>
      <c r="H708" s="171">
        <v>40.188</v>
      </c>
      <c r="I708" s="172"/>
      <c r="L708" s="168"/>
      <c r="M708" s="173"/>
      <c r="T708" s="174"/>
      <c r="AT708" s="169" t="s">
        <v>171</v>
      </c>
      <c r="AU708" s="169" t="s">
        <v>85</v>
      </c>
      <c r="AV708" s="13" t="s">
        <v>85</v>
      </c>
      <c r="AW708" s="13" t="s">
        <v>37</v>
      </c>
      <c r="AX708" s="13" t="s">
        <v>76</v>
      </c>
      <c r="AY708" s="169" t="s">
        <v>160</v>
      </c>
    </row>
    <row r="709" spans="2:51" s="13" customFormat="1" ht="10">
      <c r="B709" s="168"/>
      <c r="D709" s="159" t="s">
        <v>171</v>
      </c>
      <c r="E709" s="169" t="s">
        <v>21</v>
      </c>
      <c r="F709" s="170" t="s">
        <v>898</v>
      </c>
      <c r="H709" s="171">
        <v>-1.576</v>
      </c>
      <c r="I709" s="172"/>
      <c r="L709" s="168"/>
      <c r="M709" s="173"/>
      <c r="T709" s="174"/>
      <c r="AT709" s="169" t="s">
        <v>171</v>
      </c>
      <c r="AU709" s="169" t="s">
        <v>85</v>
      </c>
      <c r="AV709" s="13" t="s">
        <v>85</v>
      </c>
      <c r="AW709" s="13" t="s">
        <v>37</v>
      </c>
      <c r="AX709" s="13" t="s">
        <v>76</v>
      </c>
      <c r="AY709" s="169" t="s">
        <v>160</v>
      </c>
    </row>
    <row r="710" spans="2:51" s="14" customFormat="1" ht="10">
      <c r="B710" s="175"/>
      <c r="D710" s="159" t="s">
        <v>171</v>
      </c>
      <c r="E710" s="176" t="s">
        <v>21</v>
      </c>
      <c r="F710" s="177" t="s">
        <v>180</v>
      </c>
      <c r="H710" s="178">
        <v>38.612</v>
      </c>
      <c r="I710" s="179"/>
      <c r="L710" s="175"/>
      <c r="M710" s="180"/>
      <c r="T710" s="181"/>
      <c r="AT710" s="176" t="s">
        <v>171</v>
      </c>
      <c r="AU710" s="176" t="s">
        <v>85</v>
      </c>
      <c r="AV710" s="14" t="s">
        <v>181</v>
      </c>
      <c r="AW710" s="14" t="s">
        <v>37</v>
      </c>
      <c r="AX710" s="14" t="s">
        <v>76</v>
      </c>
      <c r="AY710" s="176" t="s">
        <v>160</v>
      </c>
    </row>
    <row r="711" spans="2:51" s="12" customFormat="1" ht="10">
      <c r="B711" s="162"/>
      <c r="D711" s="159" t="s">
        <v>171</v>
      </c>
      <c r="E711" s="163" t="s">
        <v>21</v>
      </c>
      <c r="F711" s="164" t="s">
        <v>899</v>
      </c>
      <c r="H711" s="163" t="s">
        <v>21</v>
      </c>
      <c r="I711" s="165"/>
      <c r="L711" s="162"/>
      <c r="M711" s="166"/>
      <c r="T711" s="167"/>
      <c r="AT711" s="163" t="s">
        <v>171</v>
      </c>
      <c r="AU711" s="163" t="s">
        <v>85</v>
      </c>
      <c r="AV711" s="12" t="s">
        <v>83</v>
      </c>
      <c r="AW711" s="12" t="s">
        <v>37</v>
      </c>
      <c r="AX711" s="12" t="s">
        <v>76</v>
      </c>
      <c r="AY711" s="163" t="s">
        <v>160</v>
      </c>
    </row>
    <row r="712" spans="2:51" s="13" customFormat="1" ht="10">
      <c r="B712" s="168"/>
      <c r="D712" s="159" t="s">
        <v>171</v>
      </c>
      <c r="E712" s="169" t="s">
        <v>21</v>
      </c>
      <c r="F712" s="170" t="s">
        <v>900</v>
      </c>
      <c r="H712" s="171">
        <v>307.994</v>
      </c>
      <c r="I712" s="172"/>
      <c r="L712" s="168"/>
      <c r="M712" s="173"/>
      <c r="T712" s="174"/>
      <c r="AT712" s="169" t="s">
        <v>171</v>
      </c>
      <c r="AU712" s="169" t="s">
        <v>85</v>
      </c>
      <c r="AV712" s="13" t="s">
        <v>85</v>
      </c>
      <c r="AW712" s="13" t="s">
        <v>37</v>
      </c>
      <c r="AX712" s="13" t="s">
        <v>76</v>
      </c>
      <c r="AY712" s="169" t="s">
        <v>160</v>
      </c>
    </row>
    <row r="713" spans="2:51" s="13" customFormat="1" ht="10">
      <c r="B713" s="168"/>
      <c r="D713" s="159" t="s">
        <v>171</v>
      </c>
      <c r="E713" s="169" t="s">
        <v>21</v>
      </c>
      <c r="F713" s="170" t="s">
        <v>901</v>
      </c>
      <c r="H713" s="171">
        <v>31.806</v>
      </c>
      <c r="I713" s="172"/>
      <c r="L713" s="168"/>
      <c r="M713" s="173"/>
      <c r="T713" s="174"/>
      <c r="AT713" s="169" t="s">
        <v>171</v>
      </c>
      <c r="AU713" s="169" t="s">
        <v>85</v>
      </c>
      <c r="AV713" s="13" t="s">
        <v>85</v>
      </c>
      <c r="AW713" s="13" t="s">
        <v>37</v>
      </c>
      <c r="AX713" s="13" t="s">
        <v>76</v>
      </c>
      <c r="AY713" s="169" t="s">
        <v>160</v>
      </c>
    </row>
    <row r="714" spans="2:51" s="13" customFormat="1" ht="10">
      <c r="B714" s="168"/>
      <c r="D714" s="159" t="s">
        <v>171</v>
      </c>
      <c r="E714" s="169" t="s">
        <v>21</v>
      </c>
      <c r="F714" s="170" t="s">
        <v>902</v>
      </c>
      <c r="H714" s="171">
        <v>-78.786</v>
      </c>
      <c r="I714" s="172"/>
      <c r="L714" s="168"/>
      <c r="M714" s="173"/>
      <c r="T714" s="174"/>
      <c r="AT714" s="169" t="s">
        <v>171</v>
      </c>
      <c r="AU714" s="169" t="s">
        <v>85</v>
      </c>
      <c r="AV714" s="13" t="s">
        <v>85</v>
      </c>
      <c r="AW714" s="13" t="s">
        <v>37</v>
      </c>
      <c r="AX714" s="13" t="s">
        <v>76</v>
      </c>
      <c r="AY714" s="169" t="s">
        <v>160</v>
      </c>
    </row>
    <row r="715" spans="2:51" s="14" customFormat="1" ht="10">
      <c r="B715" s="175"/>
      <c r="D715" s="159" t="s">
        <v>171</v>
      </c>
      <c r="E715" s="176" t="s">
        <v>21</v>
      </c>
      <c r="F715" s="177" t="s">
        <v>180</v>
      </c>
      <c r="H715" s="178">
        <v>261.014</v>
      </c>
      <c r="I715" s="179"/>
      <c r="L715" s="175"/>
      <c r="M715" s="180"/>
      <c r="T715" s="181"/>
      <c r="AT715" s="176" t="s">
        <v>171</v>
      </c>
      <c r="AU715" s="176" t="s">
        <v>85</v>
      </c>
      <c r="AV715" s="14" t="s">
        <v>181</v>
      </c>
      <c r="AW715" s="14" t="s">
        <v>37</v>
      </c>
      <c r="AX715" s="14" t="s">
        <v>76</v>
      </c>
      <c r="AY715" s="176" t="s">
        <v>160</v>
      </c>
    </row>
    <row r="716" spans="2:51" s="12" customFormat="1" ht="10">
      <c r="B716" s="162"/>
      <c r="D716" s="159" t="s">
        <v>171</v>
      </c>
      <c r="E716" s="163" t="s">
        <v>21</v>
      </c>
      <c r="F716" s="164" t="s">
        <v>903</v>
      </c>
      <c r="H716" s="163" t="s">
        <v>21</v>
      </c>
      <c r="I716" s="165"/>
      <c r="L716" s="162"/>
      <c r="M716" s="166"/>
      <c r="T716" s="167"/>
      <c r="AT716" s="163" t="s">
        <v>171</v>
      </c>
      <c r="AU716" s="163" t="s">
        <v>85</v>
      </c>
      <c r="AV716" s="12" t="s">
        <v>83</v>
      </c>
      <c r="AW716" s="12" t="s">
        <v>37</v>
      </c>
      <c r="AX716" s="12" t="s">
        <v>76</v>
      </c>
      <c r="AY716" s="163" t="s">
        <v>160</v>
      </c>
    </row>
    <row r="717" spans="2:51" s="13" customFormat="1" ht="10">
      <c r="B717" s="168"/>
      <c r="D717" s="159" t="s">
        <v>171</v>
      </c>
      <c r="E717" s="169" t="s">
        <v>21</v>
      </c>
      <c r="F717" s="170" t="s">
        <v>900</v>
      </c>
      <c r="H717" s="171">
        <v>307.994</v>
      </c>
      <c r="I717" s="172"/>
      <c r="L717" s="168"/>
      <c r="M717" s="173"/>
      <c r="T717" s="174"/>
      <c r="AT717" s="169" t="s">
        <v>171</v>
      </c>
      <c r="AU717" s="169" t="s">
        <v>85</v>
      </c>
      <c r="AV717" s="13" t="s">
        <v>85</v>
      </c>
      <c r="AW717" s="13" t="s">
        <v>37</v>
      </c>
      <c r="AX717" s="13" t="s">
        <v>76</v>
      </c>
      <c r="AY717" s="169" t="s">
        <v>160</v>
      </c>
    </row>
    <row r="718" spans="2:51" s="13" customFormat="1" ht="10">
      <c r="B718" s="168"/>
      <c r="D718" s="159" t="s">
        <v>171</v>
      </c>
      <c r="E718" s="169" t="s">
        <v>21</v>
      </c>
      <c r="F718" s="170" t="s">
        <v>901</v>
      </c>
      <c r="H718" s="171">
        <v>31.806</v>
      </c>
      <c r="I718" s="172"/>
      <c r="L718" s="168"/>
      <c r="M718" s="173"/>
      <c r="T718" s="174"/>
      <c r="AT718" s="169" t="s">
        <v>171</v>
      </c>
      <c r="AU718" s="169" t="s">
        <v>85</v>
      </c>
      <c r="AV718" s="13" t="s">
        <v>85</v>
      </c>
      <c r="AW718" s="13" t="s">
        <v>37</v>
      </c>
      <c r="AX718" s="13" t="s">
        <v>76</v>
      </c>
      <c r="AY718" s="169" t="s">
        <v>160</v>
      </c>
    </row>
    <row r="719" spans="2:51" s="13" customFormat="1" ht="10">
      <c r="B719" s="168"/>
      <c r="D719" s="159" t="s">
        <v>171</v>
      </c>
      <c r="E719" s="169" t="s">
        <v>21</v>
      </c>
      <c r="F719" s="170" t="s">
        <v>904</v>
      </c>
      <c r="H719" s="171">
        <v>-78.786</v>
      </c>
      <c r="I719" s="172"/>
      <c r="L719" s="168"/>
      <c r="M719" s="173"/>
      <c r="T719" s="174"/>
      <c r="AT719" s="169" t="s">
        <v>171</v>
      </c>
      <c r="AU719" s="169" t="s">
        <v>85</v>
      </c>
      <c r="AV719" s="13" t="s">
        <v>85</v>
      </c>
      <c r="AW719" s="13" t="s">
        <v>37</v>
      </c>
      <c r="AX719" s="13" t="s">
        <v>76</v>
      </c>
      <c r="AY719" s="169" t="s">
        <v>160</v>
      </c>
    </row>
    <row r="720" spans="2:51" s="14" customFormat="1" ht="10">
      <c r="B720" s="175"/>
      <c r="D720" s="159" t="s">
        <v>171</v>
      </c>
      <c r="E720" s="176" t="s">
        <v>21</v>
      </c>
      <c r="F720" s="177" t="s">
        <v>180</v>
      </c>
      <c r="H720" s="178">
        <v>261.014</v>
      </c>
      <c r="I720" s="179"/>
      <c r="L720" s="175"/>
      <c r="M720" s="180"/>
      <c r="T720" s="181"/>
      <c r="AT720" s="176" t="s">
        <v>171</v>
      </c>
      <c r="AU720" s="176" t="s">
        <v>85</v>
      </c>
      <c r="AV720" s="14" t="s">
        <v>181</v>
      </c>
      <c r="AW720" s="14" t="s">
        <v>37</v>
      </c>
      <c r="AX720" s="14" t="s">
        <v>76</v>
      </c>
      <c r="AY720" s="176" t="s">
        <v>160</v>
      </c>
    </row>
    <row r="721" spans="2:51" s="12" customFormat="1" ht="10">
      <c r="B721" s="162"/>
      <c r="D721" s="159" t="s">
        <v>171</v>
      </c>
      <c r="E721" s="163" t="s">
        <v>21</v>
      </c>
      <c r="F721" s="164" t="s">
        <v>905</v>
      </c>
      <c r="H721" s="163" t="s">
        <v>21</v>
      </c>
      <c r="I721" s="165"/>
      <c r="L721" s="162"/>
      <c r="M721" s="166"/>
      <c r="T721" s="167"/>
      <c r="AT721" s="163" t="s">
        <v>171</v>
      </c>
      <c r="AU721" s="163" t="s">
        <v>85</v>
      </c>
      <c r="AV721" s="12" t="s">
        <v>83</v>
      </c>
      <c r="AW721" s="12" t="s">
        <v>37</v>
      </c>
      <c r="AX721" s="12" t="s">
        <v>76</v>
      </c>
      <c r="AY721" s="163" t="s">
        <v>160</v>
      </c>
    </row>
    <row r="722" spans="2:51" s="13" customFormat="1" ht="10">
      <c r="B722" s="168"/>
      <c r="D722" s="159" t="s">
        <v>171</v>
      </c>
      <c r="E722" s="169" t="s">
        <v>21</v>
      </c>
      <c r="F722" s="170" t="s">
        <v>906</v>
      </c>
      <c r="H722" s="171">
        <v>179.722</v>
      </c>
      <c r="I722" s="172"/>
      <c r="L722" s="168"/>
      <c r="M722" s="173"/>
      <c r="T722" s="174"/>
      <c r="AT722" s="169" t="s">
        <v>171</v>
      </c>
      <c r="AU722" s="169" t="s">
        <v>85</v>
      </c>
      <c r="AV722" s="13" t="s">
        <v>85</v>
      </c>
      <c r="AW722" s="13" t="s">
        <v>37</v>
      </c>
      <c r="AX722" s="13" t="s">
        <v>76</v>
      </c>
      <c r="AY722" s="169" t="s">
        <v>160</v>
      </c>
    </row>
    <row r="723" spans="2:51" s="13" customFormat="1" ht="10">
      <c r="B723" s="168"/>
      <c r="D723" s="159" t="s">
        <v>171</v>
      </c>
      <c r="E723" s="169" t="s">
        <v>21</v>
      </c>
      <c r="F723" s="170" t="s">
        <v>872</v>
      </c>
      <c r="H723" s="171">
        <v>8.622</v>
      </c>
      <c r="I723" s="172"/>
      <c r="L723" s="168"/>
      <c r="M723" s="173"/>
      <c r="T723" s="174"/>
      <c r="AT723" s="169" t="s">
        <v>171</v>
      </c>
      <c r="AU723" s="169" t="s">
        <v>85</v>
      </c>
      <c r="AV723" s="13" t="s">
        <v>85</v>
      </c>
      <c r="AW723" s="13" t="s">
        <v>37</v>
      </c>
      <c r="AX723" s="13" t="s">
        <v>76</v>
      </c>
      <c r="AY723" s="169" t="s">
        <v>160</v>
      </c>
    </row>
    <row r="724" spans="2:51" s="13" customFormat="1" ht="10">
      <c r="B724" s="168"/>
      <c r="D724" s="159" t="s">
        <v>171</v>
      </c>
      <c r="E724" s="169" t="s">
        <v>21</v>
      </c>
      <c r="F724" s="170" t="s">
        <v>907</v>
      </c>
      <c r="H724" s="171">
        <v>-47.615</v>
      </c>
      <c r="I724" s="172"/>
      <c r="L724" s="168"/>
      <c r="M724" s="173"/>
      <c r="T724" s="174"/>
      <c r="AT724" s="169" t="s">
        <v>171</v>
      </c>
      <c r="AU724" s="169" t="s">
        <v>85</v>
      </c>
      <c r="AV724" s="13" t="s">
        <v>85</v>
      </c>
      <c r="AW724" s="13" t="s">
        <v>37</v>
      </c>
      <c r="AX724" s="13" t="s">
        <v>76</v>
      </c>
      <c r="AY724" s="169" t="s">
        <v>160</v>
      </c>
    </row>
    <row r="725" spans="2:51" s="14" customFormat="1" ht="10">
      <c r="B725" s="175"/>
      <c r="D725" s="159" t="s">
        <v>171</v>
      </c>
      <c r="E725" s="176" t="s">
        <v>21</v>
      </c>
      <c r="F725" s="177" t="s">
        <v>180</v>
      </c>
      <c r="H725" s="178">
        <v>140.72899999999998</v>
      </c>
      <c r="I725" s="179"/>
      <c r="L725" s="175"/>
      <c r="M725" s="180"/>
      <c r="T725" s="181"/>
      <c r="AT725" s="176" t="s">
        <v>171</v>
      </c>
      <c r="AU725" s="176" t="s">
        <v>85</v>
      </c>
      <c r="AV725" s="14" t="s">
        <v>181</v>
      </c>
      <c r="AW725" s="14" t="s">
        <v>37</v>
      </c>
      <c r="AX725" s="14" t="s">
        <v>76</v>
      </c>
      <c r="AY725" s="176" t="s">
        <v>160</v>
      </c>
    </row>
    <row r="726" spans="2:51" s="12" customFormat="1" ht="10">
      <c r="B726" s="162"/>
      <c r="D726" s="159" t="s">
        <v>171</v>
      </c>
      <c r="E726" s="163" t="s">
        <v>21</v>
      </c>
      <c r="F726" s="164" t="s">
        <v>908</v>
      </c>
      <c r="H726" s="163" t="s">
        <v>21</v>
      </c>
      <c r="I726" s="165"/>
      <c r="L726" s="162"/>
      <c r="M726" s="166"/>
      <c r="T726" s="167"/>
      <c r="AT726" s="163" t="s">
        <v>171</v>
      </c>
      <c r="AU726" s="163" t="s">
        <v>85</v>
      </c>
      <c r="AV726" s="12" t="s">
        <v>83</v>
      </c>
      <c r="AW726" s="12" t="s">
        <v>37</v>
      </c>
      <c r="AX726" s="12" t="s">
        <v>76</v>
      </c>
      <c r="AY726" s="163" t="s">
        <v>160</v>
      </c>
    </row>
    <row r="727" spans="2:51" s="13" customFormat="1" ht="10">
      <c r="B727" s="168"/>
      <c r="D727" s="159" t="s">
        <v>171</v>
      </c>
      <c r="E727" s="169" t="s">
        <v>21</v>
      </c>
      <c r="F727" s="170" t="s">
        <v>909</v>
      </c>
      <c r="H727" s="171">
        <v>53.04</v>
      </c>
      <c r="I727" s="172"/>
      <c r="L727" s="168"/>
      <c r="M727" s="173"/>
      <c r="T727" s="174"/>
      <c r="AT727" s="169" t="s">
        <v>171</v>
      </c>
      <c r="AU727" s="169" t="s">
        <v>85</v>
      </c>
      <c r="AV727" s="13" t="s">
        <v>85</v>
      </c>
      <c r="AW727" s="13" t="s">
        <v>37</v>
      </c>
      <c r="AX727" s="13" t="s">
        <v>76</v>
      </c>
      <c r="AY727" s="169" t="s">
        <v>160</v>
      </c>
    </row>
    <row r="728" spans="2:51" s="13" customFormat="1" ht="10">
      <c r="B728" s="168"/>
      <c r="D728" s="159" t="s">
        <v>171</v>
      </c>
      <c r="E728" s="169" t="s">
        <v>21</v>
      </c>
      <c r="F728" s="170" t="s">
        <v>910</v>
      </c>
      <c r="H728" s="171">
        <v>1.2</v>
      </c>
      <c r="I728" s="172"/>
      <c r="L728" s="168"/>
      <c r="M728" s="173"/>
      <c r="T728" s="174"/>
      <c r="AT728" s="169" t="s">
        <v>171</v>
      </c>
      <c r="AU728" s="169" t="s">
        <v>85</v>
      </c>
      <c r="AV728" s="13" t="s">
        <v>85</v>
      </c>
      <c r="AW728" s="13" t="s">
        <v>37</v>
      </c>
      <c r="AX728" s="13" t="s">
        <v>76</v>
      </c>
      <c r="AY728" s="169" t="s">
        <v>160</v>
      </c>
    </row>
    <row r="729" spans="2:51" s="13" customFormat="1" ht="10">
      <c r="B729" s="168"/>
      <c r="D729" s="159" t="s">
        <v>171</v>
      </c>
      <c r="E729" s="169" t="s">
        <v>21</v>
      </c>
      <c r="F729" s="170" t="s">
        <v>911</v>
      </c>
      <c r="H729" s="171">
        <v>-3.773</v>
      </c>
      <c r="I729" s="172"/>
      <c r="L729" s="168"/>
      <c r="M729" s="173"/>
      <c r="T729" s="174"/>
      <c r="AT729" s="169" t="s">
        <v>171</v>
      </c>
      <c r="AU729" s="169" t="s">
        <v>85</v>
      </c>
      <c r="AV729" s="13" t="s">
        <v>85</v>
      </c>
      <c r="AW729" s="13" t="s">
        <v>37</v>
      </c>
      <c r="AX729" s="13" t="s">
        <v>76</v>
      </c>
      <c r="AY729" s="169" t="s">
        <v>160</v>
      </c>
    </row>
    <row r="730" spans="2:51" s="14" customFormat="1" ht="10">
      <c r="B730" s="175"/>
      <c r="D730" s="159" t="s">
        <v>171</v>
      </c>
      <c r="E730" s="176" t="s">
        <v>21</v>
      </c>
      <c r="F730" s="177" t="s">
        <v>180</v>
      </c>
      <c r="H730" s="178">
        <v>50.467</v>
      </c>
      <c r="I730" s="179"/>
      <c r="L730" s="175"/>
      <c r="M730" s="180"/>
      <c r="T730" s="181"/>
      <c r="AT730" s="176" t="s">
        <v>171</v>
      </c>
      <c r="AU730" s="176" t="s">
        <v>85</v>
      </c>
      <c r="AV730" s="14" t="s">
        <v>181</v>
      </c>
      <c r="AW730" s="14" t="s">
        <v>37</v>
      </c>
      <c r="AX730" s="14" t="s">
        <v>76</v>
      </c>
      <c r="AY730" s="176" t="s">
        <v>160</v>
      </c>
    </row>
    <row r="731" spans="2:51" s="12" customFormat="1" ht="10">
      <c r="B731" s="162"/>
      <c r="D731" s="159" t="s">
        <v>171</v>
      </c>
      <c r="E731" s="163" t="s">
        <v>21</v>
      </c>
      <c r="F731" s="164" t="s">
        <v>912</v>
      </c>
      <c r="H731" s="163" t="s">
        <v>21</v>
      </c>
      <c r="I731" s="165"/>
      <c r="L731" s="162"/>
      <c r="M731" s="166"/>
      <c r="T731" s="167"/>
      <c r="AT731" s="163" t="s">
        <v>171</v>
      </c>
      <c r="AU731" s="163" t="s">
        <v>85</v>
      </c>
      <c r="AV731" s="12" t="s">
        <v>83</v>
      </c>
      <c r="AW731" s="12" t="s">
        <v>37</v>
      </c>
      <c r="AX731" s="12" t="s">
        <v>76</v>
      </c>
      <c r="AY731" s="163" t="s">
        <v>160</v>
      </c>
    </row>
    <row r="732" spans="2:51" s="13" customFormat="1" ht="10">
      <c r="B732" s="168"/>
      <c r="D732" s="159" t="s">
        <v>171</v>
      </c>
      <c r="E732" s="169" t="s">
        <v>21</v>
      </c>
      <c r="F732" s="170" t="s">
        <v>913</v>
      </c>
      <c r="H732" s="171">
        <v>48.306</v>
      </c>
      <c r="I732" s="172"/>
      <c r="L732" s="168"/>
      <c r="M732" s="173"/>
      <c r="T732" s="174"/>
      <c r="AT732" s="169" t="s">
        <v>171</v>
      </c>
      <c r="AU732" s="169" t="s">
        <v>85</v>
      </c>
      <c r="AV732" s="13" t="s">
        <v>85</v>
      </c>
      <c r="AW732" s="13" t="s">
        <v>37</v>
      </c>
      <c r="AX732" s="13" t="s">
        <v>76</v>
      </c>
      <c r="AY732" s="169" t="s">
        <v>160</v>
      </c>
    </row>
    <row r="733" spans="2:51" s="14" customFormat="1" ht="10">
      <c r="B733" s="175"/>
      <c r="D733" s="159" t="s">
        <v>171</v>
      </c>
      <c r="E733" s="176" t="s">
        <v>21</v>
      </c>
      <c r="F733" s="177" t="s">
        <v>180</v>
      </c>
      <c r="H733" s="178">
        <v>48.306</v>
      </c>
      <c r="I733" s="179"/>
      <c r="L733" s="175"/>
      <c r="M733" s="180"/>
      <c r="T733" s="181"/>
      <c r="AT733" s="176" t="s">
        <v>171</v>
      </c>
      <c r="AU733" s="176" t="s">
        <v>85</v>
      </c>
      <c r="AV733" s="14" t="s">
        <v>181</v>
      </c>
      <c r="AW733" s="14" t="s">
        <v>37</v>
      </c>
      <c r="AX733" s="14" t="s">
        <v>76</v>
      </c>
      <c r="AY733" s="176" t="s">
        <v>160</v>
      </c>
    </row>
    <row r="734" spans="2:51" s="12" customFormat="1" ht="10">
      <c r="B734" s="162"/>
      <c r="D734" s="159" t="s">
        <v>171</v>
      </c>
      <c r="E734" s="163" t="s">
        <v>21</v>
      </c>
      <c r="F734" s="164" t="s">
        <v>914</v>
      </c>
      <c r="H734" s="163" t="s">
        <v>21</v>
      </c>
      <c r="I734" s="165"/>
      <c r="L734" s="162"/>
      <c r="M734" s="166"/>
      <c r="T734" s="167"/>
      <c r="AT734" s="163" t="s">
        <v>171</v>
      </c>
      <c r="AU734" s="163" t="s">
        <v>85</v>
      </c>
      <c r="AV734" s="12" t="s">
        <v>83</v>
      </c>
      <c r="AW734" s="12" t="s">
        <v>37</v>
      </c>
      <c r="AX734" s="12" t="s">
        <v>76</v>
      </c>
      <c r="AY734" s="163" t="s">
        <v>160</v>
      </c>
    </row>
    <row r="735" spans="2:51" s="13" customFormat="1" ht="10">
      <c r="B735" s="168"/>
      <c r="D735" s="159" t="s">
        <v>171</v>
      </c>
      <c r="E735" s="169" t="s">
        <v>21</v>
      </c>
      <c r="F735" s="170" t="s">
        <v>915</v>
      </c>
      <c r="H735" s="171">
        <v>391.492</v>
      </c>
      <c r="I735" s="172"/>
      <c r="L735" s="168"/>
      <c r="M735" s="173"/>
      <c r="T735" s="174"/>
      <c r="AT735" s="169" t="s">
        <v>171</v>
      </c>
      <c r="AU735" s="169" t="s">
        <v>85</v>
      </c>
      <c r="AV735" s="13" t="s">
        <v>85</v>
      </c>
      <c r="AW735" s="13" t="s">
        <v>37</v>
      </c>
      <c r="AX735" s="13" t="s">
        <v>76</v>
      </c>
      <c r="AY735" s="169" t="s">
        <v>160</v>
      </c>
    </row>
    <row r="736" spans="2:51" s="13" customFormat="1" ht="10">
      <c r="B736" s="168"/>
      <c r="D736" s="159" t="s">
        <v>171</v>
      </c>
      <c r="E736" s="169" t="s">
        <v>21</v>
      </c>
      <c r="F736" s="170" t="s">
        <v>916</v>
      </c>
      <c r="H736" s="171">
        <v>35.814</v>
      </c>
      <c r="I736" s="172"/>
      <c r="L736" s="168"/>
      <c r="M736" s="173"/>
      <c r="T736" s="174"/>
      <c r="AT736" s="169" t="s">
        <v>171</v>
      </c>
      <c r="AU736" s="169" t="s">
        <v>85</v>
      </c>
      <c r="AV736" s="13" t="s">
        <v>85</v>
      </c>
      <c r="AW736" s="13" t="s">
        <v>37</v>
      </c>
      <c r="AX736" s="13" t="s">
        <v>76</v>
      </c>
      <c r="AY736" s="169" t="s">
        <v>160</v>
      </c>
    </row>
    <row r="737" spans="2:51" s="13" customFormat="1" ht="10">
      <c r="B737" s="168"/>
      <c r="D737" s="159" t="s">
        <v>171</v>
      </c>
      <c r="E737" s="169" t="s">
        <v>21</v>
      </c>
      <c r="F737" s="170" t="s">
        <v>917</v>
      </c>
      <c r="H737" s="171">
        <v>-13.386</v>
      </c>
      <c r="I737" s="172"/>
      <c r="L737" s="168"/>
      <c r="M737" s="173"/>
      <c r="T737" s="174"/>
      <c r="AT737" s="169" t="s">
        <v>171</v>
      </c>
      <c r="AU737" s="169" t="s">
        <v>85</v>
      </c>
      <c r="AV737" s="13" t="s">
        <v>85</v>
      </c>
      <c r="AW737" s="13" t="s">
        <v>37</v>
      </c>
      <c r="AX737" s="13" t="s">
        <v>76</v>
      </c>
      <c r="AY737" s="169" t="s">
        <v>160</v>
      </c>
    </row>
    <row r="738" spans="2:51" s="13" customFormat="1" ht="10">
      <c r="B738" s="168"/>
      <c r="D738" s="159" t="s">
        <v>171</v>
      </c>
      <c r="E738" s="169" t="s">
        <v>21</v>
      </c>
      <c r="F738" s="170" t="s">
        <v>918</v>
      </c>
      <c r="H738" s="171">
        <v>-90.557</v>
      </c>
      <c r="I738" s="172"/>
      <c r="L738" s="168"/>
      <c r="M738" s="173"/>
      <c r="T738" s="174"/>
      <c r="AT738" s="169" t="s">
        <v>171</v>
      </c>
      <c r="AU738" s="169" t="s">
        <v>85</v>
      </c>
      <c r="AV738" s="13" t="s">
        <v>85</v>
      </c>
      <c r="AW738" s="13" t="s">
        <v>37</v>
      </c>
      <c r="AX738" s="13" t="s">
        <v>76</v>
      </c>
      <c r="AY738" s="169" t="s">
        <v>160</v>
      </c>
    </row>
    <row r="739" spans="2:51" s="14" customFormat="1" ht="10">
      <c r="B739" s="175"/>
      <c r="D739" s="159" t="s">
        <v>171</v>
      </c>
      <c r="E739" s="176" t="s">
        <v>21</v>
      </c>
      <c r="F739" s="177" t="s">
        <v>180</v>
      </c>
      <c r="H739" s="178">
        <v>323.363</v>
      </c>
      <c r="I739" s="179"/>
      <c r="L739" s="175"/>
      <c r="M739" s="180"/>
      <c r="T739" s="181"/>
      <c r="AT739" s="176" t="s">
        <v>171</v>
      </c>
      <c r="AU739" s="176" t="s">
        <v>85</v>
      </c>
      <c r="AV739" s="14" t="s">
        <v>181</v>
      </c>
      <c r="AW739" s="14" t="s">
        <v>37</v>
      </c>
      <c r="AX739" s="14" t="s">
        <v>76</v>
      </c>
      <c r="AY739" s="176" t="s">
        <v>160</v>
      </c>
    </row>
    <row r="740" spans="2:51" s="12" customFormat="1" ht="10">
      <c r="B740" s="162"/>
      <c r="D740" s="159" t="s">
        <v>171</v>
      </c>
      <c r="E740" s="163" t="s">
        <v>21</v>
      </c>
      <c r="F740" s="164" t="s">
        <v>919</v>
      </c>
      <c r="H740" s="163" t="s">
        <v>21</v>
      </c>
      <c r="I740" s="165"/>
      <c r="L740" s="162"/>
      <c r="M740" s="166"/>
      <c r="T740" s="167"/>
      <c r="AT740" s="163" t="s">
        <v>171</v>
      </c>
      <c r="AU740" s="163" t="s">
        <v>85</v>
      </c>
      <c r="AV740" s="12" t="s">
        <v>83</v>
      </c>
      <c r="AW740" s="12" t="s">
        <v>37</v>
      </c>
      <c r="AX740" s="12" t="s">
        <v>76</v>
      </c>
      <c r="AY740" s="163" t="s">
        <v>160</v>
      </c>
    </row>
    <row r="741" spans="2:51" s="13" customFormat="1" ht="10">
      <c r="B741" s="168"/>
      <c r="D741" s="159" t="s">
        <v>171</v>
      </c>
      <c r="E741" s="169" t="s">
        <v>21</v>
      </c>
      <c r="F741" s="170" t="s">
        <v>920</v>
      </c>
      <c r="H741" s="171">
        <v>61.54</v>
      </c>
      <c r="I741" s="172"/>
      <c r="L741" s="168"/>
      <c r="M741" s="173"/>
      <c r="T741" s="174"/>
      <c r="AT741" s="169" t="s">
        <v>171</v>
      </c>
      <c r="AU741" s="169" t="s">
        <v>85</v>
      </c>
      <c r="AV741" s="13" t="s">
        <v>85</v>
      </c>
      <c r="AW741" s="13" t="s">
        <v>37</v>
      </c>
      <c r="AX741" s="13" t="s">
        <v>76</v>
      </c>
      <c r="AY741" s="169" t="s">
        <v>160</v>
      </c>
    </row>
    <row r="742" spans="2:51" s="13" customFormat="1" ht="10">
      <c r="B742" s="168"/>
      <c r="D742" s="159" t="s">
        <v>171</v>
      </c>
      <c r="E742" s="169" t="s">
        <v>21</v>
      </c>
      <c r="F742" s="170" t="s">
        <v>898</v>
      </c>
      <c r="H742" s="171">
        <v>-1.576</v>
      </c>
      <c r="I742" s="172"/>
      <c r="L742" s="168"/>
      <c r="M742" s="173"/>
      <c r="T742" s="174"/>
      <c r="AT742" s="169" t="s">
        <v>171</v>
      </c>
      <c r="AU742" s="169" t="s">
        <v>85</v>
      </c>
      <c r="AV742" s="13" t="s">
        <v>85</v>
      </c>
      <c r="AW742" s="13" t="s">
        <v>37</v>
      </c>
      <c r="AX742" s="13" t="s">
        <v>76</v>
      </c>
      <c r="AY742" s="169" t="s">
        <v>160</v>
      </c>
    </row>
    <row r="743" spans="2:51" s="14" customFormat="1" ht="10">
      <c r="B743" s="175"/>
      <c r="D743" s="159" t="s">
        <v>171</v>
      </c>
      <c r="E743" s="176" t="s">
        <v>21</v>
      </c>
      <c r="F743" s="177" t="s">
        <v>180</v>
      </c>
      <c r="H743" s="178">
        <v>59.964</v>
      </c>
      <c r="I743" s="179"/>
      <c r="L743" s="175"/>
      <c r="M743" s="180"/>
      <c r="T743" s="181"/>
      <c r="AT743" s="176" t="s">
        <v>171</v>
      </c>
      <c r="AU743" s="176" t="s">
        <v>85</v>
      </c>
      <c r="AV743" s="14" t="s">
        <v>181</v>
      </c>
      <c r="AW743" s="14" t="s">
        <v>37</v>
      </c>
      <c r="AX743" s="14" t="s">
        <v>76</v>
      </c>
      <c r="AY743" s="176" t="s">
        <v>160</v>
      </c>
    </row>
    <row r="744" spans="2:51" s="12" customFormat="1" ht="10">
      <c r="B744" s="162"/>
      <c r="D744" s="159" t="s">
        <v>171</v>
      </c>
      <c r="E744" s="163" t="s">
        <v>21</v>
      </c>
      <c r="F744" s="164" t="s">
        <v>921</v>
      </c>
      <c r="H744" s="163" t="s">
        <v>21</v>
      </c>
      <c r="I744" s="165"/>
      <c r="L744" s="162"/>
      <c r="M744" s="166"/>
      <c r="T744" s="167"/>
      <c r="AT744" s="163" t="s">
        <v>171</v>
      </c>
      <c r="AU744" s="163" t="s">
        <v>85</v>
      </c>
      <c r="AV744" s="12" t="s">
        <v>83</v>
      </c>
      <c r="AW744" s="12" t="s">
        <v>37</v>
      </c>
      <c r="AX744" s="12" t="s">
        <v>76</v>
      </c>
      <c r="AY744" s="163" t="s">
        <v>160</v>
      </c>
    </row>
    <row r="745" spans="2:51" s="13" customFormat="1" ht="10">
      <c r="B745" s="168"/>
      <c r="D745" s="159" t="s">
        <v>171</v>
      </c>
      <c r="E745" s="169" t="s">
        <v>21</v>
      </c>
      <c r="F745" s="170" t="s">
        <v>920</v>
      </c>
      <c r="H745" s="171">
        <v>61.54</v>
      </c>
      <c r="I745" s="172"/>
      <c r="L745" s="168"/>
      <c r="M745" s="173"/>
      <c r="T745" s="174"/>
      <c r="AT745" s="169" t="s">
        <v>171</v>
      </c>
      <c r="AU745" s="169" t="s">
        <v>85</v>
      </c>
      <c r="AV745" s="13" t="s">
        <v>85</v>
      </c>
      <c r="AW745" s="13" t="s">
        <v>37</v>
      </c>
      <c r="AX745" s="13" t="s">
        <v>76</v>
      </c>
      <c r="AY745" s="169" t="s">
        <v>160</v>
      </c>
    </row>
    <row r="746" spans="2:51" s="13" customFormat="1" ht="10">
      <c r="B746" s="168"/>
      <c r="D746" s="159" t="s">
        <v>171</v>
      </c>
      <c r="E746" s="169" t="s">
        <v>21</v>
      </c>
      <c r="F746" s="170" t="s">
        <v>922</v>
      </c>
      <c r="H746" s="171">
        <v>2.46</v>
      </c>
      <c r="I746" s="172"/>
      <c r="L746" s="168"/>
      <c r="M746" s="173"/>
      <c r="T746" s="174"/>
      <c r="AT746" s="169" t="s">
        <v>171</v>
      </c>
      <c r="AU746" s="169" t="s">
        <v>85</v>
      </c>
      <c r="AV746" s="13" t="s">
        <v>85</v>
      </c>
      <c r="AW746" s="13" t="s">
        <v>37</v>
      </c>
      <c r="AX746" s="13" t="s">
        <v>76</v>
      </c>
      <c r="AY746" s="169" t="s">
        <v>160</v>
      </c>
    </row>
    <row r="747" spans="2:51" s="13" customFormat="1" ht="10">
      <c r="B747" s="168"/>
      <c r="D747" s="159" t="s">
        <v>171</v>
      </c>
      <c r="E747" s="169" t="s">
        <v>21</v>
      </c>
      <c r="F747" s="170" t="s">
        <v>923</v>
      </c>
      <c r="H747" s="171">
        <v>-5.776</v>
      </c>
      <c r="I747" s="172"/>
      <c r="L747" s="168"/>
      <c r="M747" s="173"/>
      <c r="T747" s="174"/>
      <c r="AT747" s="169" t="s">
        <v>171</v>
      </c>
      <c r="AU747" s="169" t="s">
        <v>85</v>
      </c>
      <c r="AV747" s="13" t="s">
        <v>85</v>
      </c>
      <c r="AW747" s="13" t="s">
        <v>37</v>
      </c>
      <c r="AX747" s="13" t="s">
        <v>76</v>
      </c>
      <c r="AY747" s="169" t="s">
        <v>160</v>
      </c>
    </row>
    <row r="748" spans="2:51" s="14" customFormat="1" ht="10">
      <c r="B748" s="175"/>
      <c r="D748" s="159" t="s">
        <v>171</v>
      </c>
      <c r="E748" s="176" t="s">
        <v>21</v>
      </c>
      <c r="F748" s="177" t="s">
        <v>180</v>
      </c>
      <c r="H748" s="178">
        <v>58.224000000000004</v>
      </c>
      <c r="I748" s="179"/>
      <c r="L748" s="175"/>
      <c r="M748" s="180"/>
      <c r="T748" s="181"/>
      <c r="AT748" s="176" t="s">
        <v>171</v>
      </c>
      <c r="AU748" s="176" t="s">
        <v>85</v>
      </c>
      <c r="AV748" s="14" t="s">
        <v>181</v>
      </c>
      <c r="AW748" s="14" t="s">
        <v>37</v>
      </c>
      <c r="AX748" s="14" t="s">
        <v>76</v>
      </c>
      <c r="AY748" s="176" t="s">
        <v>160</v>
      </c>
    </row>
    <row r="749" spans="2:51" s="12" customFormat="1" ht="10">
      <c r="B749" s="162"/>
      <c r="D749" s="159" t="s">
        <v>171</v>
      </c>
      <c r="E749" s="163" t="s">
        <v>21</v>
      </c>
      <c r="F749" s="164" t="s">
        <v>924</v>
      </c>
      <c r="H749" s="163" t="s">
        <v>21</v>
      </c>
      <c r="I749" s="165"/>
      <c r="L749" s="162"/>
      <c r="M749" s="166"/>
      <c r="T749" s="167"/>
      <c r="AT749" s="163" t="s">
        <v>171</v>
      </c>
      <c r="AU749" s="163" t="s">
        <v>85</v>
      </c>
      <c r="AV749" s="12" t="s">
        <v>83</v>
      </c>
      <c r="AW749" s="12" t="s">
        <v>37</v>
      </c>
      <c r="AX749" s="12" t="s">
        <v>76</v>
      </c>
      <c r="AY749" s="163" t="s">
        <v>160</v>
      </c>
    </row>
    <row r="750" spans="2:51" s="13" customFormat="1" ht="10">
      <c r="B750" s="168"/>
      <c r="D750" s="159" t="s">
        <v>171</v>
      </c>
      <c r="E750" s="169" t="s">
        <v>21</v>
      </c>
      <c r="F750" s="170" t="s">
        <v>925</v>
      </c>
      <c r="H750" s="171">
        <v>49.98</v>
      </c>
      <c r="I750" s="172"/>
      <c r="L750" s="168"/>
      <c r="M750" s="173"/>
      <c r="T750" s="174"/>
      <c r="AT750" s="169" t="s">
        <v>171</v>
      </c>
      <c r="AU750" s="169" t="s">
        <v>85</v>
      </c>
      <c r="AV750" s="13" t="s">
        <v>85</v>
      </c>
      <c r="AW750" s="13" t="s">
        <v>37</v>
      </c>
      <c r="AX750" s="13" t="s">
        <v>76</v>
      </c>
      <c r="AY750" s="169" t="s">
        <v>160</v>
      </c>
    </row>
    <row r="751" spans="2:51" s="13" customFormat="1" ht="10">
      <c r="B751" s="168"/>
      <c r="D751" s="159" t="s">
        <v>171</v>
      </c>
      <c r="E751" s="169" t="s">
        <v>21</v>
      </c>
      <c r="F751" s="170" t="s">
        <v>926</v>
      </c>
      <c r="H751" s="171">
        <v>-1.773</v>
      </c>
      <c r="I751" s="172"/>
      <c r="L751" s="168"/>
      <c r="M751" s="173"/>
      <c r="T751" s="174"/>
      <c r="AT751" s="169" t="s">
        <v>171</v>
      </c>
      <c r="AU751" s="169" t="s">
        <v>85</v>
      </c>
      <c r="AV751" s="13" t="s">
        <v>85</v>
      </c>
      <c r="AW751" s="13" t="s">
        <v>37</v>
      </c>
      <c r="AX751" s="13" t="s">
        <v>76</v>
      </c>
      <c r="AY751" s="169" t="s">
        <v>160</v>
      </c>
    </row>
    <row r="752" spans="2:51" s="14" customFormat="1" ht="10">
      <c r="B752" s="175"/>
      <c r="D752" s="159" t="s">
        <v>171</v>
      </c>
      <c r="E752" s="176" t="s">
        <v>21</v>
      </c>
      <c r="F752" s="177" t="s">
        <v>180</v>
      </c>
      <c r="H752" s="178">
        <v>48.206999999999994</v>
      </c>
      <c r="I752" s="179"/>
      <c r="L752" s="175"/>
      <c r="M752" s="180"/>
      <c r="T752" s="181"/>
      <c r="AT752" s="176" t="s">
        <v>171</v>
      </c>
      <c r="AU752" s="176" t="s">
        <v>85</v>
      </c>
      <c r="AV752" s="14" t="s">
        <v>181</v>
      </c>
      <c r="AW752" s="14" t="s">
        <v>37</v>
      </c>
      <c r="AX752" s="14" t="s">
        <v>76</v>
      </c>
      <c r="AY752" s="176" t="s">
        <v>160</v>
      </c>
    </row>
    <row r="753" spans="2:51" s="12" customFormat="1" ht="10">
      <c r="B753" s="162"/>
      <c r="D753" s="159" t="s">
        <v>171</v>
      </c>
      <c r="E753" s="163" t="s">
        <v>21</v>
      </c>
      <c r="F753" s="164" t="s">
        <v>927</v>
      </c>
      <c r="H753" s="163" t="s">
        <v>21</v>
      </c>
      <c r="I753" s="165"/>
      <c r="L753" s="162"/>
      <c r="M753" s="166"/>
      <c r="T753" s="167"/>
      <c r="AT753" s="163" t="s">
        <v>171</v>
      </c>
      <c r="AU753" s="163" t="s">
        <v>85</v>
      </c>
      <c r="AV753" s="12" t="s">
        <v>83</v>
      </c>
      <c r="AW753" s="12" t="s">
        <v>37</v>
      </c>
      <c r="AX753" s="12" t="s">
        <v>76</v>
      </c>
      <c r="AY753" s="163" t="s">
        <v>160</v>
      </c>
    </row>
    <row r="754" spans="2:51" s="13" customFormat="1" ht="10">
      <c r="B754" s="168"/>
      <c r="D754" s="159" t="s">
        <v>171</v>
      </c>
      <c r="E754" s="169" t="s">
        <v>21</v>
      </c>
      <c r="F754" s="170" t="s">
        <v>925</v>
      </c>
      <c r="H754" s="171">
        <v>49.98</v>
      </c>
      <c r="I754" s="172"/>
      <c r="L754" s="168"/>
      <c r="M754" s="173"/>
      <c r="T754" s="174"/>
      <c r="AT754" s="169" t="s">
        <v>171</v>
      </c>
      <c r="AU754" s="169" t="s">
        <v>85</v>
      </c>
      <c r="AV754" s="13" t="s">
        <v>85</v>
      </c>
      <c r="AW754" s="13" t="s">
        <v>37</v>
      </c>
      <c r="AX754" s="13" t="s">
        <v>76</v>
      </c>
      <c r="AY754" s="169" t="s">
        <v>160</v>
      </c>
    </row>
    <row r="755" spans="2:51" s="13" customFormat="1" ht="10">
      <c r="B755" s="168"/>
      <c r="D755" s="159" t="s">
        <v>171</v>
      </c>
      <c r="E755" s="169" t="s">
        <v>21</v>
      </c>
      <c r="F755" s="170" t="s">
        <v>928</v>
      </c>
      <c r="H755" s="171">
        <v>1.2</v>
      </c>
      <c r="I755" s="172"/>
      <c r="L755" s="168"/>
      <c r="M755" s="173"/>
      <c r="T755" s="174"/>
      <c r="AT755" s="169" t="s">
        <v>171</v>
      </c>
      <c r="AU755" s="169" t="s">
        <v>85</v>
      </c>
      <c r="AV755" s="13" t="s">
        <v>85</v>
      </c>
      <c r="AW755" s="13" t="s">
        <v>37</v>
      </c>
      <c r="AX755" s="13" t="s">
        <v>76</v>
      </c>
      <c r="AY755" s="169" t="s">
        <v>160</v>
      </c>
    </row>
    <row r="756" spans="2:51" s="13" customFormat="1" ht="10">
      <c r="B756" s="168"/>
      <c r="D756" s="159" t="s">
        <v>171</v>
      </c>
      <c r="E756" s="169" t="s">
        <v>21</v>
      </c>
      <c r="F756" s="170" t="s">
        <v>929</v>
      </c>
      <c r="H756" s="171">
        <v>-3.773</v>
      </c>
      <c r="I756" s="172"/>
      <c r="L756" s="168"/>
      <c r="M756" s="173"/>
      <c r="T756" s="174"/>
      <c r="AT756" s="169" t="s">
        <v>171</v>
      </c>
      <c r="AU756" s="169" t="s">
        <v>85</v>
      </c>
      <c r="AV756" s="13" t="s">
        <v>85</v>
      </c>
      <c r="AW756" s="13" t="s">
        <v>37</v>
      </c>
      <c r="AX756" s="13" t="s">
        <v>76</v>
      </c>
      <c r="AY756" s="169" t="s">
        <v>160</v>
      </c>
    </row>
    <row r="757" spans="2:51" s="14" customFormat="1" ht="10">
      <c r="B757" s="175"/>
      <c r="D757" s="159" t="s">
        <v>171</v>
      </c>
      <c r="E757" s="176" t="s">
        <v>21</v>
      </c>
      <c r="F757" s="177" t="s">
        <v>180</v>
      </c>
      <c r="H757" s="178">
        <v>47.407</v>
      </c>
      <c r="I757" s="179"/>
      <c r="L757" s="175"/>
      <c r="M757" s="180"/>
      <c r="T757" s="181"/>
      <c r="AT757" s="176" t="s">
        <v>171</v>
      </c>
      <c r="AU757" s="176" t="s">
        <v>85</v>
      </c>
      <c r="AV757" s="14" t="s">
        <v>181</v>
      </c>
      <c r="AW757" s="14" t="s">
        <v>37</v>
      </c>
      <c r="AX757" s="14" t="s">
        <v>76</v>
      </c>
      <c r="AY757" s="176" t="s">
        <v>160</v>
      </c>
    </row>
    <row r="758" spans="2:51" s="12" customFormat="1" ht="10">
      <c r="B758" s="162"/>
      <c r="D758" s="159" t="s">
        <v>171</v>
      </c>
      <c r="E758" s="163" t="s">
        <v>21</v>
      </c>
      <c r="F758" s="164" t="s">
        <v>930</v>
      </c>
      <c r="H758" s="163" t="s">
        <v>21</v>
      </c>
      <c r="I758" s="165"/>
      <c r="L758" s="162"/>
      <c r="M758" s="166"/>
      <c r="T758" s="167"/>
      <c r="AT758" s="163" t="s">
        <v>171</v>
      </c>
      <c r="AU758" s="163" t="s">
        <v>85</v>
      </c>
      <c r="AV758" s="12" t="s">
        <v>83</v>
      </c>
      <c r="AW758" s="12" t="s">
        <v>37</v>
      </c>
      <c r="AX758" s="12" t="s">
        <v>76</v>
      </c>
      <c r="AY758" s="163" t="s">
        <v>160</v>
      </c>
    </row>
    <row r="759" spans="2:51" s="13" customFormat="1" ht="10">
      <c r="B759" s="168"/>
      <c r="D759" s="159" t="s">
        <v>171</v>
      </c>
      <c r="E759" s="169" t="s">
        <v>21</v>
      </c>
      <c r="F759" s="170" t="s">
        <v>931</v>
      </c>
      <c r="H759" s="171">
        <v>208.822</v>
      </c>
      <c r="I759" s="172"/>
      <c r="L759" s="168"/>
      <c r="M759" s="173"/>
      <c r="T759" s="174"/>
      <c r="AT759" s="169" t="s">
        <v>171</v>
      </c>
      <c r="AU759" s="169" t="s">
        <v>85</v>
      </c>
      <c r="AV759" s="13" t="s">
        <v>85</v>
      </c>
      <c r="AW759" s="13" t="s">
        <v>37</v>
      </c>
      <c r="AX759" s="13" t="s">
        <v>76</v>
      </c>
      <c r="AY759" s="169" t="s">
        <v>160</v>
      </c>
    </row>
    <row r="760" spans="2:51" s="13" customFormat="1" ht="10">
      <c r="B760" s="168"/>
      <c r="D760" s="159" t="s">
        <v>171</v>
      </c>
      <c r="E760" s="169" t="s">
        <v>21</v>
      </c>
      <c r="F760" s="170" t="s">
        <v>932</v>
      </c>
      <c r="H760" s="171">
        <v>11.844</v>
      </c>
      <c r="I760" s="172"/>
      <c r="L760" s="168"/>
      <c r="M760" s="173"/>
      <c r="T760" s="174"/>
      <c r="AT760" s="169" t="s">
        <v>171</v>
      </c>
      <c r="AU760" s="169" t="s">
        <v>85</v>
      </c>
      <c r="AV760" s="13" t="s">
        <v>85</v>
      </c>
      <c r="AW760" s="13" t="s">
        <v>37</v>
      </c>
      <c r="AX760" s="13" t="s">
        <v>76</v>
      </c>
      <c r="AY760" s="169" t="s">
        <v>160</v>
      </c>
    </row>
    <row r="761" spans="2:51" s="13" customFormat="1" ht="10">
      <c r="B761" s="168"/>
      <c r="D761" s="159" t="s">
        <v>171</v>
      </c>
      <c r="E761" s="169" t="s">
        <v>21</v>
      </c>
      <c r="F761" s="170" t="s">
        <v>933</v>
      </c>
      <c r="H761" s="171">
        <v>-49.388</v>
      </c>
      <c r="I761" s="172"/>
      <c r="L761" s="168"/>
      <c r="M761" s="173"/>
      <c r="T761" s="174"/>
      <c r="AT761" s="169" t="s">
        <v>171</v>
      </c>
      <c r="AU761" s="169" t="s">
        <v>85</v>
      </c>
      <c r="AV761" s="13" t="s">
        <v>85</v>
      </c>
      <c r="AW761" s="13" t="s">
        <v>37</v>
      </c>
      <c r="AX761" s="13" t="s">
        <v>76</v>
      </c>
      <c r="AY761" s="169" t="s">
        <v>160</v>
      </c>
    </row>
    <row r="762" spans="2:51" s="14" customFormat="1" ht="10">
      <c r="B762" s="175"/>
      <c r="D762" s="159" t="s">
        <v>171</v>
      </c>
      <c r="E762" s="176" t="s">
        <v>21</v>
      </c>
      <c r="F762" s="177" t="s">
        <v>180</v>
      </c>
      <c r="H762" s="178">
        <v>171.278</v>
      </c>
      <c r="I762" s="179"/>
      <c r="L762" s="175"/>
      <c r="M762" s="180"/>
      <c r="T762" s="181"/>
      <c r="AT762" s="176" t="s">
        <v>171</v>
      </c>
      <c r="AU762" s="176" t="s">
        <v>85</v>
      </c>
      <c r="AV762" s="14" t="s">
        <v>181</v>
      </c>
      <c r="AW762" s="14" t="s">
        <v>37</v>
      </c>
      <c r="AX762" s="14" t="s">
        <v>76</v>
      </c>
      <c r="AY762" s="176" t="s">
        <v>160</v>
      </c>
    </row>
    <row r="763" spans="2:51" s="12" customFormat="1" ht="10">
      <c r="B763" s="162"/>
      <c r="D763" s="159" t="s">
        <v>171</v>
      </c>
      <c r="E763" s="163" t="s">
        <v>21</v>
      </c>
      <c r="F763" s="164" t="s">
        <v>934</v>
      </c>
      <c r="H763" s="163" t="s">
        <v>21</v>
      </c>
      <c r="I763" s="165"/>
      <c r="L763" s="162"/>
      <c r="M763" s="166"/>
      <c r="T763" s="167"/>
      <c r="AT763" s="163" t="s">
        <v>171</v>
      </c>
      <c r="AU763" s="163" t="s">
        <v>85</v>
      </c>
      <c r="AV763" s="12" t="s">
        <v>83</v>
      </c>
      <c r="AW763" s="12" t="s">
        <v>37</v>
      </c>
      <c r="AX763" s="12" t="s">
        <v>76</v>
      </c>
      <c r="AY763" s="163" t="s">
        <v>160</v>
      </c>
    </row>
    <row r="764" spans="2:51" s="13" customFormat="1" ht="10">
      <c r="B764" s="168"/>
      <c r="D764" s="159" t="s">
        <v>171</v>
      </c>
      <c r="E764" s="169" t="s">
        <v>21</v>
      </c>
      <c r="F764" s="170" t="s">
        <v>900</v>
      </c>
      <c r="H764" s="171">
        <v>307.994</v>
      </c>
      <c r="I764" s="172"/>
      <c r="L764" s="168"/>
      <c r="M764" s="173"/>
      <c r="T764" s="174"/>
      <c r="AT764" s="169" t="s">
        <v>171</v>
      </c>
      <c r="AU764" s="169" t="s">
        <v>85</v>
      </c>
      <c r="AV764" s="13" t="s">
        <v>85</v>
      </c>
      <c r="AW764" s="13" t="s">
        <v>37</v>
      </c>
      <c r="AX764" s="13" t="s">
        <v>76</v>
      </c>
      <c r="AY764" s="169" t="s">
        <v>160</v>
      </c>
    </row>
    <row r="765" spans="2:51" s="13" customFormat="1" ht="10">
      <c r="B765" s="168"/>
      <c r="D765" s="159" t="s">
        <v>171</v>
      </c>
      <c r="E765" s="169" t="s">
        <v>21</v>
      </c>
      <c r="F765" s="170" t="s">
        <v>935</v>
      </c>
      <c r="H765" s="171">
        <v>28.116</v>
      </c>
      <c r="I765" s="172"/>
      <c r="L765" s="168"/>
      <c r="M765" s="173"/>
      <c r="T765" s="174"/>
      <c r="AT765" s="169" t="s">
        <v>171</v>
      </c>
      <c r="AU765" s="169" t="s">
        <v>85</v>
      </c>
      <c r="AV765" s="13" t="s">
        <v>85</v>
      </c>
      <c r="AW765" s="13" t="s">
        <v>37</v>
      </c>
      <c r="AX765" s="13" t="s">
        <v>76</v>
      </c>
      <c r="AY765" s="169" t="s">
        <v>160</v>
      </c>
    </row>
    <row r="766" spans="2:51" s="13" customFormat="1" ht="10">
      <c r="B766" s="168"/>
      <c r="D766" s="159" t="s">
        <v>171</v>
      </c>
      <c r="E766" s="169" t="s">
        <v>21</v>
      </c>
      <c r="F766" s="170" t="s">
        <v>936</v>
      </c>
      <c r="H766" s="171">
        <v>-72.486</v>
      </c>
      <c r="I766" s="172"/>
      <c r="L766" s="168"/>
      <c r="M766" s="173"/>
      <c r="T766" s="174"/>
      <c r="AT766" s="169" t="s">
        <v>171</v>
      </c>
      <c r="AU766" s="169" t="s">
        <v>85</v>
      </c>
      <c r="AV766" s="13" t="s">
        <v>85</v>
      </c>
      <c r="AW766" s="13" t="s">
        <v>37</v>
      </c>
      <c r="AX766" s="13" t="s">
        <v>76</v>
      </c>
      <c r="AY766" s="169" t="s">
        <v>160</v>
      </c>
    </row>
    <row r="767" spans="2:51" s="14" customFormat="1" ht="10">
      <c r="B767" s="175"/>
      <c r="D767" s="159" t="s">
        <v>171</v>
      </c>
      <c r="E767" s="176" t="s">
        <v>21</v>
      </c>
      <c r="F767" s="177" t="s">
        <v>180</v>
      </c>
      <c r="H767" s="178">
        <v>263.624</v>
      </c>
      <c r="I767" s="179"/>
      <c r="L767" s="175"/>
      <c r="M767" s="180"/>
      <c r="T767" s="181"/>
      <c r="AT767" s="176" t="s">
        <v>171</v>
      </c>
      <c r="AU767" s="176" t="s">
        <v>85</v>
      </c>
      <c r="AV767" s="14" t="s">
        <v>181</v>
      </c>
      <c r="AW767" s="14" t="s">
        <v>37</v>
      </c>
      <c r="AX767" s="14" t="s">
        <v>76</v>
      </c>
      <c r="AY767" s="176" t="s">
        <v>160</v>
      </c>
    </row>
    <row r="768" spans="2:51" s="15" customFormat="1" ht="10">
      <c r="B768" s="182"/>
      <c r="D768" s="159" t="s">
        <v>171</v>
      </c>
      <c r="E768" s="183" t="s">
        <v>21</v>
      </c>
      <c r="F768" s="184" t="s">
        <v>185</v>
      </c>
      <c r="H768" s="185">
        <v>2897.5050000000006</v>
      </c>
      <c r="I768" s="186"/>
      <c r="L768" s="182"/>
      <c r="M768" s="187"/>
      <c r="T768" s="188"/>
      <c r="AT768" s="183" t="s">
        <v>171</v>
      </c>
      <c r="AU768" s="183" t="s">
        <v>85</v>
      </c>
      <c r="AV768" s="15" t="s">
        <v>167</v>
      </c>
      <c r="AW768" s="15" t="s">
        <v>37</v>
      </c>
      <c r="AX768" s="15" t="s">
        <v>83</v>
      </c>
      <c r="AY768" s="183" t="s">
        <v>160</v>
      </c>
    </row>
    <row r="769" spans="2:65" s="1" customFormat="1" ht="24" customHeight="1">
      <c r="B769" s="33"/>
      <c r="C769" s="146" t="s">
        <v>954</v>
      </c>
      <c r="D769" s="146" t="s">
        <v>162</v>
      </c>
      <c r="E769" s="147" t="s">
        <v>955</v>
      </c>
      <c r="F769" s="148" t="s">
        <v>956</v>
      </c>
      <c r="G769" s="149" t="s">
        <v>204</v>
      </c>
      <c r="H769" s="150">
        <v>2897.505</v>
      </c>
      <c r="I769" s="151"/>
      <c r="J769" s="152">
        <f>ROUND(I769*H769,2)</f>
        <v>0</v>
      </c>
      <c r="K769" s="148" t="s">
        <v>166</v>
      </c>
      <c r="L769" s="33"/>
      <c r="M769" s="153" t="s">
        <v>21</v>
      </c>
      <c r="N769" s="154" t="s">
        <v>47</v>
      </c>
      <c r="P769" s="155">
        <f>O769*H769</f>
        <v>0</v>
      </c>
      <c r="Q769" s="155">
        <v>0.00735</v>
      </c>
      <c r="R769" s="155">
        <f>Q769*H769</f>
        <v>21.29666175</v>
      </c>
      <c r="S769" s="155">
        <v>0</v>
      </c>
      <c r="T769" s="156">
        <f>S769*H769</f>
        <v>0</v>
      </c>
      <c r="AR769" s="157" t="s">
        <v>167</v>
      </c>
      <c r="AT769" s="157" t="s">
        <v>162</v>
      </c>
      <c r="AU769" s="157" t="s">
        <v>85</v>
      </c>
      <c r="AY769" s="18" t="s">
        <v>160</v>
      </c>
      <c r="BE769" s="158">
        <f>IF(N769="základní",J769,0)</f>
        <v>0</v>
      </c>
      <c r="BF769" s="158">
        <f>IF(N769="snížená",J769,0)</f>
        <v>0</v>
      </c>
      <c r="BG769" s="158">
        <f>IF(N769="zákl. přenesená",J769,0)</f>
        <v>0</v>
      </c>
      <c r="BH769" s="158">
        <f>IF(N769="sníž. přenesená",J769,0)</f>
        <v>0</v>
      </c>
      <c r="BI769" s="158">
        <f>IF(N769="nulová",J769,0)</f>
        <v>0</v>
      </c>
      <c r="BJ769" s="18" t="s">
        <v>83</v>
      </c>
      <c r="BK769" s="158">
        <f>ROUND(I769*H769,2)</f>
        <v>0</v>
      </c>
      <c r="BL769" s="18" t="s">
        <v>167</v>
      </c>
      <c r="BM769" s="157" t="s">
        <v>957</v>
      </c>
    </row>
    <row r="770" spans="2:47" s="1" customFormat="1" ht="54">
      <c r="B770" s="33"/>
      <c r="D770" s="159" t="s">
        <v>169</v>
      </c>
      <c r="F770" s="160" t="s">
        <v>953</v>
      </c>
      <c r="I770" s="94"/>
      <c r="L770" s="33"/>
      <c r="M770" s="161"/>
      <c r="T770" s="54"/>
      <c r="AT770" s="18" t="s">
        <v>169</v>
      </c>
      <c r="AU770" s="18" t="s">
        <v>85</v>
      </c>
    </row>
    <row r="771" spans="2:65" s="1" customFormat="1" ht="24" customHeight="1">
      <c r="B771" s="33"/>
      <c r="C771" s="146" t="s">
        <v>958</v>
      </c>
      <c r="D771" s="146" t="s">
        <v>162</v>
      </c>
      <c r="E771" s="147" t="s">
        <v>959</v>
      </c>
      <c r="F771" s="148" t="s">
        <v>960</v>
      </c>
      <c r="G771" s="149" t="s">
        <v>204</v>
      </c>
      <c r="H771" s="150">
        <v>471.713</v>
      </c>
      <c r="I771" s="151"/>
      <c r="J771" s="152">
        <f>ROUND(I771*H771,2)</f>
        <v>0</v>
      </c>
      <c r="K771" s="148" t="s">
        <v>166</v>
      </c>
      <c r="L771" s="33"/>
      <c r="M771" s="153" t="s">
        <v>21</v>
      </c>
      <c r="N771" s="154" t="s">
        <v>47</v>
      </c>
      <c r="P771" s="155">
        <f>O771*H771</f>
        <v>0</v>
      </c>
      <c r="Q771" s="155">
        <v>0.00328</v>
      </c>
      <c r="R771" s="155">
        <f>Q771*H771</f>
        <v>1.54721864</v>
      </c>
      <c r="S771" s="155">
        <v>0</v>
      </c>
      <c r="T771" s="156">
        <f>S771*H771</f>
        <v>0</v>
      </c>
      <c r="AR771" s="157" t="s">
        <v>167</v>
      </c>
      <c r="AT771" s="157" t="s">
        <v>162</v>
      </c>
      <c r="AU771" s="157" t="s">
        <v>85</v>
      </c>
      <c r="AY771" s="18" t="s">
        <v>160</v>
      </c>
      <c r="BE771" s="158">
        <f>IF(N771="základní",J771,0)</f>
        <v>0</v>
      </c>
      <c r="BF771" s="158">
        <f>IF(N771="snížená",J771,0)</f>
        <v>0</v>
      </c>
      <c r="BG771" s="158">
        <f>IF(N771="zákl. přenesená",J771,0)</f>
        <v>0</v>
      </c>
      <c r="BH771" s="158">
        <f>IF(N771="sníž. přenesená",J771,0)</f>
        <v>0</v>
      </c>
      <c r="BI771" s="158">
        <f>IF(N771="nulová",J771,0)</f>
        <v>0</v>
      </c>
      <c r="BJ771" s="18" t="s">
        <v>83</v>
      </c>
      <c r="BK771" s="158">
        <f>ROUND(I771*H771,2)</f>
        <v>0</v>
      </c>
      <c r="BL771" s="18" t="s">
        <v>167</v>
      </c>
      <c r="BM771" s="157" t="s">
        <v>961</v>
      </c>
    </row>
    <row r="772" spans="2:51" s="12" customFormat="1" ht="10">
      <c r="B772" s="162"/>
      <c r="D772" s="159" t="s">
        <v>171</v>
      </c>
      <c r="E772" s="163" t="s">
        <v>21</v>
      </c>
      <c r="F772" s="164" t="s">
        <v>822</v>
      </c>
      <c r="H772" s="163" t="s">
        <v>21</v>
      </c>
      <c r="I772" s="165"/>
      <c r="L772" s="162"/>
      <c r="M772" s="166"/>
      <c r="T772" s="167"/>
      <c r="AT772" s="163" t="s">
        <v>171</v>
      </c>
      <c r="AU772" s="163" t="s">
        <v>85</v>
      </c>
      <c r="AV772" s="12" t="s">
        <v>83</v>
      </c>
      <c r="AW772" s="12" t="s">
        <v>37</v>
      </c>
      <c r="AX772" s="12" t="s">
        <v>76</v>
      </c>
      <c r="AY772" s="163" t="s">
        <v>160</v>
      </c>
    </row>
    <row r="773" spans="2:51" s="12" customFormat="1" ht="10">
      <c r="B773" s="162"/>
      <c r="D773" s="159" t="s">
        <v>171</v>
      </c>
      <c r="E773" s="163" t="s">
        <v>21</v>
      </c>
      <c r="F773" s="164" t="s">
        <v>823</v>
      </c>
      <c r="H773" s="163" t="s">
        <v>21</v>
      </c>
      <c r="I773" s="165"/>
      <c r="L773" s="162"/>
      <c r="M773" s="166"/>
      <c r="T773" s="167"/>
      <c r="AT773" s="163" t="s">
        <v>171</v>
      </c>
      <c r="AU773" s="163" t="s">
        <v>85</v>
      </c>
      <c r="AV773" s="12" t="s">
        <v>83</v>
      </c>
      <c r="AW773" s="12" t="s">
        <v>37</v>
      </c>
      <c r="AX773" s="12" t="s">
        <v>76</v>
      </c>
      <c r="AY773" s="163" t="s">
        <v>160</v>
      </c>
    </row>
    <row r="774" spans="2:51" s="13" customFormat="1" ht="10">
      <c r="B774" s="168"/>
      <c r="D774" s="159" t="s">
        <v>171</v>
      </c>
      <c r="E774" s="169" t="s">
        <v>21</v>
      </c>
      <c r="F774" s="170" t="s">
        <v>824</v>
      </c>
      <c r="H774" s="171">
        <v>36.312</v>
      </c>
      <c r="I774" s="172"/>
      <c r="L774" s="168"/>
      <c r="M774" s="173"/>
      <c r="T774" s="174"/>
      <c r="AT774" s="169" t="s">
        <v>171</v>
      </c>
      <c r="AU774" s="169" t="s">
        <v>85</v>
      </c>
      <c r="AV774" s="13" t="s">
        <v>85</v>
      </c>
      <c r="AW774" s="13" t="s">
        <v>37</v>
      </c>
      <c r="AX774" s="13" t="s">
        <v>76</v>
      </c>
      <c r="AY774" s="169" t="s">
        <v>160</v>
      </c>
    </row>
    <row r="775" spans="2:51" s="13" customFormat="1" ht="10">
      <c r="B775" s="168"/>
      <c r="D775" s="159" t="s">
        <v>171</v>
      </c>
      <c r="E775" s="169" t="s">
        <v>21</v>
      </c>
      <c r="F775" s="170" t="s">
        <v>825</v>
      </c>
      <c r="H775" s="171">
        <v>2.37</v>
      </c>
      <c r="I775" s="172"/>
      <c r="L775" s="168"/>
      <c r="M775" s="173"/>
      <c r="T775" s="174"/>
      <c r="AT775" s="169" t="s">
        <v>171</v>
      </c>
      <c r="AU775" s="169" t="s">
        <v>85</v>
      </c>
      <c r="AV775" s="13" t="s">
        <v>85</v>
      </c>
      <c r="AW775" s="13" t="s">
        <v>37</v>
      </c>
      <c r="AX775" s="13" t="s">
        <v>76</v>
      </c>
      <c r="AY775" s="169" t="s">
        <v>160</v>
      </c>
    </row>
    <row r="776" spans="2:51" s="13" customFormat="1" ht="10">
      <c r="B776" s="168"/>
      <c r="D776" s="159" t="s">
        <v>171</v>
      </c>
      <c r="E776" s="169" t="s">
        <v>21</v>
      </c>
      <c r="F776" s="170" t="s">
        <v>826</v>
      </c>
      <c r="H776" s="171">
        <v>-11.759</v>
      </c>
      <c r="I776" s="172"/>
      <c r="L776" s="168"/>
      <c r="M776" s="173"/>
      <c r="T776" s="174"/>
      <c r="AT776" s="169" t="s">
        <v>171</v>
      </c>
      <c r="AU776" s="169" t="s">
        <v>85</v>
      </c>
      <c r="AV776" s="13" t="s">
        <v>85</v>
      </c>
      <c r="AW776" s="13" t="s">
        <v>37</v>
      </c>
      <c r="AX776" s="13" t="s">
        <v>76</v>
      </c>
      <c r="AY776" s="169" t="s">
        <v>160</v>
      </c>
    </row>
    <row r="777" spans="2:51" s="14" customFormat="1" ht="10">
      <c r="B777" s="175"/>
      <c r="D777" s="159" t="s">
        <v>171</v>
      </c>
      <c r="E777" s="176" t="s">
        <v>21</v>
      </c>
      <c r="F777" s="177" t="s">
        <v>180</v>
      </c>
      <c r="H777" s="178">
        <v>26.922999999999995</v>
      </c>
      <c r="I777" s="179"/>
      <c r="L777" s="175"/>
      <c r="M777" s="180"/>
      <c r="T777" s="181"/>
      <c r="AT777" s="176" t="s">
        <v>171</v>
      </c>
      <c r="AU777" s="176" t="s">
        <v>85</v>
      </c>
      <c r="AV777" s="14" t="s">
        <v>181</v>
      </c>
      <c r="AW777" s="14" t="s">
        <v>37</v>
      </c>
      <c r="AX777" s="14" t="s">
        <v>76</v>
      </c>
      <c r="AY777" s="176" t="s">
        <v>160</v>
      </c>
    </row>
    <row r="778" spans="2:51" s="12" customFormat="1" ht="10">
      <c r="B778" s="162"/>
      <c r="D778" s="159" t="s">
        <v>171</v>
      </c>
      <c r="E778" s="163" t="s">
        <v>21</v>
      </c>
      <c r="F778" s="164" t="s">
        <v>827</v>
      </c>
      <c r="H778" s="163" t="s">
        <v>21</v>
      </c>
      <c r="I778" s="165"/>
      <c r="L778" s="162"/>
      <c r="M778" s="166"/>
      <c r="T778" s="167"/>
      <c r="AT778" s="163" t="s">
        <v>171</v>
      </c>
      <c r="AU778" s="163" t="s">
        <v>85</v>
      </c>
      <c r="AV778" s="12" t="s">
        <v>83</v>
      </c>
      <c r="AW778" s="12" t="s">
        <v>37</v>
      </c>
      <c r="AX778" s="12" t="s">
        <v>76</v>
      </c>
      <c r="AY778" s="163" t="s">
        <v>160</v>
      </c>
    </row>
    <row r="779" spans="2:51" s="13" customFormat="1" ht="10">
      <c r="B779" s="168"/>
      <c r="D779" s="159" t="s">
        <v>171</v>
      </c>
      <c r="E779" s="169" t="s">
        <v>21</v>
      </c>
      <c r="F779" s="170" t="s">
        <v>828</v>
      </c>
      <c r="H779" s="171">
        <v>47.872</v>
      </c>
      <c r="I779" s="172"/>
      <c r="L779" s="168"/>
      <c r="M779" s="173"/>
      <c r="T779" s="174"/>
      <c r="AT779" s="169" t="s">
        <v>171</v>
      </c>
      <c r="AU779" s="169" t="s">
        <v>85</v>
      </c>
      <c r="AV779" s="13" t="s">
        <v>85</v>
      </c>
      <c r="AW779" s="13" t="s">
        <v>37</v>
      </c>
      <c r="AX779" s="13" t="s">
        <v>76</v>
      </c>
      <c r="AY779" s="169" t="s">
        <v>160</v>
      </c>
    </row>
    <row r="780" spans="2:51" s="13" customFormat="1" ht="10">
      <c r="B780" s="168"/>
      <c r="D780" s="159" t="s">
        <v>171</v>
      </c>
      <c r="E780" s="169" t="s">
        <v>21</v>
      </c>
      <c r="F780" s="170" t="s">
        <v>829</v>
      </c>
      <c r="H780" s="171">
        <v>-1.773</v>
      </c>
      <c r="I780" s="172"/>
      <c r="L780" s="168"/>
      <c r="M780" s="173"/>
      <c r="T780" s="174"/>
      <c r="AT780" s="169" t="s">
        <v>171</v>
      </c>
      <c r="AU780" s="169" t="s">
        <v>85</v>
      </c>
      <c r="AV780" s="13" t="s">
        <v>85</v>
      </c>
      <c r="AW780" s="13" t="s">
        <v>37</v>
      </c>
      <c r="AX780" s="13" t="s">
        <v>76</v>
      </c>
      <c r="AY780" s="169" t="s">
        <v>160</v>
      </c>
    </row>
    <row r="781" spans="2:51" s="14" customFormat="1" ht="10">
      <c r="B781" s="175"/>
      <c r="D781" s="159" t="s">
        <v>171</v>
      </c>
      <c r="E781" s="176" t="s">
        <v>21</v>
      </c>
      <c r="F781" s="177" t="s">
        <v>180</v>
      </c>
      <c r="H781" s="178">
        <v>46.099</v>
      </c>
      <c r="I781" s="179"/>
      <c r="L781" s="175"/>
      <c r="M781" s="180"/>
      <c r="T781" s="181"/>
      <c r="AT781" s="176" t="s">
        <v>171</v>
      </c>
      <c r="AU781" s="176" t="s">
        <v>85</v>
      </c>
      <c r="AV781" s="14" t="s">
        <v>181</v>
      </c>
      <c r="AW781" s="14" t="s">
        <v>37</v>
      </c>
      <c r="AX781" s="14" t="s">
        <v>76</v>
      </c>
      <c r="AY781" s="176" t="s">
        <v>160</v>
      </c>
    </row>
    <row r="782" spans="2:51" s="12" customFormat="1" ht="10">
      <c r="B782" s="162"/>
      <c r="D782" s="159" t="s">
        <v>171</v>
      </c>
      <c r="E782" s="163" t="s">
        <v>21</v>
      </c>
      <c r="F782" s="164" t="s">
        <v>830</v>
      </c>
      <c r="H782" s="163" t="s">
        <v>21</v>
      </c>
      <c r="I782" s="165"/>
      <c r="L782" s="162"/>
      <c r="M782" s="166"/>
      <c r="T782" s="167"/>
      <c r="AT782" s="163" t="s">
        <v>171</v>
      </c>
      <c r="AU782" s="163" t="s">
        <v>85</v>
      </c>
      <c r="AV782" s="12" t="s">
        <v>83</v>
      </c>
      <c r="AW782" s="12" t="s">
        <v>37</v>
      </c>
      <c r="AX782" s="12" t="s">
        <v>76</v>
      </c>
      <c r="AY782" s="163" t="s">
        <v>160</v>
      </c>
    </row>
    <row r="783" spans="2:51" s="13" customFormat="1" ht="10">
      <c r="B783" s="168"/>
      <c r="D783" s="159" t="s">
        <v>171</v>
      </c>
      <c r="E783" s="169" t="s">
        <v>21</v>
      </c>
      <c r="F783" s="170" t="s">
        <v>831</v>
      </c>
      <c r="H783" s="171">
        <v>39.372</v>
      </c>
      <c r="I783" s="172"/>
      <c r="L783" s="168"/>
      <c r="M783" s="173"/>
      <c r="T783" s="174"/>
      <c r="AT783" s="169" t="s">
        <v>171</v>
      </c>
      <c r="AU783" s="169" t="s">
        <v>85</v>
      </c>
      <c r="AV783" s="13" t="s">
        <v>85</v>
      </c>
      <c r="AW783" s="13" t="s">
        <v>37</v>
      </c>
      <c r="AX783" s="13" t="s">
        <v>76</v>
      </c>
      <c r="AY783" s="169" t="s">
        <v>160</v>
      </c>
    </row>
    <row r="784" spans="2:51" s="13" customFormat="1" ht="10">
      <c r="B784" s="168"/>
      <c r="D784" s="159" t="s">
        <v>171</v>
      </c>
      <c r="E784" s="169" t="s">
        <v>21</v>
      </c>
      <c r="F784" s="170" t="s">
        <v>829</v>
      </c>
      <c r="H784" s="171">
        <v>-1.773</v>
      </c>
      <c r="I784" s="172"/>
      <c r="L784" s="168"/>
      <c r="M784" s="173"/>
      <c r="T784" s="174"/>
      <c r="AT784" s="169" t="s">
        <v>171</v>
      </c>
      <c r="AU784" s="169" t="s">
        <v>85</v>
      </c>
      <c r="AV784" s="13" t="s">
        <v>85</v>
      </c>
      <c r="AW784" s="13" t="s">
        <v>37</v>
      </c>
      <c r="AX784" s="13" t="s">
        <v>76</v>
      </c>
      <c r="AY784" s="169" t="s">
        <v>160</v>
      </c>
    </row>
    <row r="785" spans="2:51" s="14" customFormat="1" ht="10">
      <c r="B785" s="175"/>
      <c r="D785" s="159" t="s">
        <v>171</v>
      </c>
      <c r="E785" s="176" t="s">
        <v>21</v>
      </c>
      <c r="F785" s="177" t="s">
        <v>180</v>
      </c>
      <c r="H785" s="178">
        <v>37.599</v>
      </c>
      <c r="I785" s="179"/>
      <c r="L785" s="175"/>
      <c r="M785" s="180"/>
      <c r="T785" s="181"/>
      <c r="AT785" s="176" t="s">
        <v>171</v>
      </c>
      <c r="AU785" s="176" t="s">
        <v>85</v>
      </c>
      <c r="AV785" s="14" t="s">
        <v>181</v>
      </c>
      <c r="AW785" s="14" t="s">
        <v>37</v>
      </c>
      <c r="AX785" s="14" t="s">
        <v>76</v>
      </c>
      <c r="AY785" s="176" t="s">
        <v>160</v>
      </c>
    </row>
    <row r="786" spans="2:51" s="12" customFormat="1" ht="10">
      <c r="B786" s="162"/>
      <c r="D786" s="159" t="s">
        <v>171</v>
      </c>
      <c r="E786" s="163" t="s">
        <v>21</v>
      </c>
      <c r="F786" s="164" t="s">
        <v>832</v>
      </c>
      <c r="H786" s="163" t="s">
        <v>21</v>
      </c>
      <c r="I786" s="165"/>
      <c r="L786" s="162"/>
      <c r="M786" s="166"/>
      <c r="T786" s="167"/>
      <c r="AT786" s="163" t="s">
        <v>171</v>
      </c>
      <c r="AU786" s="163" t="s">
        <v>85</v>
      </c>
      <c r="AV786" s="12" t="s">
        <v>83</v>
      </c>
      <c r="AW786" s="12" t="s">
        <v>37</v>
      </c>
      <c r="AX786" s="12" t="s">
        <v>76</v>
      </c>
      <c r="AY786" s="163" t="s">
        <v>160</v>
      </c>
    </row>
    <row r="787" spans="2:51" s="13" customFormat="1" ht="10">
      <c r="B787" s="168"/>
      <c r="D787" s="159" t="s">
        <v>171</v>
      </c>
      <c r="E787" s="169" t="s">
        <v>21</v>
      </c>
      <c r="F787" s="170" t="s">
        <v>833</v>
      </c>
      <c r="H787" s="171">
        <v>65.008</v>
      </c>
      <c r="I787" s="172"/>
      <c r="L787" s="168"/>
      <c r="M787" s="173"/>
      <c r="T787" s="174"/>
      <c r="AT787" s="169" t="s">
        <v>171</v>
      </c>
      <c r="AU787" s="169" t="s">
        <v>85</v>
      </c>
      <c r="AV787" s="13" t="s">
        <v>85</v>
      </c>
      <c r="AW787" s="13" t="s">
        <v>37</v>
      </c>
      <c r="AX787" s="13" t="s">
        <v>76</v>
      </c>
      <c r="AY787" s="169" t="s">
        <v>160</v>
      </c>
    </row>
    <row r="788" spans="2:51" s="13" customFormat="1" ht="10">
      <c r="B788" s="168"/>
      <c r="D788" s="159" t="s">
        <v>171</v>
      </c>
      <c r="E788" s="169" t="s">
        <v>21</v>
      </c>
      <c r="F788" s="170" t="s">
        <v>834</v>
      </c>
      <c r="H788" s="171">
        <v>-11.426</v>
      </c>
      <c r="I788" s="172"/>
      <c r="L788" s="168"/>
      <c r="M788" s="173"/>
      <c r="T788" s="174"/>
      <c r="AT788" s="169" t="s">
        <v>171</v>
      </c>
      <c r="AU788" s="169" t="s">
        <v>85</v>
      </c>
      <c r="AV788" s="13" t="s">
        <v>85</v>
      </c>
      <c r="AW788" s="13" t="s">
        <v>37</v>
      </c>
      <c r="AX788" s="13" t="s">
        <v>76</v>
      </c>
      <c r="AY788" s="169" t="s">
        <v>160</v>
      </c>
    </row>
    <row r="789" spans="2:51" s="14" customFormat="1" ht="10">
      <c r="B789" s="175"/>
      <c r="D789" s="159" t="s">
        <v>171</v>
      </c>
      <c r="E789" s="176" t="s">
        <v>21</v>
      </c>
      <c r="F789" s="177" t="s">
        <v>180</v>
      </c>
      <c r="H789" s="178">
        <v>53.581999999999994</v>
      </c>
      <c r="I789" s="179"/>
      <c r="L789" s="175"/>
      <c r="M789" s="180"/>
      <c r="T789" s="181"/>
      <c r="AT789" s="176" t="s">
        <v>171</v>
      </c>
      <c r="AU789" s="176" t="s">
        <v>85</v>
      </c>
      <c r="AV789" s="14" t="s">
        <v>181</v>
      </c>
      <c r="AW789" s="14" t="s">
        <v>37</v>
      </c>
      <c r="AX789" s="14" t="s">
        <v>76</v>
      </c>
      <c r="AY789" s="176" t="s">
        <v>160</v>
      </c>
    </row>
    <row r="790" spans="2:51" s="12" customFormat="1" ht="10">
      <c r="B790" s="162"/>
      <c r="D790" s="159" t="s">
        <v>171</v>
      </c>
      <c r="E790" s="163" t="s">
        <v>21</v>
      </c>
      <c r="F790" s="164" t="s">
        <v>835</v>
      </c>
      <c r="H790" s="163" t="s">
        <v>21</v>
      </c>
      <c r="I790" s="165"/>
      <c r="L790" s="162"/>
      <c r="M790" s="166"/>
      <c r="T790" s="167"/>
      <c r="AT790" s="163" t="s">
        <v>171</v>
      </c>
      <c r="AU790" s="163" t="s">
        <v>85</v>
      </c>
      <c r="AV790" s="12" t="s">
        <v>83</v>
      </c>
      <c r="AW790" s="12" t="s">
        <v>37</v>
      </c>
      <c r="AX790" s="12" t="s">
        <v>76</v>
      </c>
      <c r="AY790" s="163" t="s">
        <v>160</v>
      </c>
    </row>
    <row r="791" spans="2:51" s="13" customFormat="1" ht="10">
      <c r="B791" s="168"/>
      <c r="D791" s="159" t="s">
        <v>171</v>
      </c>
      <c r="E791" s="169" t="s">
        <v>21</v>
      </c>
      <c r="F791" s="170" t="s">
        <v>836</v>
      </c>
      <c r="H791" s="171">
        <v>55.76</v>
      </c>
      <c r="I791" s="172"/>
      <c r="L791" s="168"/>
      <c r="M791" s="173"/>
      <c r="T791" s="174"/>
      <c r="AT791" s="169" t="s">
        <v>171</v>
      </c>
      <c r="AU791" s="169" t="s">
        <v>85</v>
      </c>
      <c r="AV791" s="13" t="s">
        <v>85</v>
      </c>
      <c r="AW791" s="13" t="s">
        <v>37</v>
      </c>
      <c r="AX791" s="13" t="s">
        <v>76</v>
      </c>
      <c r="AY791" s="169" t="s">
        <v>160</v>
      </c>
    </row>
    <row r="792" spans="2:51" s="13" customFormat="1" ht="10">
      <c r="B792" s="168"/>
      <c r="D792" s="159" t="s">
        <v>171</v>
      </c>
      <c r="E792" s="169" t="s">
        <v>21</v>
      </c>
      <c r="F792" s="170" t="s">
        <v>837</v>
      </c>
      <c r="H792" s="171">
        <v>2.67</v>
      </c>
      <c r="I792" s="172"/>
      <c r="L792" s="168"/>
      <c r="M792" s="173"/>
      <c r="T792" s="174"/>
      <c r="AT792" s="169" t="s">
        <v>171</v>
      </c>
      <c r="AU792" s="169" t="s">
        <v>85</v>
      </c>
      <c r="AV792" s="13" t="s">
        <v>85</v>
      </c>
      <c r="AW792" s="13" t="s">
        <v>37</v>
      </c>
      <c r="AX792" s="13" t="s">
        <v>76</v>
      </c>
      <c r="AY792" s="169" t="s">
        <v>160</v>
      </c>
    </row>
    <row r="793" spans="2:51" s="13" customFormat="1" ht="10">
      <c r="B793" s="168"/>
      <c r="D793" s="159" t="s">
        <v>171</v>
      </c>
      <c r="E793" s="169" t="s">
        <v>21</v>
      </c>
      <c r="F793" s="170" t="s">
        <v>838</v>
      </c>
      <c r="H793" s="171">
        <v>-9.166</v>
      </c>
      <c r="I793" s="172"/>
      <c r="L793" s="168"/>
      <c r="M793" s="173"/>
      <c r="T793" s="174"/>
      <c r="AT793" s="169" t="s">
        <v>171</v>
      </c>
      <c r="AU793" s="169" t="s">
        <v>85</v>
      </c>
      <c r="AV793" s="13" t="s">
        <v>85</v>
      </c>
      <c r="AW793" s="13" t="s">
        <v>37</v>
      </c>
      <c r="AX793" s="13" t="s">
        <v>76</v>
      </c>
      <c r="AY793" s="169" t="s">
        <v>160</v>
      </c>
    </row>
    <row r="794" spans="2:51" s="14" customFormat="1" ht="10">
      <c r="B794" s="175"/>
      <c r="D794" s="159" t="s">
        <v>171</v>
      </c>
      <c r="E794" s="176" t="s">
        <v>21</v>
      </c>
      <c r="F794" s="177" t="s">
        <v>180</v>
      </c>
      <c r="H794" s="178">
        <v>49.263999999999996</v>
      </c>
      <c r="I794" s="179"/>
      <c r="L794" s="175"/>
      <c r="M794" s="180"/>
      <c r="T794" s="181"/>
      <c r="AT794" s="176" t="s">
        <v>171</v>
      </c>
      <c r="AU794" s="176" t="s">
        <v>85</v>
      </c>
      <c r="AV794" s="14" t="s">
        <v>181</v>
      </c>
      <c r="AW794" s="14" t="s">
        <v>37</v>
      </c>
      <c r="AX794" s="14" t="s">
        <v>76</v>
      </c>
      <c r="AY794" s="176" t="s">
        <v>160</v>
      </c>
    </row>
    <row r="795" spans="2:51" s="12" customFormat="1" ht="10">
      <c r="B795" s="162"/>
      <c r="D795" s="159" t="s">
        <v>171</v>
      </c>
      <c r="E795" s="163" t="s">
        <v>21</v>
      </c>
      <c r="F795" s="164" t="s">
        <v>839</v>
      </c>
      <c r="H795" s="163" t="s">
        <v>21</v>
      </c>
      <c r="I795" s="165"/>
      <c r="L795" s="162"/>
      <c r="M795" s="166"/>
      <c r="T795" s="167"/>
      <c r="AT795" s="163" t="s">
        <v>171</v>
      </c>
      <c r="AU795" s="163" t="s">
        <v>85</v>
      </c>
      <c r="AV795" s="12" t="s">
        <v>83</v>
      </c>
      <c r="AW795" s="12" t="s">
        <v>37</v>
      </c>
      <c r="AX795" s="12" t="s">
        <v>76</v>
      </c>
      <c r="AY795" s="163" t="s">
        <v>160</v>
      </c>
    </row>
    <row r="796" spans="2:51" s="13" customFormat="1" ht="10">
      <c r="B796" s="168"/>
      <c r="D796" s="159" t="s">
        <v>171</v>
      </c>
      <c r="E796" s="169" t="s">
        <v>21</v>
      </c>
      <c r="F796" s="170" t="s">
        <v>836</v>
      </c>
      <c r="H796" s="171">
        <v>55.76</v>
      </c>
      <c r="I796" s="172"/>
      <c r="L796" s="168"/>
      <c r="M796" s="173"/>
      <c r="T796" s="174"/>
      <c r="AT796" s="169" t="s">
        <v>171</v>
      </c>
      <c r="AU796" s="169" t="s">
        <v>85</v>
      </c>
      <c r="AV796" s="13" t="s">
        <v>85</v>
      </c>
      <c r="AW796" s="13" t="s">
        <v>37</v>
      </c>
      <c r="AX796" s="13" t="s">
        <v>76</v>
      </c>
      <c r="AY796" s="169" t="s">
        <v>160</v>
      </c>
    </row>
    <row r="797" spans="2:51" s="13" customFormat="1" ht="10">
      <c r="B797" s="168"/>
      <c r="D797" s="159" t="s">
        <v>171</v>
      </c>
      <c r="E797" s="169" t="s">
        <v>21</v>
      </c>
      <c r="F797" s="170" t="s">
        <v>837</v>
      </c>
      <c r="H797" s="171">
        <v>2.67</v>
      </c>
      <c r="I797" s="172"/>
      <c r="L797" s="168"/>
      <c r="M797" s="173"/>
      <c r="T797" s="174"/>
      <c r="AT797" s="169" t="s">
        <v>171</v>
      </c>
      <c r="AU797" s="169" t="s">
        <v>85</v>
      </c>
      <c r="AV797" s="13" t="s">
        <v>85</v>
      </c>
      <c r="AW797" s="13" t="s">
        <v>37</v>
      </c>
      <c r="AX797" s="13" t="s">
        <v>76</v>
      </c>
      <c r="AY797" s="169" t="s">
        <v>160</v>
      </c>
    </row>
    <row r="798" spans="2:51" s="13" customFormat="1" ht="10">
      <c r="B798" s="168"/>
      <c r="D798" s="159" t="s">
        <v>171</v>
      </c>
      <c r="E798" s="169" t="s">
        <v>21</v>
      </c>
      <c r="F798" s="170" t="s">
        <v>838</v>
      </c>
      <c r="H798" s="171">
        <v>-9.166</v>
      </c>
      <c r="I798" s="172"/>
      <c r="L798" s="168"/>
      <c r="M798" s="173"/>
      <c r="T798" s="174"/>
      <c r="AT798" s="169" t="s">
        <v>171</v>
      </c>
      <c r="AU798" s="169" t="s">
        <v>85</v>
      </c>
      <c r="AV798" s="13" t="s">
        <v>85</v>
      </c>
      <c r="AW798" s="13" t="s">
        <v>37</v>
      </c>
      <c r="AX798" s="13" t="s">
        <v>76</v>
      </c>
      <c r="AY798" s="169" t="s">
        <v>160</v>
      </c>
    </row>
    <row r="799" spans="2:51" s="14" customFormat="1" ht="10">
      <c r="B799" s="175"/>
      <c r="D799" s="159" t="s">
        <v>171</v>
      </c>
      <c r="E799" s="176" t="s">
        <v>21</v>
      </c>
      <c r="F799" s="177" t="s">
        <v>180</v>
      </c>
      <c r="H799" s="178">
        <v>49.263999999999996</v>
      </c>
      <c r="I799" s="179"/>
      <c r="L799" s="175"/>
      <c r="M799" s="180"/>
      <c r="T799" s="181"/>
      <c r="AT799" s="176" t="s">
        <v>171</v>
      </c>
      <c r="AU799" s="176" t="s">
        <v>85</v>
      </c>
      <c r="AV799" s="14" t="s">
        <v>181</v>
      </c>
      <c r="AW799" s="14" t="s">
        <v>37</v>
      </c>
      <c r="AX799" s="14" t="s">
        <v>76</v>
      </c>
      <c r="AY799" s="176" t="s">
        <v>160</v>
      </c>
    </row>
    <row r="800" spans="2:51" s="12" customFormat="1" ht="10">
      <c r="B800" s="162"/>
      <c r="D800" s="159" t="s">
        <v>171</v>
      </c>
      <c r="E800" s="163" t="s">
        <v>21</v>
      </c>
      <c r="F800" s="164" t="s">
        <v>840</v>
      </c>
      <c r="H800" s="163" t="s">
        <v>21</v>
      </c>
      <c r="I800" s="165"/>
      <c r="L800" s="162"/>
      <c r="M800" s="166"/>
      <c r="T800" s="167"/>
      <c r="AT800" s="163" t="s">
        <v>171</v>
      </c>
      <c r="AU800" s="163" t="s">
        <v>85</v>
      </c>
      <c r="AV800" s="12" t="s">
        <v>83</v>
      </c>
      <c r="AW800" s="12" t="s">
        <v>37</v>
      </c>
      <c r="AX800" s="12" t="s">
        <v>76</v>
      </c>
      <c r="AY800" s="163" t="s">
        <v>160</v>
      </c>
    </row>
    <row r="801" spans="2:51" s="13" customFormat="1" ht="10">
      <c r="B801" s="168"/>
      <c r="D801" s="159" t="s">
        <v>171</v>
      </c>
      <c r="E801" s="169" t="s">
        <v>21</v>
      </c>
      <c r="F801" s="170" t="s">
        <v>841</v>
      </c>
      <c r="H801" s="171">
        <v>48.28</v>
      </c>
      <c r="I801" s="172"/>
      <c r="L801" s="168"/>
      <c r="M801" s="173"/>
      <c r="T801" s="174"/>
      <c r="AT801" s="169" t="s">
        <v>171</v>
      </c>
      <c r="AU801" s="169" t="s">
        <v>85</v>
      </c>
      <c r="AV801" s="13" t="s">
        <v>85</v>
      </c>
      <c r="AW801" s="13" t="s">
        <v>37</v>
      </c>
      <c r="AX801" s="13" t="s">
        <v>76</v>
      </c>
      <c r="AY801" s="169" t="s">
        <v>160</v>
      </c>
    </row>
    <row r="802" spans="2:51" s="13" customFormat="1" ht="10">
      <c r="B802" s="168"/>
      <c r="D802" s="159" t="s">
        <v>171</v>
      </c>
      <c r="E802" s="169" t="s">
        <v>21</v>
      </c>
      <c r="F802" s="170" t="s">
        <v>842</v>
      </c>
      <c r="H802" s="171">
        <v>1.088</v>
      </c>
      <c r="I802" s="172"/>
      <c r="L802" s="168"/>
      <c r="M802" s="173"/>
      <c r="T802" s="174"/>
      <c r="AT802" s="169" t="s">
        <v>171</v>
      </c>
      <c r="AU802" s="169" t="s">
        <v>85</v>
      </c>
      <c r="AV802" s="13" t="s">
        <v>85</v>
      </c>
      <c r="AW802" s="13" t="s">
        <v>37</v>
      </c>
      <c r="AX802" s="13" t="s">
        <v>76</v>
      </c>
      <c r="AY802" s="169" t="s">
        <v>160</v>
      </c>
    </row>
    <row r="803" spans="2:51" s="13" customFormat="1" ht="10">
      <c r="B803" s="168"/>
      <c r="D803" s="159" t="s">
        <v>171</v>
      </c>
      <c r="E803" s="169" t="s">
        <v>21</v>
      </c>
      <c r="F803" s="170" t="s">
        <v>843</v>
      </c>
      <c r="H803" s="171">
        <v>-6.353</v>
      </c>
      <c r="I803" s="172"/>
      <c r="L803" s="168"/>
      <c r="M803" s="173"/>
      <c r="T803" s="174"/>
      <c r="AT803" s="169" t="s">
        <v>171</v>
      </c>
      <c r="AU803" s="169" t="s">
        <v>85</v>
      </c>
      <c r="AV803" s="13" t="s">
        <v>85</v>
      </c>
      <c r="AW803" s="13" t="s">
        <v>37</v>
      </c>
      <c r="AX803" s="13" t="s">
        <v>76</v>
      </c>
      <c r="AY803" s="169" t="s">
        <v>160</v>
      </c>
    </row>
    <row r="804" spans="2:51" s="14" customFormat="1" ht="10">
      <c r="B804" s="175"/>
      <c r="D804" s="159" t="s">
        <v>171</v>
      </c>
      <c r="E804" s="176" t="s">
        <v>21</v>
      </c>
      <c r="F804" s="177" t="s">
        <v>180</v>
      </c>
      <c r="H804" s="178">
        <v>43.015</v>
      </c>
      <c r="I804" s="179"/>
      <c r="L804" s="175"/>
      <c r="M804" s="180"/>
      <c r="T804" s="181"/>
      <c r="AT804" s="176" t="s">
        <v>171</v>
      </c>
      <c r="AU804" s="176" t="s">
        <v>85</v>
      </c>
      <c r="AV804" s="14" t="s">
        <v>181</v>
      </c>
      <c r="AW804" s="14" t="s">
        <v>37</v>
      </c>
      <c r="AX804" s="14" t="s">
        <v>76</v>
      </c>
      <c r="AY804" s="176" t="s">
        <v>160</v>
      </c>
    </row>
    <row r="805" spans="2:51" s="12" customFormat="1" ht="10">
      <c r="B805" s="162"/>
      <c r="D805" s="159" t="s">
        <v>171</v>
      </c>
      <c r="E805" s="163" t="s">
        <v>21</v>
      </c>
      <c r="F805" s="164" t="s">
        <v>844</v>
      </c>
      <c r="H805" s="163" t="s">
        <v>21</v>
      </c>
      <c r="I805" s="165"/>
      <c r="L805" s="162"/>
      <c r="M805" s="166"/>
      <c r="T805" s="167"/>
      <c r="AT805" s="163" t="s">
        <v>171</v>
      </c>
      <c r="AU805" s="163" t="s">
        <v>85</v>
      </c>
      <c r="AV805" s="12" t="s">
        <v>83</v>
      </c>
      <c r="AW805" s="12" t="s">
        <v>37</v>
      </c>
      <c r="AX805" s="12" t="s">
        <v>76</v>
      </c>
      <c r="AY805" s="163" t="s">
        <v>160</v>
      </c>
    </row>
    <row r="806" spans="2:51" s="13" customFormat="1" ht="10">
      <c r="B806" s="168"/>
      <c r="D806" s="159" t="s">
        <v>171</v>
      </c>
      <c r="E806" s="169" t="s">
        <v>21</v>
      </c>
      <c r="F806" s="170" t="s">
        <v>845</v>
      </c>
      <c r="H806" s="171">
        <v>25.432</v>
      </c>
      <c r="I806" s="172"/>
      <c r="L806" s="168"/>
      <c r="M806" s="173"/>
      <c r="T806" s="174"/>
      <c r="AT806" s="169" t="s">
        <v>171</v>
      </c>
      <c r="AU806" s="169" t="s">
        <v>85</v>
      </c>
      <c r="AV806" s="13" t="s">
        <v>85</v>
      </c>
      <c r="AW806" s="13" t="s">
        <v>37</v>
      </c>
      <c r="AX806" s="13" t="s">
        <v>76</v>
      </c>
      <c r="AY806" s="169" t="s">
        <v>160</v>
      </c>
    </row>
    <row r="807" spans="2:51" s="13" customFormat="1" ht="10">
      <c r="B807" s="168"/>
      <c r="D807" s="159" t="s">
        <v>171</v>
      </c>
      <c r="E807" s="169" t="s">
        <v>21</v>
      </c>
      <c r="F807" s="170" t="s">
        <v>846</v>
      </c>
      <c r="H807" s="171">
        <v>-1.576</v>
      </c>
      <c r="I807" s="172"/>
      <c r="L807" s="168"/>
      <c r="M807" s="173"/>
      <c r="T807" s="174"/>
      <c r="AT807" s="169" t="s">
        <v>171</v>
      </c>
      <c r="AU807" s="169" t="s">
        <v>85</v>
      </c>
      <c r="AV807" s="13" t="s">
        <v>85</v>
      </c>
      <c r="AW807" s="13" t="s">
        <v>37</v>
      </c>
      <c r="AX807" s="13" t="s">
        <v>76</v>
      </c>
      <c r="AY807" s="169" t="s">
        <v>160</v>
      </c>
    </row>
    <row r="808" spans="2:51" s="14" customFormat="1" ht="10">
      <c r="B808" s="175"/>
      <c r="D808" s="159" t="s">
        <v>171</v>
      </c>
      <c r="E808" s="176" t="s">
        <v>21</v>
      </c>
      <c r="F808" s="177" t="s">
        <v>180</v>
      </c>
      <c r="H808" s="178">
        <v>23.855999999999998</v>
      </c>
      <c r="I808" s="179"/>
      <c r="L808" s="175"/>
      <c r="M808" s="180"/>
      <c r="T808" s="181"/>
      <c r="AT808" s="176" t="s">
        <v>171</v>
      </c>
      <c r="AU808" s="176" t="s">
        <v>85</v>
      </c>
      <c r="AV808" s="14" t="s">
        <v>181</v>
      </c>
      <c r="AW808" s="14" t="s">
        <v>37</v>
      </c>
      <c r="AX808" s="14" t="s">
        <v>76</v>
      </c>
      <c r="AY808" s="176" t="s">
        <v>160</v>
      </c>
    </row>
    <row r="809" spans="2:51" s="12" customFormat="1" ht="10">
      <c r="B809" s="162"/>
      <c r="D809" s="159" t="s">
        <v>171</v>
      </c>
      <c r="E809" s="163" t="s">
        <v>21</v>
      </c>
      <c r="F809" s="164" t="s">
        <v>962</v>
      </c>
      <c r="H809" s="163" t="s">
        <v>21</v>
      </c>
      <c r="I809" s="165"/>
      <c r="L809" s="162"/>
      <c r="M809" s="166"/>
      <c r="T809" s="167"/>
      <c r="AT809" s="163" t="s">
        <v>171</v>
      </c>
      <c r="AU809" s="163" t="s">
        <v>85</v>
      </c>
      <c r="AV809" s="12" t="s">
        <v>83</v>
      </c>
      <c r="AW809" s="12" t="s">
        <v>37</v>
      </c>
      <c r="AX809" s="12" t="s">
        <v>76</v>
      </c>
      <c r="AY809" s="163" t="s">
        <v>160</v>
      </c>
    </row>
    <row r="810" spans="2:51" s="13" customFormat="1" ht="10">
      <c r="B810" s="168"/>
      <c r="D810" s="159" t="s">
        <v>171</v>
      </c>
      <c r="E810" s="169" t="s">
        <v>21</v>
      </c>
      <c r="F810" s="170" t="s">
        <v>963</v>
      </c>
      <c r="H810" s="171">
        <v>18.655</v>
      </c>
      <c r="I810" s="172"/>
      <c r="L810" s="168"/>
      <c r="M810" s="173"/>
      <c r="T810" s="174"/>
      <c r="AT810" s="169" t="s">
        <v>171</v>
      </c>
      <c r="AU810" s="169" t="s">
        <v>85</v>
      </c>
      <c r="AV810" s="13" t="s">
        <v>85</v>
      </c>
      <c r="AW810" s="13" t="s">
        <v>37</v>
      </c>
      <c r="AX810" s="13" t="s">
        <v>76</v>
      </c>
      <c r="AY810" s="169" t="s">
        <v>160</v>
      </c>
    </row>
    <row r="811" spans="2:51" s="13" customFormat="1" ht="10">
      <c r="B811" s="168"/>
      <c r="D811" s="159" t="s">
        <v>171</v>
      </c>
      <c r="E811" s="169" t="s">
        <v>21</v>
      </c>
      <c r="F811" s="170" t="s">
        <v>849</v>
      </c>
      <c r="H811" s="171">
        <v>1.073</v>
      </c>
      <c r="I811" s="172"/>
      <c r="L811" s="168"/>
      <c r="M811" s="173"/>
      <c r="T811" s="174"/>
      <c r="AT811" s="169" t="s">
        <v>171</v>
      </c>
      <c r="AU811" s="169" t="s">
        <v>85</v>
      </c>
      <c r="AV811" s="13" t="s">
        <v>85</v>
      </c>
      <c r="AW811" s="13" t="s">
        <v>37</v>
      </c>
      <c r="AX811" s="13" t="s">
        <v>76</v>
      </c>
      <c r="AY811" s="169" t="s">
        <v>160</v>
      </c>
    </row>
    <row r="812" spans="2:51" s="13" customFormat="1" ht="10">
      <c r="B812" s="168"/>
      <c r="D812" s="159" t="s">
        <v>171</v>
      </c>
      <c r="E812" s="169" t="s">
        <v>21</v>
      </c>
      <c r="F812" s="170" t="s">
        <v>964</v>
      </c>
      <c r="H812" s="171">
        <v>-1.575</v>
      </c>
      <c r="I812" s="172"/>
      <c r="L812" s="168"/>
      <c r="M812" s="173"/>
      <c r="T812" s="174"/>
      <c r="AT812" s="169" t="s">
        <v>171</v>
      </c>
      <c r="AU812" s="169" t="s">
        <v>85</v>
      </c>
      <c r="AV812" s="13" t="s">
        <v>85</v>
      </c>
      <c r="AW812" s="13" t="s">
        <v>37</v>
      </c>
      <c r="AX812" s="13" t="s">
        <v>76</v>
      </c>
      <c r="AY812" s="169" t="s">
        <v>160</v>
      </c>
    </row>
    <row r="813" spans="2:51" s="14" customFormat="1" ht="10">
      <c r="B813" s="175"/>
      <c r="D813" s="159" t="s">
        <v>171</v>
      </c>
      <c r="E813" s="176" t="s">
        <v>21</v>
      </c>
      <c r="F813" s="177" t="s">
        <v>180</v>
      </c>
      <c r="H813" s="178">
        <v>18.153000000000002</v>
      </c>
      <c r="I813" s="179"/>
      <c r="L813" s="175"/>
      <c r="M813" s="180"/>
      <c r="T813" s="181"/>
      <c r="AT813" s="176" t="s">
        <v>171</v>
      </c>
      <c r="AU813" s="176" t="s">
        <v>85</v>
      </c>
      <c r="AV813" s="14" t="s">
        <v>181</v>
      </c>
      <c r="AW813" s="14" t="s">
        <v>37</v>
      </c>
      <c r="AX813" s="14" t="s">
        <v>76</v>
      </c>
      <c r="AY813" s="176" t="s">
        <v>160</v>
      </c>
    </row>
    <row r="814" spans="2:51" s="12" customFormat="1" ht="10">
      <c r="B814" s="162"/>
      <c r="D814" s="159" t="s">
        <v>171</v>
      </c>
      <c r="E814" s="163" t="s">
        <v>21</v>
      </c>
      <c r="F814" s="164" t="s">
        <v>965</v>
      </c>
      <c r="H814" s="163" t="s">
        <v>21</v>
      </c>
      <c r="I814" s="165"/>
      <c r="L814" s="162"/>
      <c r="M814" s="166"/>
      <c r="T814" s="167"/>
      <c r="AT814" s="163" t="s">
        <v>171</v>
      </c>
      <c r="AU814" s="163" t="s">
        <v>85</v>
      </c>
      <c r="AV814" s="12" t="s">
        <v>83</v>
      </c>
      <c r="AW814" s="12" t="s">
        <v>37</v>
      </c>
      <c r="AX814" s="12" t="s">
        <v>76</v>
      </c>
      <c r="AY814" s="163" t="s">
        <v>160</v>
      </c>
    </row>
    <row r="815" spans="2:51" s="13" customFormat="1" ht="10">
      <c r="B815" s="168"/>
      <c r="D815" s="159" t="s">
        <v>171</v>
      </c>
      <c r="E815" s="169" t="s">
        <v>21</v>
      </c>
      <c r="F815" s="170" t="s">
        <v>966</v>
      </c>
      <c r="H815" s="171">
        <v>7.475</v>
      </c>
      <c r="I815" s="172"/>
      <c r="L815" s="168"/>
      <c r="M815" s="173"/>
      <c r="T815" s="174"/>
      <c r="AT815" s="169" t="s">
        <v>171</v>
      </c>
      <c r="AU815" s="169" t="s">
        <v>85</v>
      </c>
      <c r="AV815" s="13" t="s">
        <v>85</v>
      </c>
      <c r="AW815" s="13" t="s">
        <v>37</v>
      </c>
      <c r="AX815" s="13" t="s">
        <v>76</v>
      </c>
      <c r="AY815" s="169" t="s">
        <v>160</v>
      </c>
    </row>
    <row r="816" spans="2:51" s="14" customFormat="1" ht="10">
      <c r="B816" s="175"/>
      <c r="D816" s="159" t="s">
        <v>171</v>
      </c>
      <c r="E816" s="176" t="s">
        <v>21</v>
      </c>
      <c r="F816" s="177" t="s">
        <v>180</v>
      </c>
      <c r="H816" s="178">
        <v>7.475</v>
      </c>
      <c r="I816" s="179"/>
      <c r="L816" s="175"/>
      <c r="M816" s="180"/>
      <c r="T816" s="181"/>
      <c r="AT816" s="176" t="s">
        <v>171</v>
      </c>
      <c r="AU816" s="176" t="s">
        <v>85</v>
      </c>
      <c r="AV816" s="14" t="s">
        <v>181</v>
      </c>
      <c r="AW816" s="14" t="s">
        <v>37</v>
      </c>
      <c r="AX816" s="14" t="s">
        <v>76</v>
      </c>
      <c r="AY816" s="176" t="s">
        <v>160</v>
      </c>
    </row>
    <row r="817" spans="2:51" s="12" customFormat="1" ht="10">
      <c r="B817" s="162"/>
      <c r="D817" s="159" t="s">
        <v>171</v>
      </c>
      <c r="E817" s="163" t="s">
        <v>21</v>
      </c>
      <c r="F817" s="164" t="s">
        <v>854</v>
      </c>
      <c r="H817" s="163" t="s">
        <v>21</v>
      </c>
      <c r="I817" s="165"/>
      <c r="L817" s="162"/>
      <c r="M817" s="166"/>
      <c r="T817" s="167"/>
      <c r="AT817" s="163" t="s">
        <v>171</v>
      </c>
      <c r="AU817" s="163" t="s">
        <v>85</v>
      </c>
      <c r="AV817" s="12" t="s">
        <v>83</v>
      </c>
      <c r="AW817" s="12" t="s">
        <v>37</v>
      </c>
      <c r="AX817" s="12" t="s">
        <v>76</v>
      </c>
      <c r="AY817" s="163" t="s">
        <v>160</v>
      </c>
    </row>
    <row r="818" spans="2:51" s="13" customFormat="1" ht="10">
      <c r="B818" s="168"/>
      <c r="D818" s="159" t="s">
        <v>171</v>
      </c>
      <c r="E818" s="169" t="s">
        <v>21</v>
      </c>
      <c r="F818" s="170" t="s">
        <v>855</v>
      </c>
      <c r="H818" s="171">
        <v>50.66</v>
      </c>
      <c r="I818" s="172"/>
      <c r="L818" s="168"/>
      <c r="M818" s="173"/>
      <c r="T818" s="174"/>
      <c r="AT818" s="169" t="s">
        <v>171</v>
      </c>
      <c r="AU818" s="169" t="s">
        <v>85</v>
      </c>
      <c r="AV818" s="13" t="s">
        <v>85</v>
      </c>
      <c r="AW818" s="13" t="s">
        <v>37</v>
      </c>
      <c r="AX818" s="13" t="s">
        <v>76</v>
      </c>
      <c r="AY818" s="169" t="s">
        <v>160</v>
      </c>
    </row>
    <row r="819" spans="2:51" s="13" customFormat="1" ht="10">
      <c r="B819" s="168"/>
      <c r="D819" s="159" t="s">
        <v>171</v>
      </c>
      <c r="E819" s="169" t="s">
        <v>21</v>
      </c>
      <c r="F819" s="170" t="s">
        <v>856</v>
      </c>
      <c r="H819" s="171">
        <v>2.46</v>
      </c>
      <c r="I819" s="172"/>
      <c r="L819" s="168"/>
      <c r="M819" s="173"/>
      <c r="T819" s="174"/>
      <c r="AT819" s="169" t="s">
        <v>171</v>
      </c>
      <c r="AU819" s="169" t="s">
        <v>85</v>
      </c>
      <c r="AV819" s="13" t="s">
        <v>85</v>
      </c>
      <c r="AW819" s="13" t="s">
        <v>37</v>
      </c>
      <c r="AX819" s="13" t="s">
        <v>76</v>
      </c>
      <c r="AY819" s="169" t="s">
        <v>160</v>
      </c>
    </row>
    <row r="820" spans="2:51" s="13" customFormat="1" ht="10">
      <c r="B820" s="168"/>
      <c r="D820" s="159" t="s">
        <v>171</v>
      </c>
      <c r="E820" s="169" t="s">
        <v>21</v>
      </c>
      <c r="F820" s="170" t="s">
        <v>857</v>
      </c>
      <c r="H820" s="171">
        <v>-6.856</v>
      </c>
      <c r="I820" s="172"/>
      <c r="L820" s="168"/>
      <c r="M820" s="173"/>
      <c r="T820" s="174"/>
      <c r="AT820" s="169" t="s">
        <v>171</v>
      </c>
      <c r="AU820" s="169" t="s">
        <v>85</v>
      </c>
      <c r="AV820" s="13" t="s">
        <v>85</v>
      </c>
      <c r="AW820" s="13" t="s">
        <v>37</v>
      </c>
      <c r="AX820" s="13" t="s">
        <v>76</v>
      </c>
      <c r="AY820" s="169" t="s">
        <v>160</v>
      </c>
    </row>
    <row r="821" spans="2:51" s="14" customFormat="1" ht="10">
      <c r="B821" s="175"/>
      <c r="D821" s="159" t="s">
        <v>171</v>
      </c>
      <c r="E821" s="176" t="s">
        <v>21</v>
      </c>
      <c r="F821" s="177" t="s">
        <v>180</v>
      </c>
      <c r="H821" s="178">
        <v>46.263999999999996</v>
      </c>
      <c r="I821" s="179"/>
      <c r="L821" s="175"/>
      <c r="M821" s="180"/>
      <c r="T821" s="181"/>
      <c r="AT821" s="176" t="s">
        <v>171</v>
      </c>
      <c r="AU821" s="176" t="s">
        <v>85</v>
      </c>
      <c r="AV821" s="14" t="s">
        <v>181</v>
      </c>
      <c r="AW821" s="14" t="s">
        <v>37</v>
      </c>
      <c r="AX821" s="14" t="s">
        <v>76</v>
      </c>
      <c r="AY821" s="176" t="s">
        <v>160</v>
      </c>
    </row>
    <row r="822" spans="2:51" s="12" customFormat="1" ht="10">
      <c r="B822" s="162"/>
      <c r="D822" s="159" t="s">
        <v>171</v>
      </c>
      <c r="E822" s="163" t="s">
        <v>21</v>
      </c>
      <c r="F822" s="164" t="s">
        <v>858</v>
      </c>
      <c r="H822" s="163" t="s">
        <v>21</v>
      </c>
      <c r="I822" s="165"/>
      <c r="L822" s="162"/>
      <c r="M822" s="166"/>
      <c r="T822" s="167"/>
      <c r="AT822" s="163" t="s">
        <v>171</v>
      </c>
      <c r="AU822" s="163" t="s">
        <v>85</v>
      </c>
      <c r="AV822" s="12" t="s">
        <v>83</v>
      </c>
      <c r="AW822" s="12" t="s">
        <v>37</v>
      </c>
      <c r="AX822" s="12" t="s">
        <v>76</v>
      </c>
      <c r="AY822" s="163" t="s">
        <v>160</v>
      </c>
    </row>
    <row r="823" spans="2:51" s="13" customFormat="1" ht="10">
      <c r="B823" s="168"/>
      <c r="D823" s="159" t="s">
        <v>171</v>
      </c>
      <c r="E823" s="169" t="s">
        <v>21</v>
      </c>
      <c r="F823" s="170" t="s">
        <v>841</v>
      </c>
      <c r="H823" s="171">
        <v>48.28</v>
      </c>
      <c r="I823" s="172"/>
      <c r="L823" s="168"/>
      <c r="M823" s="173"/>
      <c r="T823" s="174"/>
      <c r="AT823" s="169" t="s">
        <v>171</v>
      </c>
      <c r="AU823" s="169" t="s">
        <v>85</v>
      </c>
      <c r="AV823" s="13" t="s">
        <v>85</v>
      </c>
      <c r="AW823" s="13" t="s">
        <v>37</v>
      </c>
      <c r="AX823" s="13" t="s">
        <v>76</v>
      </c>
      <c r="AY823" s="169" t="s">
        <v>160</v>
      </c>
    </row>
    <row r="824" spans="2:51" s="13" customFormat="1" ht="10">
      <c r="B824" s="168"/>
      <c r="D824" s="159" t="s">
        <v>171</v>
      </c>
      <c r="E824" s="169" t="s">
        <v>21</v>
      </c>
      <c r="F824" s="170" t="s">
        <v>859</v>
      </c>
      <c r="H824" s="171">
        <v>1.088</v>
      </c>
      <c r="I824" s="172"/>
      <c r="L824" s="168"/>
      <c r="M824" s="173"/>
      <c r="T824" s="174"/>
      <c r="AT824" s="169" t="s">
        <v>171</v>
      </c>
      <c r="AU824" s="169" t="s">
        <v>85</v>
      </c>
      <c r="AV824" s="13" t="s">
        <v>85</v>
      </c>
      <c r="AW824" s="13" t="s">
        <v>37</v>
      </c>
      <c r="AX824" s="13" t="s">
        <v>76</v>
      </c>
      <c r="AY824" s="169" t="s">
        <v>160</v>
      </c>
    </row>
    <row r="825" spans="2:51" s="13" customFormat="1" ht="10">
      <c r="B825" s="168"/>
      <c r="D825" s="159" t="s">
        <v>171</v>
      </c>
      <c r="E825" s="169" t="s">
        <v>21</v>
      </c>
      <c r="F825" s="170" t="s">
        <v>860</v>
      </c>
      <c r="H825" s="171">
        <v>-4.777</v>
      </c>
      <c r="I825" s="172"/>
      <c r="L825" s="168"/>
      <c r="M825" s="173"/>
      <c r="T825" s="174"/>
      <c r="AT825" s="169" t="s">
        <v>171</v>
      </c>
      <c r="AU825" s="169" t="s">
        <v>85</v>
      </c>
      <c r="AV825" s="13" t="s">
        <v>85</v>
      </c>
      <c r="AW825" s="13" t="s">
        <v>37</v>
      </c>
      <c r="AX825" s="13" t="s">
        <v>76</v>
      </c>
      <c r="AY825" s="169" t="s">
        <v>160</v>
      </c>
    </row>
    <row r="826" spans="2:51" s="14" customFormat="1" ht="10">
      <c r="B826" s="175"/>
      <c r="D826" s="159" t="s">
        <v>171</v>
      </c>
      <c r="E826" s="176" t="s">
        <v>21</v>
      </c>
      <c r="F826" s="177" t="s">
        <v>180</v>
      </c>
      <c r="H826" s="178">
        <v>44.591</v>
      </c>
      <c r="I826" s="179"/>
      <c r="L826" s="175"/>
      <c r="M826" s="180"/>
      <c r="T826" s="181"/>
      <c r="AT826" s="176" t="s">
        <v>171</v>
      </c>
      <c r="AU826" s="176" t="s">
        <v>85</v>
      </c>
      <c r="AV826" s="14" t="s">
        <v>181</v>
      </c>
      <c r="AW826" s="14" t="s">
        <v>37</v>
      </c>
      <c r="AX826" s="14" t="s">
        <v>76</v>
      </c>
      <c r="AY826" s="176" t="s">
        <v>160</v>
      </c>
    </row>
    <row r="827" spans="2:51" s="12" customFormat="1" ht="10">
      <c r="B827" s="162"/>
      <c r="D827" s="159" t="s">
        <v>171</v>
      </c>
      <c r="E827" s="163" t="s">
        <v>21</v>
      </c>
      <c r="F827" s="164" t="s">
        <v>967</v>
      </c>
      <c r="H827" s="163" t="s">
        <v>21</v>
      </c>
      <c r="I827" s="165"/>
      <c r="L827" s="162"/>
      <c r="M827" s="166"/>
      <c r="T827" s="167"/>
      <c r="AT827" s="163" t="s">
        <v>171</v>
      </c>
      <c r="AU827" s="163" t="s">
        <v>85</v>
      </c>
      <c r="AV827" s="12" t="s">
        <v>83</v>
      </c>
      <c r="AW827" s="12" t="s">
        <v>37</v>
      </c>
      <c r="AX827" s="12" t="s">
        <v>76</v>
      </c>
      <c r="AY827" s="163" t="s">
        <v>160</v>
      </c>
    </row>
    <row r="828" spans="2:51" s="13" customFormat="1" ht="10">
      <c r="B828" s="168"/>
      <c r="D828" s="159" t="s">
        <v>171</v>
      </c>
      <c r="E828" s="169" t="s">
        <v>21</v>
      </c>
      <c r="F828" s="170" t="s">
        <v>963</v>
      </c>
      <c r="H828" s="171">
        <v>18.655</v>
      </c>
      <c r="I828" s="172"/>
      <c r="L828" s="168"/>
      <c r="M828" s="173"/>
      <c r="T828" s="174"/>
      <c r="AT828" s="169" t="s">
        <v>171</v>
      </c>
      <c r="AU828" s="169" t="s">
        <v>85</v>
      </c>
      <c r="AV828" s="13" t="s">
        <v>85</v>
      </c>
      <c r="AW828" s="13" t="s">
        <v>37</v>
      </c>
      <c r="AX828" s="13" t="s">
        <v>76</v>
      </c>
      <c r="AY828" s="169" t="s">
        <v>160</v>
      </c>
    </row>
    <row r="829" spans="2:51" s="13" customFormat="1" ht="10">
      <c r="B829" s="168"/>
      <c r="D829" s="159" t="s">
        <v>171</v>
      </c>
      <c r="E829" s="169" t="s">
        <v>21</v>
      </c>
      <c r="F829" s="170" t="s">
        <v>862</v>
      </c>
      <c r="H829" s="171">
        <v>1.073</v>
      </c>
      <c r="I829" s="172"/>
      <c r="L829" s="168"/>
      <c r="M829" s="173"/>
      <c r="T829" s="174"/>
      <c r="AT829" s="169" t="s">
        <v>171</v>
      </c>
      <c r="AU829" s="169" t="s">
        <v>85</v>
      </c>
      <c r="AV829" s="13" t="s">
        <v>85</v>
      </c>
      <c r="AW829" s="13" t="s">
        <v>37</v>
      </c>
      <c r="AX829" s="13" t="s">
        <v>76</v>
      </c>
      <c r="AY829" s="169" t="s">
        <v>160</v>
      </c>
    </row>
    <row r="830" spans="2:51" s="13" customFormat="1" ht="10">
      <c r="B830" s="168"/>
      <c r="D830" s="159" t="s">
        <v>171</v>
      </c>
      <c r="E830" s="169" t="s">
        <v>21</v>
      </c>
      <c r="F830" s="170" t="s">
        <v>968</v>
      </c>
      <c r="H830" s="171">
        <v>-1.575</v>
      </c>
      <c r="I830" s="172"/>
      <c r="L830" s="168"/>
      <c r="M830" s="173"/>
      <c r="T830" s="174"/>
      <c r="AT830" s="169" t="s">
        <v>171</v>
      </c>
      <c r="AU830" s="169" t="s">
        <v>85</v>
      </c>
      <c r="AV830" s="13" t="s">
        <v>85</v>
      </c>
      <c r="AW830" s="13" t="s">
        <v>37</v>
      </c>
      <c r="AX830" s="13" t="s">
        <v>76</v>
      </c>
      <c r="AY830" s="169" t="s">
        <v>160</v>
      </c>
    </row>
    <row r="831" spans="2:51" s="14" customFormat="1" ht="10">
      <c r="B831" s="175"/>
      <c r="D831" s="159" t="s">
        <v>171</v>
      </c>
      <c r="E831" s="176" t="s">
        <v>21</v>
      </c>
      <c r="F831" s="177" t="s">
        <v>180</v>
      </c>
      <c r="H831" s="178">
        <v>18.153000000000002</v>
      </c>
      <c r="I831" s="179"/>
      <c r="L831" s="175"/>
      <c r="M831" s="180"/>
      <c r="T831" s="181"/>
      <c r="AT831" s="176" t="s">
        <v>171</v>
      </c>
      <c r="AU831" s="176" t="s">
        <v>85</v>
      </c>
      <c r="AV831" s="14" t="s">
        <v>181</v>
      </c>
      <c r="AW831" s="14" t="s">
        <v>37</v>
      </c>
      <c r="AX831" s="14" t="s">
        <v>76</v>
      </c>
      <c r="AY831" s="176" t="s">
        <v>160</v>
      </c>
    </row>
    <row r="832" spans="2:51" s="12" customFormat="1" ht="10">
      <c r="B832" s="162"/>
      <c r="D832" s="159" t="s">
        <v>171</v>
      </c>
      <c r="E832" s="163" t="s">
        <v>21</v>
      </c>
      <c r="F832" s="164" t="s">
        <v>969</v>
      </c>
      <c r="H832" s="163" t="s">
        <v>21</v>
      </c>
      <c r="I832" s="165"/>
      <c r="L832" s="162"/>
      <c r="M832" s="166"/>
      <c r="T832" s="167"/>
      <c r="AT832" s="163" t="s">
        <v>171</v>
      </c>
      <c r="AU832" s="163" t="s">
        <v>85</v>
      </c>
      <c r="AV832" s="12" t="s">
        <v>83</v>
      </c>
      <c r="AW832" s="12" t="s">
        <v>37</v>
      </c>
      <c r="AX832" s="12" t="s">
        <v>76</v>
      </c>
      <c r="AY832" s="163" t="s">
        <v>160</v>
      </c>
    </row>
    <row r="833" spans="2:51" s="13" customFormat="1" ht="10">
      <c r="B833" s="168"/>
      <c r="D833" s="159" t="s">
        <v>171</v>
      </c>
      <c r="E833" s="169" t="s">
        <v>21</v>
      </c>
      <c r="F833" s="170" t="s">
        <v>966</v>
      </c>
      <c r="H833" s="171">
        <v>7.475</v>
      </c>
      <c r="I833" s="172"/>
      <c r="L833" s="168"/>
      <c r="M833" s="173"/>
      <c r="T833" s="174"/>
      <c r="AT833" s="169" t="s">
        <v>171</v>
      </c>
      <c r="AU833" s="169" t="s">
        <v>85</v>
      </c>
      <c r="AV833" s="13" t="s">
        <v>85</v>
      </c>
      <c r="AW833" s="13" t="s">
        <v>37</v>
      </c>
      <c r="AX833" s="13" t="s">
        <v>76</v>
      </c>
      <c r="AY833" s="169" t="s">
        <v>160</v>
      </c>
    </row>
    <row r="834" spans="2:51" s="14" customFormat="1" ht="10">
      <c r="B834" s="175"/>
      <c r="D834" s="159" t="s">
        <v>171</v>
      </c>
      <c r="E834" s="176" t="s">
        <v>21</v>
      </c>
      <c r="F834" s="177" t="s">
        <v>180</v>
      </c>
      <c r="H834" s="178">
        <v>7.475</v>
      </c>
      <c r="I834" s="179"/>
      <c r="L834" s="175"/>
      <c r="M834" s="180"/>
      <c r="T834" s="181"/>
      <c r="AT834" s="176" t="s">
        <v>171</v>
      </c>
      <c r="AU834" s="176" t="s">
        <v>85</v>
      </c>
      <c r="AV834" s="14" t="s">
        <v>181</v>
      </c>
      <c r="AW834" s="14" t="s">
        <v>37</v>
      </c>
      <c r="AX834" s="14" t="s">
        <v>76</v>
      </c>
      <c r="AY834" s="176" t="s">
        <v>160</v>
      </c>
    </row>
    <row r="835" spans="2:51" s="15" customFormat="1" ht="10">
      <c r="B835" s="182"/>
      <c r="D835" s="159" t="s">
        <v>171</v>
      </c>
      <c r="E835" s="183" t="s">
        <v>21</v>
      </c>
      <c r="F835" s="184" t="s">
        <v>185</v>
      </c>
      <c r="H835" s="185">
        <v>471.713</v>
      </c>
      <c r="I835" s="186"/>
      <c r="L835" s="182"/>
      <c r="M835" s="187"/>
      <c r="T835" s="188"/>
      <c r="AT835" s="183" t="s">
        <v>171</v>
      </c>
      <c r="AU835" s="183" t="s">
        <v>85</v>
      </c>
      <c r="AV835" s="15" t="s">
        <v>167</v>
      </c>
      <c r="AW835" s="15" t="s">
        <v>37</v>
      </c>
      <c r="AX835" s="15" t="s">
        <v>83</v>
      </c>
      <c r="AY835" s="183" t="s">
        <v>160</v>
      </c>
    </row>
    <row r="836" spans="2:65" s="1" customFormat="1" ht="24" customHeight="1">
      <c r="B836" s="33"/>
      <c r="C836" s="146" t="s">
        <v>970</v>
      </c>
      <c r="D836" s="146" t="s">
        <v>162</v>
      </c>
      <c r="E836" s="147" t="s">
        <v>971</v>
      </c>
      <c r="F836" s="148" t="s">
        <v>972</v>
      </c>
      <c r="G836" s="149" t="s">
        <v>204</v>
      </c>
      <c r="H836" s="150">
        <v>711.17</v>
      </c>
      <c r="I836" s="151"/>
      <c r="J836" s="152">
        <f>ROUND(I836*H836,2)</f>
        <v>0</v>
      </c>
      <c r="K836" s="148" t="s">
        <v>21</v>
      </c>
      <c r="L836" s="33"/>
      <c r="M836" s="153" t="s">
        <v>21</v>
      </c>
      <c r="N836" s="154" t="s">
        <v>47</v>
      </c>
      <c r="P836" s="155">
        <f>O836*H836</f>
        <v>0</v>
      </c>
      <c r="Q836" s="155">
        <v>0.00483</v>
      </c>
      <c r="R836" s="155">
        <f>Q836*H836</f>
        <v>3.4349510999999997</v>
      </c>
      <c r="S836" s="155">
        <v>0</v>
      </c>
      <c r="T836" s="156">
        <f>S836*H836</f>
        <v>0</v>
      </c>
      <c r="AR836" s="157" t="s">
        <v>167</v>
      </c>
      <c r="AT836" s="157" t="s">
        <v>162</v>
      </c>
      <c r="AU836" s="157" t="s">
        <v>85</v>
      </c>
      <c r="AY836" s="18" t="s">
        <v>160</v>
      </c>
      <c r="BE836" s="158">
        <f>IF(N836="základní",J836,0)</f>
        <v>0</v>
      </c>
      <c r="BF836" s="158">
        <f>IF(N836="snížená",J836,0)</f>
        <v>0</v>
      </c>
      <c r="BG836" s="158">
        <f>IF(N836="zákl. přenesená",J836,0)</f>
        <v>0</v>
      </c>
      <c r="BH836" s="158">
        <f>IF(N836="sníž. přenesená",J836,0)</f>
        <v>0</v>
      </c>
      <c r="BI836" s="158">
        <f>IF(N836="nulová",J836,0)</f>
        <v>0</v>
      </c>
      <c r="BJ836" s="18" t="s">
        <v>83</v>
      </c>
      <c r="BK836" s="158">
        <f>ROUND(I836*H836,2)</f>
        <v>0</v>
      </c>
      <c r="BL836" s="18" t="s">
        <v>167</v>
      </c>
      <c r="BM836" s="157" t="s">
        <v>973</v>
      </c>
    </row>
    <row r="837" spans="2:47" s="1" customFormat="1" ht="117">
      <c r="B837" s="33"/>
      <c r="D837" s="159" t="s">
        <v>169</v>
      </c>
      <c r="F837" s="160" t="s">
        <v>974</v>
      </c>
      <c r="I837" s="94"/>
      <c r="L837" s="33"/>
      <c r="M837" s="161"/>
      <c r="T837" s="54"/>
      <c r="AT837" s="18" t="s">
        <v>169</v>
      </c>
      <c r="AU837" s="18" t="s">
        <v>85</v>
      </c>
    </row>
    <row r="838" spans="2:51" s="12" customFormat="1" ht="10">
      <c r="B838" s="162"/>
      <c r="D838" s="159" t="s">
        <v>171</v>
      </c>
      <c r="E838" s="163" t="s">
        <v>21</v>
      </c>
      <c r="F838" s="164" t="s">
        <v>975</v>
      </c>
      <c r="H838" s="163" t="s">
        <v>21</v>
      </c>
      <c r="I838" s="165"/>
      <c r="L838" s="162"/>
      <c r="M838" s="166"/>
      <c r="T838" s="167"/>
      <c r="AT838" s="163" t="s">
        <v>171</v>
      </c>
      <c r="AU838" s="163" t="s">
        <v>85</v>
      </c>
      <c r="AV838" s="12" t="s">
        <v>83</v>
      </c>
      <c r="AW838" s="12" t="s">
        <v>37</v>
      </c>
      <c r="AX838" s="12" t="s">
        <v>76</v>
      </c>
      <c r="AY838" s="163" t="s">
        <v>160</v>
      </c>
    </row>
    <row r="839" spans="2:51" s="12" customFormat="1" ht="10">
      <c r="B839" s="162"/>
      <c r="D839" s="159" t="s">
        <v>171</v>
      </c>
      <c r="E839" s="163" t="s">
        <v>21</v>
      </c>
      <c r="F839" s="164" t="s">
        <v>976</v>
      </c>
      <c r="H839" s="163" t="s">
        <v>21</v>
      </c>
      <c r="I839" s="165"/>
      <c r="L839" s="162"/>
      <c r="M839" s="166"/>
      <c r="T839" s="167"/>
      <c r="AT839" s="163" t="s">
        <v>171</v>
      </c>
      <c r="AU839" s="163" t="s">
        <v>85</v>
      </c>
      <c r="AV839" s="12" t="s">
        <v>83</v>
      </c>
      <c r="AW839" s="12" t="s">
        <v>37</v>
      </c>
      <c r="AX839" s="12" t="s">
        <v>76</v>
      </c>
      <c r="AY839" s="163" t="s">
        <v>160</v>
      </c>
    </row>
    <row r="840" spans="2:51" s="12" customFormat="1" ht="10">
      <c r="B840" s="162"/>
      <c r="D840" s="159" t="s">
        <v>171</v>
      </c>
      <c r="E840" s="163" t="s">
        <v>21</v>
      </c>
      <c r="F840" s="164" t="s">
        <v>977</v>
      </c>
      <c r="H840" s="163" t="s">
        <v>21</v>
      </c>
      <c r="I840" s="165"/>
      <c r="L840" s="162"/>
      <c r="M840" s="166"/>
      <c r="T840" s="167"/>
      <c r="AT840" s="163" t="s">
        <v>171</v>
      </c>
      <c r="AU840" s="163" t="s">
        <v>85</v>
      </c>
      <c r="AV840" s="12" t="s">
        <v>83</v>
      </c>
      <c r="AW840" s="12" t="s">
        <v>37</v>
      </c>
      <c r="AX840" s="12" t="s">
        <v>76</v>
      </c>
      <c r="AY840" s="163" t="s">
        <v>160</v>
      </c>
    </row>
    <row r="841" spans="2:51" s="13" customFormat="1" ht="10">
      <c r="B841" s="168"/>
      <c r="D841" s="159" t="s">
        <v>171</v>
      </c>
      <c r="E841" s="169" t="s">
        <v>21</v>
      </c>
      <c r="F841" s="170" t="s">
        <v>978</v>
      </c>
      <c r="H841" s="171">
        <v>66.388</v>
      </c>
      <c r="I841" s="172"/>
      <c r="L841" s="168"/>
      <c r="M841" s="173"/>
      <c r="T841" s="174"/>
      <c r="AT841" s="169" t="s">
        <v>171</v>
      </c>
      <c r="AU841" s="169" t="s">
        <v>85</v>
      </c>
      <c r="AV841" s="13" t="s">
        <v>85</v>
      </c>
      <c r="AW841" s="13" t="s">
        <v>37</v>
      </c>
      <c r="AX841" s="13" t="s">
        <v>76</v>
      </c>
      <c r="AY841" s="169" t="s">
        <v>160</v>
      </c>
    </row>
    <row r="842" spans="2:51" s="13" customFormat="1" ht="10">
      <c r="B842" s="168"/>
      <c r="D842" s="159" t="s">
        <v>171</v>
      </c>
      <c r="E842" s="169" t="s">
        <v>21</v>
      </c>
      <c r="F842" s="170" t="s">
        <v>979</v>
      </c>
      <c r="H842" s="171">
        <v>192.864</v>
      </c>
      <c r="I842" s="172"/>
      <c r="L842" s="168"/>
      <c r="M842" s="173"/>
      <c r="T842" s="174"/>
      <c r="AT842" s="169" t="s">
        <v>171</v>
      </c>
      <c r="AU842" s="169" t="s">
        <v>85</v>
      </c>
      <c r="AV842" s="13" t="s">
        <v>85</v>
      </c>
      <c r="AW842" s="13" t="s">
        <v>37</v>
      </c>
      <c r="AX842" s="13" t="s">
        <v>76</v>
      </c>
      <c r="AY842" s="169" t="s">
        <v>160</v>
      </c>
    </row>
    <row r="843" spans="2:51" s="13" customFormat="1" ht="10">
      <c r="B843" s="168"/>
      <c r="D843" s="159" t="s">
        <v>171</v>
      </c>
      <c r="E843" s="169" t="s">
        <v>21</v>
      </c>
      <c r="F843" s="170" t="s">
        <v>980</v>
      </c>
      <c r="H843" s="171">
        <v>7.92</v>
      </c>
      <c r="I843" s="172"/>
      <c r="L843" s="168"/>
      <c r="M843" s="173"/>
      <c r="T843" s="174"/>
      <c r="AT843" s="169" t="s">
        <v>171</v>
      </c>
      <c r="AU843" s="169" t="s">
        <v>85</v>
      </c>
      <c r="AV843" s="13" t="s">
        <v>85</v>
      </c>
      <c r="AW843" s="13" t="s">
        <v>37</v>
      </c>
      <c r="AX843" s="13" t="s">
        <v>76</v>
      </c>
      <c r="AY843" s="169" t="s">
        <v>160</v>
      </c>
    </row>
    <row r="844" spans="2:51" s="13" customFormat="1" ht="10">
      <c r="B844" s="168"/>
      <c r="D844" s="159" t="s">
        <v>171</v>
      </c>
      <c r="E844" s="169" t="s">
        <v>21</v>
      </c>
      <c r="F844" s="170" t="s">
        <v>981</v>
      </c>
      <c r="H844" s="171">
        <v>-22.5</v>
      </c>
      <c r="I844" s="172"/>
      <c r="L844" s="168"/>
      <c r="M844" s="173"/>
      <c r="T844" s="174"/>
      <c r="AT844" s="169" t="s">
        <v>171</v>
      </c>
      <c r="AU844" s="169" t="s">
        <v>85</v>
      </c>
      <c r="AV844" s="13" t="s">
        <v>85</v>
      </c>
      <c r="AW844" s="13" t="s">
        <v>37</v>
      </c>
      <c r="AX844" s="13" t="s">
        <v>76</v>
      </c>
      <c r="AY844" s="169" t="s">
        <v>160</v>
      </c>
    </row>
    <row r="845" spans="2:51" s="14" customFormat="1" ht="10">
      <c r="B845" s="175"/>
      <c r="D845" s="159" t="s">
        <v>171</v>
      </c>
      <c r="E845" s="176" t="s">
        <v>21</v>
      </c>
      <c r="F845" s="177" t="s">
        <v>180</v>
      </c>
      <c r="H845" s="178">
        <v>244.67200000000003</v>
      </c>
      <c r="I845" s="179"/>
      <c r="L845" s="175"/>
      <c r="M845" s="180"/>
      <c r="T845" s="181"/>
      <c r="AT845" s="176" t="s">
        <v>171</v>
      </c>
      <c r="AU845" s="176" t="s">
        <v>85</v>
      </c>
      <c r="AV845" s="14" t="s">
        <v>181</v>
      </c>
      <c r="AW845" s="14" t="s">
        <v>37</v>
      </c>
      <c r="AX845" s="14" t="s">
        <v>76</v>
      </c>
      <c r="AY845" s="176" t="s">
        <v>160</v>
      </c>
    </row>
    <row r="846" spans="2:51" s="12" customFormat="1" ht="10">
      <c r="B846" s="162"/>
      <c r="D846" s="159" t="s">
        <v>171</v>
      </c>
      <c r="E846" s="163" t="s">
        <v>21</v>
      </c>
      <c r="F846" s="164" t="s">
        <v>982</v>
      </c>
      <c r="H846" s="163" t="s">
        <v>21</v>
      </c>
      <c r="I846" s="165"/>
      <c r="L846" s="162"/>
      <c r="M846" s="166"/>
      <c r="T846" s="167"/>
      <c r="AT846" s="163" t="s">
        <v>171</v>
      </c>
      <c r="AU846" s="163" t="s">
        <v>85</v>
      </c>
      <c r="AV846" s="12" t="s">
        <v>83</v>
      </c>
      <c r="AW846" s="12" t="s">
        <v>37</v>
      </c>
      <c r="AX846" s="12" t="s">
        <v>76</v>
      </c>
      <c r="AY846" s="163" t="s">
        <v>160</v>
      </c>
    </row>
    <row r="847" spans="2:51" s="13" customFormat="1" ht="10">
      <c r="B847" s="168"/>
      <c r="D847" s="159" t="s">
        <v>171</v>
      </c>
      <c r="E847" s="169" t="s">
        <v>21</v>
      </c>
      <c r="F847" s="170" t="s">
        <v>983</v>
      </c>
      <c r="H847" s="171">
        <v>28.25</v>
      </c>
      <c r="I847" s="172"/>
      <c r="L847" s="168"/>
      <c r="M847" s="173"/>
      <c r="T847" s="174"/>
      <c r="AT847" s="169" t="s">
        <v>171</v>
      </c>
      <c r="AU847" s="169" t="s">
        <v>85</v>
      </c>
      <c r="AV847" s="13" t="s">
        <v>85</v>
      </c>
      <c r="AW847" s="13" t="s">
        <v>37</v>
      </c>
      <c r="AX847" s="13" t="s">
        <v>76</v>
      </c>
      <c r="AY847" s="169" t="s">
        <v>160</v>
      </c>
    </row>
    <row r="848" spans="2:51" s="13" customFormat="1" ht="10">
      <c r="B848" s="168"/>
      <c r="D848" s="159" t="s">
        <v>171</v>
      </c>
      <c r="E848" s="169" t="s">
        <v>21</v>
      </c>
      <c r="F848" s="170" t="s">
        <v>984</v>
      </c>
      <c r="H848" s="171">
        <v>167.936</v>
      </c>
      <c r="I848" s="172"/>
      <c r="L848" s="168"/>
      <c r="M848" s="173"/>
      <c r="T848" s="174"/>
      <c r="AT848" s="169" t="s">
        <v>171</v>
      </c>
      <c r="AU848" s="169" t="s">
        <v>85</v>
      </c>
      <c r="AV848" s="13" t="s">
        <v>85</v>
      </c>
      <c r="AW848" s="13" t="s">
        <v>37</v>
      </c>
      <c r="AX848" s="13" t="s">
        <v>76</v>
      </c>
      <c r="AY848" s="169" t="s">
        <v>160</v>
      </c>
    </row>
    <row r="849" spans="2:51" s="13" customFormat="1" ht="10">
      <c r="B849" s="168"/>
      <c r="D849" s="159" t="s">
        <v>171</v>
      </c>
      <c r="E849" s="169" t="s">
        <v>21</v>
      </c>
      <c r="F849" s="170" t="s">
        <v>980</v>
      </c>
      <c r="H849" s="171">
        <v>7.92</v>
      </c>
      <c r="I849" s="172"/>
      <c r="L849" s="168"/>
      <c r="M849" s="173"/>
      <c r="T849" s="174"/>
      <c r="AT849" s="169" t="s">
        <v>171</v>
      </c>
      <c r="AU849" s="169" t="s">
        <v>85</v>
      </c>
      <c r="AV849" s="13" t="s">
        <v>85</v>
      </c>
      <c r="AW849" s="13" t="s">
        <v>37</v>
      </c>
      <c r="AX849" s="13" t="s">
        <v>76</v>
      </c>
      <c r="AY849" s="169" t="s">
        <v>160</v>
      </c>
    </row>
    <row r="850" spans="2:51" s="13" customFormat="1" ht="10">
      <c r="B850" s="168"/>
      <c r="D850" s="159" t="s">
        <v>171</v>
      </c>
      <c r="E850" s="169" t="s">
        <v>21</v>
      </c>
      <c r="F850" s="170" t="s">
        <v>981</v>
      </c>
      <c r="H850" s="171">
        <v>-22.5</v>
      </c>
      <c r="I850" s="172"/>
      <c r="L850" s="168"/>
      <c r="M850" s="173"/>
      <c r="T850" s="174"/>
      <c r="AT850" s="169" t="s">
        <v>171</v>
      </c>
      <c r="AU850" s="169" t="s">
        <v>85</v>
      </c>
      <c r="AV850" s="13" t="s">
        <v>85</v>
      </c>
      <c r="AW850" s="13" t="s">
        <v>37</v>
      </c>
      <c r="AX850" s="13" t="s">
        <v>76</v>
      </c>
      <c r="AY850" s="169" t="s">
        <v>160</v>
      </c>
    </row>
    <row r="851" spans="2:51" s="14" customFormat="1" ht="10">
      <c r="B851" s="175"/>
      <c r="D851" s="159" t="s">
        <v>171</v>
      </c>
      <c r="E851" s="176" t="s">
        <v>21</v>
      </c>
      <c r="F851" s="177" t="s">
        <v>180</v>
      </c>
      <c r="H851" s="178">
        <v>181.606</v>
      </c>
      <c r="I851" s="179"/>
      <c r="L851" s="175"/>
      <c r="M851" s="180"/>
      <c r="T851" s="181"/>
      <c r="AT851" s="176" t="s">
        <v>171</v>
      </c>
      <c r="AU851" s="176" t="s">
        <v>85</v>
      </c>
      <c r="AV851" s="14" t="s">
        <v>181</v>
      </c>
      <c r="AW851" s="14" t="s">
        <v>37</v>
      </c>
      <c r="AX851" s="14" t="s">
        <v>76</v>
      </c>
      <c r="AY851" s="176" t="s">
        <v>160</v>
      </c>
    </row>
    <row r="852" spans="2:51" s="12" customFormat="1" ht="10">
      <c r="B852" s="162"/>
      <c r="D852" s="159" t="s">
        <v>171</v>
      </c>
      <c r="E852" s="163" t="s">
        <v>21</v>
      </c>
      <c r="F852" s="164" t="s">
        <v>985</v>
      </c>
      <c r="H852" s="163" t="s">
        <v>21</v>
      </c>
      <c r="I852" s="165"/>
      <c r="L852" s="162"/>
      <c r="M852" s="166"/>
      <c r="T852" s="167"/>
      <c r="AT852" s="163" t="s">
        <v>171</v>
      </c>
      <c r="AU852" s="163" t="s">
        <v>85</v>
      </c>
      <c r="AV852" s="12" t="s">
        <v>83</v>
      </c>
      <c r="AW852" s="12" t="s">
        <v>37</v>
      </c>
      <c r="AX852" s="12" t="s">
        <v>76</v>
      </c>
      <c r="AY852" s="163" t="s">
        <v>160</v>
      </c>
    </row>
    <row r="853" spans="2:51" s="13" customFormat="1" ht="10">
      <c r="B853" s="168"/>
      <c r="D853" s="159" t="s">
        <v>171</v>
      </c>
      <c r="E853" s="169" t="s">
        <v>21</v>
      </c>
      <c r="F853" s="170" t="s">
        <v>986</v>
      </c>
      <c r="H853" s="171">
        <v>33.12</v>
      </c>
      <c r="I853" s="172"/>
      <c r="L853" s="168"/>
      <c r="M853" s="173"/>
      <c r="T853" s="174"/>
      <c r="AT853" s="169" t="s">
        <v>171</v>
      </c>
      <c r="AU853" s="169" t="s">
        <v>85</v>
      </c>
      <c r="AV853" s="13" t="s">
        <v>85</v>
      </c>
      <c r="AW853" s="13" t="s">
        <v>37</v>
      </c>
      <c r="AX853" s="13" t="s">
        <v>76</v>
      </c>
      <c r="AY853" s="169" t="s">
        <v>160</v>
      </c>
    </row>
    <row r="854" spans="2:51" s="13" customFormat="1" ht="10">
      <c r="B854" s="168"/>
      <c r="D854" s="159" t="s">
        <v>171</v>
      </c>
      <c r="E854" s="169" t="s">
        <v>21</v>
      </c>
      <c r="F854" s="170" t="s">
        <v>987</v>
      </c>
      <c r="H854" s="171">
        <v>-6.21</v>
      </c>
      <c r="I854" s="172"/>
      <c r="L854" s="168"/>
      <c r="M854" s="173"/>
      <c r="T854" s="174"/>
      <c r="AT854" s="169" t="s">
        <v>171</v>
      </c>
      <c r="AU854" s="169" t="s">
        <v>85</v>
      </c>
      <c r="AV854" s="13" t="s">
        <v>85</v>
      </c>
      <c r="AW854" s="13" t="s">
        <v>37</v>
      </c>
      <c r="AX854" s="13" t="s">
        <v>76</v>
      </c>
      <c r="AY854" s="169" t="s">
        <v>160</v>
      </c>
    </row>
    <row r="855" spans="2:51" s="14" customFormat="1" ht="10">
      <c r="B855" s="175"/>
      <c r="D855" s="159" t="s">
        <v>171</v>
      </c>
      <c r="E855" s="176" t="s">
        <v>21</v>
      </c>
      <c r="F855" s="177" t="s">
        <v>180</v>
      </c>
      <c r="H855" s="178">
        <v>26.909999999999997</v>
      </c>
      <c r="I855" s="179"/>
      <c r="L855" s="175"/>
      <c r="M855" s="180"/>
      <c r="T855" s="181"/>
      <c r="AT855" s="176" t="s">
        <v>171</v>
      </c>
      <c r="AU855" s="176" t="s">
        <v>85</v>
      </c>
      <c r="AV855" s="14" t="s">
        <v>181</v>
      </c>
      <c r="AW855" s="14" t="s">
        <v>37</v>
      </c>
      <c r="AX855" s="14" t="s">
        <v>76</v>
      </c>
      <c r="AY855" s="176" t="s">
        <v>160</v>
      </c>
    </row>
    <row r="856" spans="2:51" s="12" customFormat="1" ht="10">
      <c r="B856" s="162"/>
      <c r="D856" s="159" t="s">
        <v>171</v>
      </c>
      <c r="E856" s="163" t="s">
        <v>21</v>
      </c>
      <c r="F856" s="164" t="s">
        <v>988</v>
      </c>
      <c r="H856" s="163" t="s">
        <v>21</v>
      </c>
      <c r="I856" s="165"/>
      <c r="L856" s="162"/>
      <c r="M856" s="166"/>
      <c r="T856" s="167"/>
      <c r="AT856" s="163" t="s">
        <v>171</v>
      </c>
      <c r="AU856" s="163" t="s">
        <v>85</v>
      </c>
      <c r="AV856" s="12" t="s">
        <v>83</v>
      </c>
      <c r="AW856" s="12" t="s">
        <v>37</v>
      </c>
      <c r="AX856" s="12" t="s">
        <v>76</v>
      </c>
      <c r="AY856" s="163" t="s">
        <v>160</v>
      </c>
    </row>
    <row r="857" spans="2:51" s="13" customFormat="1" ht="10">
      <c r="B857" s="168"/>
      <c r="D857" s="159" t="s">
        <v>171</v>
      </c>
      <c r="E857" s="169" t="s">
        <v>21</v>
      </c>
      <c r="F857" s="170" t="s">
        <v>986</v>
      </c>
      <c r="H857" s="171">
        <v>33.12</v>
      </c>
      <c r="I857" s="172"/>
      <c r="L857" s="168"/>
      <c r="M857" s="173"/>
      <c r="T857" s="174"/>
      <c r="AT857" s="169" t="s">
        <v>171</v>
      </c>
      <c r="AU857" s="169" t="s">
        <v>85</v>
      </c>
      <c r="AV857" s="13" t="s">
        <v>85</v>
      </c>
      <c r="AW857" s="13" t="s">
        <v>37</v>
      </c>
      <c r="AX857" s="13" t="s">
        <v>76</v>
      </c>
      <c r="AY857" s="169" t="s">
        <v>160</v>
      </c>
    </row>
    <row r="858" spans="2:51" s="13" customFormat="1" ht="10">
      <c r="B858" s="168"/>
      <c r="D858" s="159" t="s">
        <v>171</v>
      </c>
      <c r="E858" s="169" t="s">
        <v>21</v>
      </c>
      <c r="F858" s="170" t="s">
        <v>987</v>
      </c>
      <c r="H858" s="171">
        <v>-6.21</v>
      </c>
      <c r="I858" s="172"/>
      <c r="L858" s="168"/>
      <c r="M858" s="173"/>
      <c r="T858" s="174"/>
      <c r="AT858" s="169" t="s">
        <v>171</v>
      </c>
      <c r="AU858" s="169" t="s">
        <v>85</v>
      </c>
      <c r="AV858" s="13" t="s">
        <v>85</v>
      </c>
      <c r="AW858" s="13" t="s">
        <v>37</v>
      </c>
      <c r="AX858" s="13" t="s">
        <v>76</v>
      </c>
      <c r="AY858" s="169" t="s">
        <v>160</v>
      </c>
    </row>
    <row r="859" spans="2:51" s="14" customFormat="1" ht="10">
      <c r="B859" s="175"/>
      <c r="D859" s="159" t="s">
        <v>171</v>
      </c>
      <c r="E859" s="176" t="s">
        <v>21</v>
      </c>
      <c r="F859" s="177" t="s">
        <v>180</v>
      </c>
      <c r="H859" s="178">
        <v>26.909999999999997</v>
      </c>
      <c r="I859" s="179"/>
      <c r="L859" s="175"/>
      <c r="M859" s="180"/>
      <c r="T859" s="181"/>
      <c r="AT859" s="176" t="s">
        <v>171</v>
      </c>
      <c r="AU859" s="176" t="s">
        <v>85</v>
      </c>
      <c r="AV859" s="14" t="s">
        <v>181</v>
      </c>
      <c r="AW859" s="14" t="s">
        <v>37</v>
      </c>
      <c r="AX859" s="14" t="s">
        <v>76</v>
      </c>
      <c r="AY859" s="176" t="s">
        <v>160</v>
      </c>
    </row>
    <row r="860" spans="2:51" s="12" customFormat="1" ht="10">
      <c r="B860" s="162"/>
      <c r="D860" s="159" t="s">
        <v>171</v>
      </c>
      <c r="E860" s="163" t="s">
        <v>21</v>
      </c>
      <c r="F860" s="164" t="s">
        <v>989</v>
      </c>
      <c r="H860" s="163" t="s">
        <v>21</v>
      </c>
      <c r="I860" s="165"/>
      <c r="L860" s="162"/>
      <c r="M860" s="166"/>
      <c r="T860" s="167"/>
      <c r="AT860" s="163" t="s">
        <v>171</v>
      </c>
      <c r="AU860" s="163" t="s">
        <v>85</v>
      </c>
      <c r="AV860" s="12" t="s">
        <v>83</v>
      </c>
      <c r="AW860" s="12" t="s">
        <v>37</v>
      </c>
      <c r="AX860" s="12" t="s">
        <v>76</v>
      </c>
      <c r="AY860" s="163" t="s">
        <v>160</v>
      </c>
    </row>
    <row r="861" spans="2:51" s="13" customFormat="1" ht="10">
      <c r="B861" s="168"/>
      <c r="D861" s="159" t="s">
        <v>171</v>
      </c>
      <c r="E861" s="169" t="s">
        <v>21</v>
      </c>
      <c r="F861" s="170" t="s">
        <v>990</v>
      </c>
      <c r="H861" s="171">
        <v>28.25</v>
      </c>
      <c r="I861" s="172"/>
      <c r="L861" s="168"/>
      <c r="M861" s="173"/>
      <c r="T861" s="174"/>
      <c r="AT861" s="169" t="s">
        <v>171</v>
      </c>
      <c r="AU861" s="169" t="s">
        <v>85</v>
      </c>
      <c r="AV861" s="13" t="s">
        <v>85</v>
      </c>
      <c r="AW861" s="13" t="s">
        <v>37</v>
      </c>
      <c r="AX861" s="13" t="s">
        <v>76</v>
      </c>
      <c r="AY861" s="169" t="s">
        <v>160</v>
      </c>
    </row>
    <row r="862" spans="2:51" s="13" customFormat="1" ht="10">
      <c r="B862" s="168"/>
      <c r="D862" s="159" t="s">
        <v>171</v>
      </c>
      <c r="E862" s="169" t="s">
        <v>21</v>
      </c>
      <c r="F862" s="170" t="s">
        <v>991</v>
      </c>
      <c r="H862" s="171">
        <v>-3.14</v>
      </c>
      <c r="I862" s="172"/>
      <c r="L862" s="168"/>
      <c r="M862" s="173"/>
      <c r="T862" s="174"/>
      <c r="AT862" s="169" t="s">
        <v>171</v>
      </c>
      <c r="AU862" s="169" t="s">
        <v>85</v>
      </c>
      <c r="AV862" s="13" t="s">
        <v>85</v>
      </c>
      <c r="AW862" s="13" t="s">
        <v>37</v>
      </c>
      <c r="AX862" s="13" t="s">
        <v>76</v>
      </c>
      <c r="AY862" s="169" t="s">
        <v>160</v>
      </c>
    </row>
    <row r="863" spans="2:51" s="13" customFormat="1" ht="10">
      <c r="B863" s="168"/>
      <c r="D863" s="159" t="s">
        <v>171</v>
      </c>
      <c r="E863" s="169" t="s">
        <v>21</v>
      </c>
      <c r="F863" s="170" t="s">
        <v>992</v>
      </c>
      <c r="H863" s="171">
        <v>-3.1</v>
      </c>
      <c r="I863" s="172"/>
      <c r="L863" s="168"/>
      <c r="M863" s="173"/>
      <c r="T863" s="174"/>
      <c r="AT863" s="169" t="s">
        <v>171</v>
      </c>
      <c r="AU863" s="169" t="s">
        <v>85</v>
      </c>
      <c r="AV863" s="13" t="s">
        <v>85</v>
      </c>
      <c r="AW863" s="13" t="s">
        <v>37</v>
      </c>
      <c r="AX863" s="13" t="s">
        <v>76</v>
      </c>
      <c r="AY863" s="169" t="s">
        <v>160</v>
      </c>
    </row>
    <row r="864" spans="2:51" s="14" customFormat="1" ht="10">
      <c r="B864" s="175"/>
      <c r="D864" s="159" t="s">
        <v>171</v>
      </c>
      <c r="E864" s="176" t="s">
        <v>21</v>
      </c>
      <c r="F864" s="177" t="s">
        <v>180</v>
      </c>
      <c r="H864" s="178">
        <v>22.009999999999998</v>
      </c>
      <c r="I864" s="179"/>
      <c r="L864" s="175"/>
      <c r="M864" s="180"/>
      <c r="T864" s="181"/>
      <c r="AT864" s="176" t="s">
        <v>171</v>
      </c>
      <c r="AU864" s="176" t="s">
        <v>85</v>
      </c>
      <c r="AV864" s="14" t="s">
        <v>181</v>
      </c>
      <c r="AW864" s="14" t="s">
        <v>37</v>
      </c>
      <c r="AX864" s="14" t="s">
        <v>76</v>
      </c>
      <c r="AY864" s="176" t="s">
        <v>160</v>
      </c>
    </row>
    <row r="865" spans="2:51" s="12" customFormat="1" ht="10">
      <c r="B865" s="162"/>
      <c r="D865" s="159" t="s">
        <v>171</v>
      </c>
      <c r="E865" s="163" t="s">
        <v>21</v>
      </c>
      <c r="F865" s="164" t="s">
        <v>993</v>
      </c>
      <c r="H865" s="163" t="s">
        <v>21</v>
      </c>
      <c r="I865" s="165"/>
      <c r="L865" s="162"/>
      <c r="M865" s="166"/>
      <c r="T865" s="167"/>
      <c r="AT865" s="163" t="s">
        <v>171</v>
      </c>
      <c r="AU865" s="163" t="s">
        <v>85</v>
      </c>
      <c r="AV865" s="12" t="s">
        <v>83</v>
      </c>
      <c r="AW865" s="12" t="s">
        <v>37</v>
      </c>
      <c r="AX865" s="12" t="s">
        <v>76</v>
      </c>
      <c r="AY865" s="163" t="s">
        <v>160</v>
      </c>
    </row>
    <row r="866" spans="2:51" s="13" customFormat="1" ht="10">
      <c r="B866" s="168"/>
      <c r="D866" s="159" t="s">
        <v>171</v>
      </c>
      <c r="E866" s="169" t="s">
        <v>21</v>
      </c>
      <c r="F866" s="170" t="s">
        <v>990</v>
      </c>
      <c r="H866" s="171">
        <v>28.25</v>
      </c>
      <c r="I866" s="172"/>
      <c r="L866" s="168"/>
      <c r="M866" s="173"/>
      <c r="T866" s="174"/>
      <c r="AT866" s="169" t="s">
        <v>171</v>
      </c>
      <c r="AU866" s="169" t="s">
        <v>85</v>
      </c>
      <c r="AV866" s="13" t="s">
        <v>85</v>
      </c>
      <c r="AW866" s="13" t="s">
        <v>37</v>
      </c>
      <c r="AX866" s="13" t="s">
        <v>76</v>
      </c>
      <c r="AY866" s="169" t="s">
        <v>160</v>
      </c>
    </row>
    <row r="867" spans="2:51" s="13" customFormat="1" ht="10">
      <c r="B867" s="168"/>
      <c r="D867" s="159" t="s">
        <v>171</v>
      </c>
      <c r="E867" s="169" t="s">
        <v>21</v>
      </c>
      <c r="F867" s="170" t="s">
        <v>994</v>
      </c>
      <c r="H867" s="171">
        <v>-4.14</v>
      </c>
      <c r="I867" s="172"/>
      <c r="L867" s="168"/>
      <c r="M867" s="173"/>
      <c r="T867" s="174"/>
      <c r="AT867" s="169" t="s">
        <v>171</v>
      </c>
      <c r="AU867" s="169" t="s">
        <v>85</v>
      </c>
      <c r="AV867" s="13" t="s">
        <v>85</v>
      </c>
      <c r="AW867" s="13" t="s">
        <v>37</v>
      </c>
      <c r="AX867" s="13" t="s">
        <v>76</v>
      </c>
      <c r="AY867" s="169" t="s">
        <v>160</v>
      </c>
    </row>
    <row r="868" spans="2:51" s="14" customFormat="1" ht="10">
      <c r="B868" s="175"/>
      <c r="D868" s="159" t="s">
        <v>171</v>
      </c>
      <c r="E868" s="176" t="s">
        <v>21</v>
      </c>
      <c r="F868" s="177" t="s">
        <v>180</v>
      </c>
      <c r="H868" s="178">
        <v>24.11</v>
      </c>
      <c r="I868" s="179"/>
      <c r="L868" s="175"/>
      <c r="M868" s="180"/>
      <c r="T868" s="181"/>
      <c r="AT868" s="176" t="s">
        <v>171</v>
      </c>
      <c r="AU868" s="176" t="s">
        <v>85</v>
      </c>
      <c r="AV868" s="14" t="s">
        <v>181</v>
      </c>
      <c r="AW868" s="14" t="s">
        <v>37</v>
      </c>
      <c r="AX868" s="14" t="s">
        <v>76</v>
      </c>
      <c r="AY868" s="176" t="s">
        <v>160</v>
      </c>
    </row>
    <row r="869" spans="2:51" s="12" customFormat="1" ht="10">
      <c r="B869" s="162"/>
      <c r="D869" s="159" t="s">
        <v>171</v>
      </c>
      <c r="E869" s="163" t="s">
        <v>21</v>
      </c>
      <c r="F869" s="164" t="s">
        <v>995</v>
      </c>
      <c r="H869" s="163" t="s">
        <v>21</v>
      </c>
      <c r="I869" s="165"/>
      <c r="L869" s="162"/>
      <c r="M869" s="166"/>
      <c r="T869" s="167"/>
      <c r="AT869" s="163" t="s">
        <v>171</v>
      </c>
      <c r="AU869" s="163" t="s">
        <v>85</v>
      </c>
      <c r="AV869" s="12" t="s">
        <v>83</v>
      </c>
      <c r="AW869" s="12" t="s">
        <v>37</v>
      </c>
      <c r="AX869" s="12" t="s">
        <v>76</v>
      </c>
      <c r="AY869" s="163" t="s">
        <v>160</v>
      </c>
    </row>
    <row r="870" spans="2:51" s="13" customFormat="1" ht="10">
      <c r="B870" s="168"/>
      <c r="D870" s="159" t="s">
        <v>171</v>
      </c>
      <c r="E870" s="169" t="s">
        <v>21</v>
      </c>
      <c r="F870" s="170" t="s">
        <v>996</v>
      </c>
      <c r="H870" s="171">
        <v>83.968</v>
      </c>
      <c r="I870" s="172"/>
      <c r="L870" s="168"/>
      <c r="M870" s="173"/>
      <c r="T870" s="174"/>
      <c r="AT870" s="169" t="s">
        <v>171</v>
      </c>
      <c r="AU870" s="169" t="s">
        <v>85</v>
      </c>
      <c r="AV870" s="13" t="s">
        <v>85</v>
      </c>
      <c r="AW870" s="13" t="s">
        <v>37</v>
      </c>
      <c r="AX870" s="13" t="s">
        <v>76</v>
      </c>
      <c r="AY870" s="169" t="s">
        <v>160</v>
      </c>
    </row>
    <row r="871" spans="2:51" s="13" customFormat="1" ht="10">
      <c r="B871" s="168"/>
      <c r="D871" s="159" t="s">
        <v>171</v>
      </c>
      <c r="E871" s="169" t="s">
        <v>21</v>
      </c>
      <c r="F871" s="170" t="s">
        <v>997</v>
      </c>
      <c r="H871" s="171">
        <v>19.75</v>
      </c>
      <c r="I871" s="172"/>
      <c r="L871" s="168"/>
      <c r="M871" s="173"/>
      <c r="T871" s="174"/>
      <c r="AT871" s="169" t="s">
        <v>171</v>
      </c>
      <c r="AU871" s="169" t="s">
        <v>85</v>
      </c>
      <c r="AV871" s="13" t="s">
        <v>85</v>
      </c>
      <c r="AW871" s="13" t="s">
        <v>37</v>
      </c>
      <c r="AX871" s="13" t="s">
        <v>76</v>
      </c>
      <c r="AY871" s="169" t="s">
        <v>160</v>
      </c>
    </row>
    <row r="872" spans="2:51" s="13" customFormat="1" ht="10">
      <c r="B872" s="168"/>
      <c r="D872" s="159" t="s">
        <v>171</v>
      </c>
      <c r="E872" s="169" t="s">
        <v>21</v>
      </c>
      <c r="F872" s="170" t="s">
        <v>998</v>
      </c>
      <c r="H872" s="171">
        <v>6.56</v>
      </c>
      <c r="I872" s="172"/>
      <c r="L872" s="168"/>
      <c r="M872" s="173"/>
      <c r="T872" s="174"/>
      <c r="AT872" s="169" t="s">
        <v>171</v>
      </c>
      <c r="AU872" s="169" t="s">
        <v>85</v>
      </c>
      <c r="AV872" s="13" t="s">
        <v>85</v>
      </c>
      <c r="AW872" s="13" t="s">
        <v>37</v>
      </c>
      <c r="AX872" s="13" t="s">
        <v>76</v>
      </c>
      <c r="AY872" s="169" t="s">
        <v>160</v>
      </c>
    </row>
    <row r="873" spans="2:51" s="13" customFormat="1" ht="10">
      <c r="B873" s="168"/>
      <c r="D873" s="159" t="s">
        <v>171</v>
      </c>
      <c r="E873" s="169" t="s">
        <v>21</v>
      </c>
      <c r="F873" s="170" t="s">
        <v>999</v>
      </c>
      <c r="H873" s="171">
        <v>-17.802</v>
      </c>
      <c r="I873" s="172"/>
      <c r="L873" s="168"/>
      <c r="M873" s="173"/>
      <c r="T873" s="174"/>
      <c r="AT873" s="169" t="s">
        <v>171</v>
      </c>
      <c r="AU873" s="169" t="s">
        <v>85</v>
      </c>
      <c r="AV873" s="13" t="s">
        <v>85</v>
      </c>
      <c r="AW873" s="13" t="s">
        <v>37</v>
      </c>
      <c r="AX873" s="13" t="s">
        <v>76</v>
      </c>
      <c r="AY873" s="169" t="s">
        <v>160</v>
      </c>
    </row>
    <row r="874" spans="2:51" s="14" customFormat="1" ht="10">
      <c r="B874" s="175"/>
      <c r="D874" s="159" t="s">
        <v>171</v>
      </c>
      <c r="E874" s="176" t="s">
        <v>21</v>
      </c>
      <c r="F874" s="177" t="s">
        <v>180</v>
      </c>
      <c r="H874" s="178">
        <v>92.476</v>
      </c>
      <c r="I874" s="179"/>
      <c r="L874" s="175"/>
      <c r="M874" s="180"/>
      <c r="T874" s="181"/>
      <c r="AT874" s="176" t="s">
        <v>171</v>
      </c>
      <c r="AU874" s="176" t="s">
        <v>85</v>
      </c>
      <c r="AV874" s="14" t="s">
        <v>181</v>
      </c>
      <c r="AW874" s="14" t="s">
        <v>37</v>
      </c>
      <c r="AX874" s="14" t="s">
        <v>76</v>
      </c>
      <c r="AY874" s="176" t="s">
        <v>160</v>
      </c>
    </row>
    <row r="875" spans="2:51" s="12" customFormat="1" ht="10">
      <c r="B875" s="162"/>
      <c r="D875" s="159" t="s">
        <v>171</v>
      </c>
      <c r="E875" s="163" t="s">
        <v>21</v>
      </c>
      <c r="F875" s="164" t="s">
        <v>1000</v>
      </c>
      <c r="H875" s="163" t="s">
        <v>21</v>
      </c>
      <c r="I875" s="165"/>
      <c r="L875" s="162"/>
      <c r="M875" s="166"/>
      <c r="T875" s="167"/>
      <c r="AT875" s="163" t="s">
        <v>171</v>
      </c>
      <c r="AU875" s="163" t="s">
        <v>85</v>
      </c>
      <c r="AV875" s="12" t="s">
        <v>83</v>
      </c>
      <c r="AW875" s="12" t="s">
        <v>37</v>
      </c>
      <c r="AX875" s="12" t="s">
        <v>76</v>
      </c>
      <c r="AY875" s="163" t="s">
        <v>160</v>
      </c>
    </row>
    <row r="876" spans="2:51" s="13" customFormat="1" ht="10">
      <c r="B876" s="168"/>
      <c r="D876" s="159" t="s">
        <v>171</v>
      </c>
      <c r="E876" s="169" t="s">
        <v>21</v>
      </c>
      <c r="F876" s="170" t="s">
        <v>996</v>
      </c>
      <c r="H876" s="171">
        <v>83.968</v>
      </c>
      <c r="I876" s="172"/>
      <c r="L876" s="168"/>
      <c r="M876" s="173"/>
      <c r="T876" s="174"/>
      <c r="AT876" s="169" t="s">
        <v>171</v>
      </c>
      <c r="AU876" s="169" t="s">
        <v>85</v>
      </c>
      <c r="AV876" s="13" t="s">
        <v>85</v>
      </c>
      <c r="AW876" s="13" t="s">
        <v>37</v>
      </c>
      <c r="AX876" s="13" t="s">
        <v>76</v>
      </c>
      <c r="AY876" s="169" t="s">
        <v>160</v>
      </c>
    </row>
    <row r="877" spans="2:51" s="13" customFormat="1" ht="10">
      <c r="B877" s="168"/>
      <c r="D877" s="159" t="s">
        <v>171</v>
      </c>
      <c r="E877" s="169" t="s">
        <v>21</v>
      </c>
      <c r="F877" s="170" t="s">
        <v>997</v>
      </c>
      <c r="H877" s="171">
        <v>19.75</v>
      </c>
      <c r="I877" s="172"/>
      <c r="L877" s="168"/>
      <c r="M877" s="173"/>
      <c r="T877" s="174"/>
      <c r="AT877" s="169" t="s">
        <v>171</v>
      </c>
      <c r="AU877" s="169" t="s">
        <v>85</v>
      </c>
      <c r="AV877" s="13" t="s">
        <v>85</v>
      </c>
      <c r="AW877" s="13" t="s">
        <v>37</v>
      </c>
      <c r="AX877" s="13" t="s">
        <v>76</v>
      </c>
      <c r="AY877" s="169" t="s">
        <v>160</v>
      </c>
    </row>
    <row r="878" spans="2:51" s="13" customFormat="1" ht="10">
      <c r="B878" s="168"/>
      <c r="D878" s="159" t="s">
        <v>171</v>
      </c>
      <c r="E878" s="169" t="s">
        <v>21</v>
      </c>
      <c r="F878" s="170" t="s">
        <v>998</v>
      </c>
      <c r="H878" s="171">
        <v>6.56</v>
      </c>
      <c r="I878" s="172"/>
      <c r="L878" s="168"/>
      <c r="M878" s="173"/>
      <c r="T878" s="174"/>
      <c r="AT878" s="169" t="s">
        <v>171</v>
      </c>
      <c r="AU878" s="169" t="s">
        <v>85</v>
      </c>
      <c r="AV878" s="13" t="s">
        <v>85</v>
      </c>
      <c r="AW878" s="13" t="s">
        <v>37</v>
      </c>
      <c r="AX878" s="13" t="s">
        <v>76</v>
      </c>
      <c r="AY878" s="169" t="s">
        <v>160</v>
      </c>
    </row>
    <row r="879" spans="2:51" s="13" customFormat="1" ht="10">
      <c r="B879" s="168"/>
      <c r="D879" s="159" t="s">
        <v>171</v>
      </c>
      <c r="E879" s="169" t="s">
        <v>21</v>
      </c>
      <c r="F879" s="170" t="s">
        <v>999</v>
      </c>
      <c r="H879" s="171">
        <v>-17.802</v>
      </c>
      <c r="I879" s="172"/>
      <c r="L879" s="168"/>
      <c r="M879" s="173"/>
      <c r="T879" s="174"/>
      <c r="AT879" s="169" t="s">
        <v>171</v>
      </c>
      <c r="AU879" s="169" t="s">
        <v>85</v>
      </c>
      <c r="AV879" s="13" t="s">
        <v>85</v>
      </c>
      <c r="AW879" s="13" t="s">
        <v>37</v>
      </c>
      <c r="AX879" s="13" t="s">
        <v>76</v>
      </c>
      <c r="AY879" s="169" t="s">
        <v>160</v>
      </c>
    </row>
    <row r="880" spans="2:51" s="14" customFormat="1" ht="10">
      <c r="B880" s="175"/>
      <c r="D880" s="159" t="s">
        <v>171</v>
      </c>
      <c r="E880" s="176" t="s">
        <v>21</v>
      </c>
      <c r="F880" s="177" t="s">
        <v>180</v>
      </c>
      <c r="H880" s="178">
        <v>92.476</v>
      </c>
      <c r="I880" s="179"/>
      <c r="L880" s="175"/>
      <c r="M880" s="180"/>
      <c r="T880" s="181"/>
      <c r="AT880" s="176" t="s">
        <v>171</v>
      </c>
      <c r="AU880" s="176" t="s">
        <v>85</v>
      </c>
      <c r="AV880" s="14" t="s">
        <v>181</v>
      </c>
      <c r="AW880" s="14" t="s">
        <v>37</v>
      </c>
      <c r="AX880" s="14" t="s">
        <v>76</v>
      </c>
      <c r="AY880" s="176" t="s">
        <v>160</v>
      </c>
    </row>
    <row r="881" spans="2:51" s="15" customFormat="1" ht="10">
      <c r="B881" s="182"/>
      <c r="D881" s="159" t="s">
        <v>171</v>
      </c>
      <c r="E881" s="183" t="s">
        <v>21</v>
      </c>
      <c r="F881" s="184" t="s">
        <v>185</v>
      </c>
      <c r="H881" s="185">
        <v>711.17</v>
      </c>
      <c r="I881" s="186"/>
      <c r="L881" s="182"/>
      <c r="M881" s="187"/>
      <c r="T881" s="188"/>
      <c r="AT881" s="183" t="s">
        <v>171</v>
      </c>
      <c r="AU881" s="183" t="s">
        <v>85</v>
      </c>
      <c r="AV881" s="15" t="s">
        <v>167</v>
      </c>
      <c r="AW881" s="15" t="s">
        <v>37</v>
      </c>
      <c r="AX881" s="15" t="s">
        <v>83</v>
      </c>
      <c r="AY881" s="183" t="s">
        <v>160</v>
      </c>
    </row>
    <row r="882" spans="2:65" s="1" customFormat="1" ht="24" customHeight="1">
      <c r="B882" s="33"/>
      <c r="C882" s="146" t="s">
        <v>1001</v>
      </c>
      <c r="D882" s="146" t="s">
        <v>162</v>
      </c>
      <c r="E882" s="147" t="s">
        <v>1002</v>
      </c>
      <c r="F882" s="148" t="s">
        <v>1003</v>
      </c>
      <c r="G882" s="149" t="s">
        <v>370</v>
      </c>
      <c r="H882" s="150">
        <v>1370.35</v>
      </c>
      <c r="I882" s="151"/>
      <c r="J882" s="152">
        <f>ROUND(I882*H882,2)</f>
        <v>0</v>
      </c>
      <c r="K882" s="148" t="s">
        <v>166</v>
      </c>
      <c r="L882" s="33"/>
      <c r="M882" s="153" t="s">
        <v>21</v>
      </c>
      <c r="N882" s="154" t="s">
        <v>47</v>
      </c>
      <c r="P882" s="155">
        <f>O882*H882</f>
        <v>0</v>
      </c>
      <c r="Q882" s="155">
        <v>0</v>
      </c>
      <c r="R882" s="155">
        <f>Q882*H882</f>
        <v>0</v>
      </c>
      <c r="S882" s="155">
        <v>0</v>
      </c>
      <c r="T882" s="156">
        <f>S882*H882</f>
        <v>0</v>
      </c>
      <c r="AR882" s="157" t="s">
        <v>167</v>
      </c>
      <c r="AT882" s="157" t="s">
        <v>162</v>
      </c>
      <c r="AU882" s="157" t="s">
        <v>85</v>
      </c>
      <c r="AY882" s="18" t="s">
        <v>160</v>
      </c>
      <c r="BE882" s="158">
        <f>IF(N882="základní",J882,0)</f>
        <v>0</v>
      </c>
      <c r="BF882" s="158">
        <f>IF(N882="snížená",J882,0)</f>
        <v>0</v>
      </c>
      <c r="BG882" s="158">
        <f>IF(N882="zákl. přenesená",J882,0)</f>
        <v>0</v>
      </c>
      <c r="BH882" s="158">
        <f>IF(N882="sníž. přenesená",J882,0)</f>
        <v>0</v>
      </c>
      <c r="BI882" s="158">
        <f>IF(N882="nulová",J882,0)</f>
        <v>0</v>
      </c>
      <c r="BJ882" s="18" t="s">
        <v>83</v>
      </c>
      <c r="BK882" s="158">
        <f>ROUND(I882*H882,2)</f>
        <v>0</v>
      </c>
      <c r="BL882" s="18" t="s">
        <v>167</v>
      </c>
      <c r="BM882" s="157" t="s">
        <v>1004</v>
      </c>
    </row>
    <row r="883" spans="2:47" s="1" customFormat="1" ht="54">
      <c r="B883" s="33"/>
      <c r="D883" s="159" t="s">
        <v>169</v>
      </c>
      <c r="F883" s="160" t="s">
        <v>1005</v>
      </c>
      <c r="I883" s="94"/>
      <c r="L883" s="33"/>
      <c r="M883" s="161"/>
      <c r="T883" s="54"/>
      <c r="AT883" s="18" t="s">
        <v>169</v>
      </c>
      <c r="AU883" s="18" t="s">
        <v>85</v>
      </c>
    </row>
    <row r="884" spans="2:51" s="12" customFormat="1" ht="10">
      <c r="B884" s="162"/>
      <c r="D884" s="159" t="s">
        <v>171</v>
      </c>
      <c r="E884" s="163" t="s">
        <v>21</v>
      </c>
      <c r="F884" s="164" t="s">
        <v>822</v>
      </c>
      <c r="H884" s="163" t="s">
        <v>21</v>
      </c>
      <c r="I884" s="165"/>
      <c r="L884" s="162"/>
      <c r="M884" s="166"/>
      <c r="T884" s="167"/>
      <c r="AT884" s="163" t="s">
        <v>171</v>
      </c>
      <c r="AU884" s="163" t="s">
        <v>85</v>
      </c>
      <c r="AV884" s="12" t="s">
        <v>83</v>
      </c>
      <c r="AW884" s="12" t="s">
        <v>37</v>
      </c>
      <c r="AX884" s="12" t="s">
        <v>76</v>
      </c>
      <c r="AY884" s="163" t="s">
        <v>160</v>
      </c>
    </row>
    <row r="885" spans="2:51" s="12" customFormat="1" ht="10">
      <c r="B885" s="162"/>
      <c r="D885" s="159" t="s">
        <v>171</v>
      </c>
      <c r="E885" s="163" t="s">
        <v>21</v>
      </c>
      <c r="F885" s="164" t="s">
        <v>1006</v>
      </c>
      <c r="H885" s="163" t="s">
        <v>21</v>
      </c>
      <c r="I885" s="165"/>
      <c r="L885" s="162"/>
      <c r="M885" s="166"/>
      <c r="T885" s="167"/>
      <c r="AT885" s="163" t="s">
        <v>171</v>
      </c>
      <c r="AU885" s="163" t="s">
        <v>85</v>
      </c>
      <c r="AV885" s="12" t="s">
        <v>83</v>
      </c>
      <c r="AW885" s="12" t="s">
        <v>37</v>
      </c>
      <c r="AX885" s="12" t="s">
        <v>76</v>
      </c>
      <c r="AY885" s="163" t="s">
        <v>160</v>
      </c>
    </row>
    <row r="886" spans="2:51" s="12" customFormat="1" ht="10">
      <c r="B886" s="162"/>
      <c r="D886" s="159" t="s">
        <v>171</v>
      </c>
      <c r="E886" s="163" t="s">
        <v>21</v>
      </c>
      <c r="F886" s="164" t="s">
        <v>1007</v>
      </c>
      <c r="H886" s="163" t="s">
        <v>21</v>
      </c>
      <c r="I886" s="165"/>
      <c r="L886" s="162"/>
      <c r="M886" s="166"/>
      <c r="T886" s="167"/>
      <c r="AT886" s="163" t="s">
        <v>171</v>
      </c>
      <c r="AU886" s="163" t="s">
        <v>85</v>
      </c>
      <c r="AV886" s="12" t="s">
        <v>83</v>
      </c>
      <c r="AW886" s="12" t="s">
        <v>37</v>
      </c>
      <c r="AX886" s="12" t="s">
        <v>76</v>
      </c>
      <c r="AY886" s="163" t="s">
        <v>160</v>
      </c>
    </row>
    <row r="887" spans="2:51" s="13" customFormat="1" ht="20">
      <c r="B887" s="168"/>
      <c r="D887" s="159" t="s">
        <v>171</v>
      </c>
      <c r="E887" s="169" t="s">
        <v>21</v>
      </c>
      <c r="F887" s="170" t="s">
        <v>1008</v>
      </c>
      <c r="H887" s="171">
        <v>578.45</v>
      </c>
      <c r="I887" s="172"/>
      <c r="L887" s="168"/>
      <c r="M887" s="173"/>
      <c r="T887" s="174"/>
      <c r="AT887" s="169" t="s">
        <v>171</v>
      </c>
      <c r="AU887" s="169" t="s">
        <v>85</v>
      </c>
      <c r="AV887" s="13" t="s">
        <v>85</v>
      </c>
      <c r="AW887" s="13" t="s">
        <v>37</v>
      </c>
      <c r="AX887" s="13" t="s">
        <v>76</v>
      </c>
      <c r="AY887" s="169" t="s">
        <v>160</v>
      </c>
    </row>
    <row r="888" spans="2:51" s="12" customFormat="1" ht="10">
      <c r="B888" s="162"/>
      <c r="D888" s="159" t="s">
        <v>171</v>
      </c>
      <c r="E888" s="163" t="s">
        <v>21</v>
      </c>
      <c r="F888" s="164" t="s">
        <v>1009</v>
      </c>
      <c r="H888" s="163" t="s">
        <v>21</v>
      </c>
      <c r="I888" s="165"/>
      <c r="L888" s="162"/>
      <c r="M888" s="166"/>
      <c r="T888" s="167"/>
      <c r="AT888" s="163" t="s">
        <v>171</v>
      </c>
      <c r="AU888" s="163" t="s">
        <v>85</v>
      </c>
      <c r="AV888" s="12" t="s">
        <v>83</v>
      </c>
      <c r="AW888" s="12" t="s">
        <v>37</v>
      </c>
      <c r="AX888" s="12" t="s">
        <v>76</v>
      </c>
      <c r="AY888" s="163" t="s">
        <v>160</v>
      </c>
    </row>
    <row r="889" spans="2:51" s="13" customFormat="1" ht="10">
      <c r="B889" s="168"/>
      <c r="D889" s="159" t="s">
        <v>171</v>
      </c>
      <c r="E889" s="169" t="s">
        <v>21</v>
      </c>
      <c r="F889" s="170" t="s">
        <v>1010</v>
      </c>
      <c r="H889" s="171">
        <v>244.42</v>
      </c>
      <c r="I889" s="172"/>
      <c r="L889" s="168"/>
      <c r="M889" s="173"/>
      <c r="T889" s="174"/>
      <c r="AT889" s="169" t="s">
        <v>171</v>
      </c>
      <c r="AU889" s="169" t="s">
        <v>85</v>
      </c>
      <c r="AV889" s="13" t="s">
        <v>85</v>
      </c>
      <c r="AW889" s="13" t="s">
        <v>37</v>
      </c>
      <c r="AX889" s="13" t="s">
        <v>76</v>
      </c>
      <c r="AY889" s="169" t="s">
        <v>160</v>
      </c>
    </row>
    <row r="890" spans="2:51" s="14" customFormat="1" ht="10">
      <c r="B890" s="175"/>
      <c r="D890" s="159" t="s">
        <v>171</v>
      </c>
      <c r="E890" s="176" t="s">
        <v>21</v>
      </c>
      <c r="F890" s="177" t="s">
        <v>180</v>
      </c>
      <c r="H890" s="178">
        <v>822.87</v>
      </c>
      <c r="I890" s="179"/>
      <c r="L890" s="175"/>
      <c r="M890" s="180"/>
      <c r="T890" s="181"/>
      <c r="AT890" s="176" t="s">
        <v>171</v>
      </c>
      <c r="AU890" s="176" t="s">
        <v>85</v>
      </c>
      <c r="AV890" s="14" t="s">
        <v>181</v>
      </c>
      <c r="AW890" s="14" t="s">
        <v>37</v>
      </c>
      <c r="AX890" s="14" t="s">
        <v>76</v>
      </c>
      <c r="AY890" s="176" t="s">
        <v>160</v>
      </c>
    </row>
    <row r="891" spans="2:51" s="12" customFormat="1" ht="10">
      <c r="B891" s="162"/>
      <c r="D891" s="159" t="s">
        <v>171</v>
      </c>
      <c r="E891" s="163" t="s">
        <v>21</v>
      </c>
      <c r="F891" s="164" t="s">
        <v>1011</v>
      </c>
      <c r="H891" s="163" t="s">
        <v>21</v>
      </c>
      <c r="I891" s="165"/>
      <c r="L891" s="162"/>
      <c r="M891" s="166"/>
      <c r="T891" s="167"/>
      <c r="AT891" s="163" t="s">
        <v>171</v>
      </c>
      <c r="AU891" s="163" t="s">
        <v>85</v>
      </c>
      <c r="AV891" s="12" t="s">
        <v>83</v>
      </c>
      <c r="AW891" s="12" t="s">
        <v>37</v>
      </c>
      <c r="AX891" s="12" t="s">
        <v>76</v>
      </c>
      <c r="AY891" s="163" t="s">
        <v>160</v>
      </c>
    </row>
    <row r="892" spans="2:51" s="13" customFormat="1" ht="10">
      <c r="B892" s="168"/>
      <c r="D892" s="159" t="s">
        <v>171</v>
      </c>
      <c r="E892" s="169" t="s">
        <v>21</v>
      </c>
      <c r="F892" s="170" t="s">
        <v>1012</v>
      </c>
      <c r="H892" s="171">
        <v>547.48</v>
      </c>
      <c r="I892" s="172"/>
      <c r="L892" s="168"/>
      <c r="M892" s="173"/>
      <c r="T892" s="174"/>
      <c r="AT892" s="169" t="s">
        <v>171</v>
      </c>
      <c r="AU892" s="169" t="s">
        <v>85</v>
      </c>
      <c r="AV892" s="13" t="s">
        <v>85</v>
      </c>
      <c r="AW892" s="13" t="s">
        <v>37</v>
      </c>
      <c r="AX892" s="13" t="s">
        <v>76</v>
      </c>
      <c r="AY892" s="169" t="s">
        <v>160</v>
      </c>
    </row>
    <row r="893" spans="2:51" s="14" customFormat="1" ht="10">
      <c r="B893" s="175"/>
      <c r="D893" s="159" t="s">
        <v>171</v>
      </c>
      <c r="E893" s="176" t="s">
        <v>21</v>
      </c>
      <c r="F893" s="177" t="s">
        <v>180</v>
      </c>
      <c r="H893" s="178">
        <v>547.48</v>
      </c>
      <c r="I893" s="179"/>
      <c r="L893" s="175"/>
      <c r="M893" s="180"/>
      <c r="T893" s="181"/>
      <c r="AT893" s="176" t="s">
        <v>171</v>
      </c>
      <c r="AU893" s="176" t="s">
        <v>85</v>
      </c>
      <c r="AV893" s="14" t="s">
        <v>181</v>
      </c>
      <c r="AW893" s="14" t="s">
        <v>37</v>
      </c>
      <c r="AX893" s="14" t="s">
        <v>76</v>
      </c>
      <c r="AY893" s="176" t="s">
        <v>160</v>
      </c>
    </row>
    <row r="894" spans="2:51" s="15" customFormat="1" ht="10">
      <c r="B894" s="182"/>
      <c r="D894" s="159" t="s">
        <v>171</v>
      </c>
      <c r="E894" s="183" t="s">
        <v>21</v>
      </c>
      <c r="F894" s="184" t="s">
        <v>185</v>
      </c>
      <c r="H894" s="185">
        <v>1370.35</v>
      </c>
      <c r="I894" s="186"/>
      <c r="L894" s="182"/>
      <c r="M894" s="187"/>
      <c r="T894" s="188"/>
      <c r="AT894" s="183" t="s">
        <v>171</v>
      </c>
      <c r="AU894" s="183" t="s">
        <v>85</v>
      </c>
      <c r="AV894" s="15" t="s">
        <v>167</v>
      </c>
      <c r="AW894" s="15" t="s">
        <v>37</v>
      </c>
      <c r="AX894" s="15" t="s">
        <v>83</v>
      </c>
      <c r="AY894" s="183" t="s">
        <v>160</v>
      </c>
    </row>
    <row r="895" spans="2:65" s="1" customFormat="1" ht="16.5" customHeight="1">
      <c r="B895" s="33"/>
      <c r="C895" s="192" t="s">
        <v>1013</v>
      </c>
      <c r="D895" s="192" t="s">
        <v>799</v>
      </c>
      <c r="E895" s="193" t="s">
        <v>1014</v>
      </c>
      <c r="F895" s="194" t="s">
        <v>1015</v>
      </c>
      <c r="G895" s="195" t="s">
        <v>370</v>
      </c>
      <c r="H895" s="196">
        <v>1438.868</v>
      </c>
      <c r="I895" s="197"/>
      <c r="J895" s="198">
        <f>ROUND(I895*H895,2)</f>
        <v>0</v>
      </c>
      <c r="K895" s="194" t="s">
        <v>166</v>
      </c>
      <c r="L895" s="199"/>
      <c r="M895" s="200" t="s">
        <v>21</v>
      </c>
      <c r="N895" s="201" t="s">
        <v>47</v>
      </c>
      <c r="P895" s="155">
        <f>O895*H895</f>
        <v>0</v>
      </c>
      <c r="Q895" s="155">
        <v>0.0001</v>
      </c>
      <c r="R895" s="155">
        <f>Q895*H895</f>
        <v>0.1438868</v>
      </c>
      <c r="S895" s="155">
        <v>0</v>
      </c>
      <c r="T895" s="156">
        <f>S895*H895</f>
        <v>0</v>
      </c>
      <c r="AR895" s="157" t="s">
        <v>247</v>
      </c>
      <c r="AT895" s="157" t="s">
        <v>799</v>
      </c>
      <c r="AU895" s="157" t="s">
        <v>85</v>
      </c>
      <c r="AY895" s="18" t="s">
        <v>160</v>
      </c>
      <c r="BE895" s="158">
        <f>IF(N895="základní",J895,0)</f>
        <v>0</v>
      </c>
      <c r="BF895" s="158">
        <f>IF(N895="snížená",J895,0)</f>
        <v>0</v>
      </c>
      <c r="BG895" s="158">
        <f>IF(N895="zákl. přenesená",J895,0)</f>
        <v>0</v>
      </c>
      <c r="BH895" s="158">
        <f>IF(N895="sníž. přenesená",J895,0)</f>
        <v>0</v>
      </c>
      <c r="BI895" s="158">
        <f>IF(N895="nulová",J895,0)</f>
        <v>0</v>
      </c>
      <c r="BJ895" s="18" t="s">
        <v>83</v>
      </c>
      <c r="BK895" s="158">
        <f>ROUND(I895*H895,2)</f>
        <v>0</v>
      </c>
      <c r="BL895" s="18" t="s">
        <v>167</v>
      </c>
      <c r="BM895" s="157" t="s">
        <v>1016</v>
      </c>
    </row>
    <row r="896" spans="2:51" s="13" customFormat="1" ht="10">
      <c r="B896" s="168"/>
      <c r="D896" s="159" t="s">
        <v>171</v>
      </c>
      <c r="F896" s="170" t="s">
        <v>1017</v>
      </c>
      <c r="H896" s="171">
        <v>1438.868</v>
      </c>
      <c r="I896" s="172"/>
      <c r="L896" s="168"/>
      <c r="M896" s="173"/>
      <c r="T896" s="174"/>
      <c r="AT896" s="169" t="s">
        <v>171</v>
      </c>
      <c r="AU896" s="169" t="s">
        <v>85</v>
      </c>
      <c r="AV896" s="13" t="s">
        <v>85</v>
      </c>
      <c r="AW896" s="13" t="s">
        <v>4</v>
      </c>
      <c r="AX896" s="13" t="s">
        <v>83</v>
      </c>
      <c r="AY896" s="169" t="s">
        <v>160</v>
      </c>
    </row>
    <row r="897" spans="2:65" s="1" customFormat="1" ht="24" customHeight="1">
      <c r="B897" s="33"/>
      <c r="C897" s="146" t="s">
        <v>1018</v>
      </c>
      <c r="D897" s="146" t="s">
        <v>162</v>
      </c>
      <c r="E897" s="147" t="s">
        <v>1019</v>
      </c>
      <c r="F897" s="148" t="s">
        <v>1020</v>
      </c>
      <c r="G897" s="149" t="s">
        <v>370</v>
      </c>
      <c r="H897" s="150">
        <v>578.45</v>
      </c>
      <c r="I897" s="151"/>
      <c r="J897" s="152">
        <f>ROUND(I897*H897,2)</f>
        <v>0</v>
      </c>
      <c r="K897" s="148" t="s">
        <v>166</v>
      </c>
      <c r="L897" s="33"/>
      <c r="M897" s="153" t="s">
        <v>21</v>
      </c>
      <c r="N897" s="154" t="s">
        <v>47</v>
      </c>
      <c r="P897" s="155">
        <f>O897*H897</f>
        <v>0</v>
      </c>
      <c r="Q897" s="155">
        <v>0</v>
      </c>
      <c r="R897" s="155">
        <f>Q897*H897</f>
        <v>0</v>
      </c>
      <c r="S897" s="155">
        <v>0</v>
      </c>
      <c r="T897" s="156">
        <f>S897*H897</f>
        <v>0</v>
      </c>
      <c r="AR897" s="157" t="s">
        <v>167</v>
      </c>
      <c r="AT897" s="157" t="s">
        <v>162</v>
      </c>
      <c r="AU897" s="157" t="s">
        <v>85</v>
      </c>
      <c r="AY897" s="18" t="s">
        <v>160</v>
      </c>
      <c r="BE897" s="158">
        <f>IF(N897="základní",J897,0)</f>
        <v>0</v>
      </c>
      <c r="BF897" s="158">
        <f>IF(N897="snížená",J897,0)</f>
        <v>0</v>
      </c>
      <c r="BG897" s="158">
        <f>IF(N897="zákl. přenesená",J897,0)</f>
        <v>0</v>
      </c>
      <c r="BH897" s="158">
        <f>IF(N897="sníž. přenesená",J897,0)</f>
        <v>0</v>
      </c>
      <c r="BI897" s="158">
        <f>IF(N897="nulová",J897,0)</f>
        <v>0</v>
      </c>
      <c r="BJ897" s="18" t="s">
        <v>83</v>
      </c>
      <c r="BK897" s="158">
        <f>ROUND(I897*H897,2)</f>
        <v>0</v>
      </c>
      <c r="BL897" s="18" t="s">
        <v>167</v>
      </c>
      <c r="BM897" s="157" t="s">
        <v>1021</v>
      </c>
    </row>
    <row r="898" spans="2:47" s="1" customFormat="1" ht="54">
      <c r="B898" s="33"/>
      <c r="D898" s="159" t="s">
        <v>169</v>
      </c>
      <c r="F898" s="160" t="s">
        <v>1005</v>
      </c>
      <c r="I898" s="94"/>
      <c r="L898" s="33"/>
      <c r="M898" s="161"/>
      <c r="T898" s="54"/>
      <c r="AT898" s="18" t="s">
        <v>169</v>
      </c>
      <c r="AU898" s="18" t="s">
        <v>85</v>
      </c>
    </row>
    <row r="899" spans="2:51" s="12" customFormat="1" ht="10">
      <c r="B899" s="162"/>
      <c r="D899" s="159" t="s">
        <v>171</v>
      </c>
      <c r="E899" s="163" t="s">
        <v>21</v>
      </c>
      <c r="F899" s="164" t="s">
        <v>822</v>
      </c>
      <c r="H899" s="163" t="s">
        <v>21</v>
      </c>
      <c r="I899" s="165"/>
      <c r="L899" s="162"/>
      <c r="M899" s="166"/>
      <c r="T899" s="167"/>
      <c r="AT899" s="163" t="s">
        <v>171</v>
      </c>
      <c r="AU899" s="163" t="s">
        <v>85</v>
      </c>
      <c r="AV899" s="12" t="s">
        <v>83</v>
      </c>
      <c r="AW899" s="12" t="s">
        <v>37</v>
      </c>
      <c r="AX899" s="12" t="s">
        <v>76</v>
      </c>
      <c r="AY899" s="163" t="s">
        <v>160</v>
      </c>
    </row>
    <row r="900" spans="2:51" s="12" customFormat="1" ht="10">
      <c r="B900" s="162"/>
      <c r="D900" s="159" t="s">
        <v>171</v>
      </c>
      <c r="E900" s="163" t="s">
        <v>21</v>
      </c>
      <c r="F900" s="164" t="s">
        <v>1006</v>
      </c>
      <c r="H900" s="163" t="s">
        <v>21</v>
      </c>
      <c r="I900" s="165"/>
      <c r="L900" s="162"/>
      <c r="M900" s="166"/>
      <c r="T900" s="167"/>
      <c r="AT900" s="163" t="s">
        <v>171</v>
      </c>
      <c r="AU900" s="163" t="s">
        <v>85</v>
      </c>
      <c r="AV900" s="12" t="s">
        <v>83</v>
      </c>
      <c r="AW900" s="12" t="s">
        <v>37</v>
      </c>
      <c r="AX900" s="12" t="s">
        <v>76</v>
      </c>
      <c r="AY900" s="163" t="s">
        <v>160</v>
      </c>
    </row>
    <row r="901" spans="2:51" s="12" customFormat="1" ht="10">
      <c r="B901" s="162"/>
      <c r="D901" s="159" t="s">
        <v>171</v>
      </c>
      <c r="E901" s="163" t="s">
        <v>21</v>
      </c>
      <c r="F901" s="164" t="s">
        <v>1007</v>
      </c>
      <c r="H901" s="163" t="s">
        <v>21</v>
      </c>
      <c r="I901" s="165"/>
      <c r="L901" s="162"/>
      <c r="M901" s="166"/>
      <c r="T901" s="167"/>
      <c r="AT901" s="163" t="s">
        <v>171</v>
      </c>
      <c r="AU901" s="163" t="s">
        <v>85</v>
      </c>
      <c r="AV901" s="12" t="s">
        <v>83</v>
      </c>
      <c r="AW901" s="12" t="s">
        <v>37</v>
      </c>
      <c r="AX901" s="12" t="s">
        <v>76</v>
      </c>
      <c r="AY901" s="163" t="s">
        <v>160</v>
      </c>
    </row>
    <row r="902" spans="2:51" s="13" customFormat="1" ht="20">
      <c r="B902" s="168"/>
      <c r="D902" s="159" t="s">
        <v>171</v>
      </c>
      <c r="E902" s="169" t="s">
        <v>21</v>
      </c>
      <c r="F902" s="170" t="s">
        <v>1008</v>
      </c>
      <c r="H902" s="171">
        <v>578.45</v>
      </c>
      <c r="I902" s="172"/>
      <c r="L902" s="168"/>
      <c r="M902" s="173"/>
      <c r="T902" s="174"/>
      <c r="AT902" s="169" t="s">
        <v>171</v>
      </c>
      <c r="AU902" s="169" t="s">
        <v>85</v>
      </c>
      <c r="AV902" s="13" t="s">
        <v>85</v>
      </c>
      <c r="AW902" s="13" t="s">
        <v>37</v>
      </c>
      <c r="AX902" s="13" t="s">
        <v>76</v>
      </c>
      <c r="AY902" s="169" t="s">
        <v>160</v>
      </c>
    </row>
    <row r="903" spans="2:51" s="15" customFormat="1" ht="10">
      <c r="B903" s="182"/>
      <c r="D903" s="159" t="s">
        <v>171</v>
      </c>
      <c r="E903" s="183" t="s">
        <v>21</v>
      </c>
      <c r="F903" s="184" t="s">
        <v>185</v>
      </c>
      <c r="H903" s="185">
        <v>578.45</v>
      </c>
      <c r="I903" s="186"/>
      <c r="L903" s="182"/>
      <c r="M903" s="187"/>
      <c r="T903" s="188"/>
      <c r="AT903" s="183" t="s">
        <v>171</v>
      </c>
      <c r="AU903" s="183" t="s">
        <v>85</v>
      </c>
      <c r="AV903" s="15" t="s">
        <v>167</v>
      </c>
      <c r="AW903" s="15" t="s">
        <v>37</v>
      </c>
      <c r="AX903" s="15" t="s">
        <v>83</v>
      </c>
      <c r="AY903" s="183" t="s">
        <v>160</v>
      </c>
    </row>
    <row r="904" spans="2:65" s="1" customFormat="1" ht="16.5" customHeight="1">
      <c r="B904" s="33"/>
      <c r="C904" s="192" t="s">
        <v>1022</v>
      </c>
      <c r="D904" s="192" t="s">
        <v>799</v>
      </c>
      <c r="E904" s="193" t="s">
        <v>1023</v>
      </c>
      <c r="F904" s="194" t="s">
        <v>1024</v>
      </c>
      <c r="G904" s="195" t="s">
        <v>370</v>
      </c>
      <c r="H904" s="196">
        <v>607.373</v>
      </c>
      <c r="I904" s="197"/>
      <c r="J904" s="198">
        <f>ROUND(I904*H904,2)</f>
        <v>0</v>
      </c>
      <c r="K904" s="194" t="s">
        <v>166</v>
      </c>
      <c r="L904" s="199"/>
      <c r="M904" s="200" t="s">
        <v>21</v>
      </c>
      <c r="N904" s="201" t="s">
        <v>47</v>
      </c>
      <c r="P904" s="155">
        <f>O904*H904</f>
        <v>0</v>
      </c>
      <c r="Q904" s="155">
        <v>4E-05</v>
      </c>
      <c r="R904" s="155">
        <f>Q904*H904</f>
        <v>0.024294920000000005</v>
      </c>
      <c r="S904" s="155">
        <v>0</v>
      </c>
      <c r="T904" s="156">
        <f>S904*H904</f>
        <v>0</v>
      </c>
      <c r="AR904" s="157" t="s">
        <v>247</v>
      </c>
      <c r="AT904" s="157" t="s">
        <v>799</v>
      </c>
      <c r="AU904" s="157" t="s">
        <v>85</v>
      </c>
      <c r="AY904" s="18" t="s">
        <v>160</v>
      </c>
      <c r="BE904" s="158">
        <f>IF(N904="základní",J904,0)</f>
        <v>0</v>
      </c>
      <c r="BF904" s="158">
        <f>IF(N904="snížená",J904,0)</f>
        <v>0</v>
      </c>
      <c r="BG904" s="158">
        <f>IF(N904="zákl. přenesená",J904,0)</f>
        <v>0</v>
      </c>
      <c r="BH904" s="158">
        <f>IF(N904="sníž. přenesená",J904,0)</f>
        <v>0</v>
      </c>
      <c r="BI904" s="158">
        <f>IF(N904="nulová",J904,0)</f>
        <v>0</v>
      </c>
      <c r="BJ904" s="18" t="s">
        <v>83</v>
      </c>
      <c r="BK904" s="158">
        <f>ROUND(I904*H904,2)</f>
        <v>0</v>
      </c>
      <c r="BL904" s="18" t="s">
        <v>167</v>
      </c>
      <c r="BM904" s="157" t="s">
        <v>1025</v>
      </c>
    </row>
    <row r="905" spans="2:65" s="1" customFormat="1" ht="16.5" customHeight="1">
      <c r="B905" s="33"/>
      <c r="C905" s="339"/>
      <c r="D905" s="159" t="s">
        <v>171</v>
      </c>
      <c r="E905" s="13"/>
      <c r="F905" s="170" t="s">
        <v>1026</v>
      </c>
      <c r="G905" s="13"/>
      <c r="H905" s="171">
        <v>607.373</v>
      </c>
      <c r="I905" s="341"/>
      <c r="J905" s="342"/>
      <c r="K905" s="340"/>
      <c r="L905" s="199"/>
      <c r="M905" s="200"/>
      <c r="N905" s="201"/>
      <c r="P905" s="155"/>
      <c r="Q905" s="155"/>
      <c r="R905" s="155"/>
      <c r="S905" s="155"/>
      <c r="T905" s="156"/>
      <c r="AR905" s="157"/>
      <c r="AT905" s="157"/>
      <c r="AU905" s="157"/>
      <c r="AY905" s="18"/>
      <c r="BE905" s="158"/>
      <c r="BF905" s="158"/>
      <c r="BG905" s="158"/>
      <c r="BH905" s="158"/>
      <c r="BI905" s="158"/>
      <c r="BJ905" s="18"/>
      <c r="BK905" s="158"/>
      <c r="BL905" s="18"/>
      <c r="BM905" s="157"/>
    </row>
    <row r="906" spans="2:65" s="1" customFormat="1" ht="16.5" customHeight="1">
      <c r="B906" s="33"/>
      <c r="C906" s="192">
        <v>269</v>
      </c>
      <c r="D906" s="192" t="s">
        <v>799</v>
      </c>
      <c r="E906" s="193" t="s">
        <v>4421</v>
      </c>
      <c r="F906" s="194" t="s">
        <v>4424</v>
      </c>
      <c r="G906" s="195" t="s">
        <v>370</v>
      </c>
      <c r="H906" s="196">
        <v>601.94</v>
      </c>
      <c r="I906" s="197"/>
      <c r="J906" s="198">
        <f>ROUND(I906*H906,2)</f>
        <v>0</v>
      </c>
      <c r="K906" s="194" t="s">
        <v>166</v>
      </c>
      <c r="L906" s="199"/>
      <c r="M906" s="200"/>
      <c r="N906" s="201"/>
      <c r="P906" s="155"/>
      <c r="Q906" s="155"/>
      <c r="R906" s="155"/>
      <c r="S906" s="155"/>
      <c r="T906" s="156"/>
      <c r="AR906" s="157"/>
      <c r="AT906" s="157"/>
      <c r="AU906" s="157"/>
      <c r="AY906" s="18"/>
      <c r="BE906" s="158"/>
      <c r="BF906" s="158"/>
      <c r="BG906" s="158"/>
      <c r="BH906" s="158"/>
      <c r="BI906" s="158"/>
      <c r="BJ906" s="18"/>
      <c r="BK906" s="158"/>
      <c r="BL906" s="18"/>
      <c r="BM906" s="157"/>
    </row>
    <row r="907" spans="2:65" s="1" customFormat="1" ht="15.5" customHeight="1">
      <c r="B907" s="33"/>
      <c r="C907" s="192">
        <v>270</v>
      </c>
      <c r="D907" s="192" t="s">
        <v>799</v>
      </c>
      <c r="E907" s="193" t="s">
        <v>4422</v>
      </c>
      <c r="F907" s="194" t="s">
        <v>4423</v>
      </c>
      <c r="G907" s="195" t="s">
        <v>370</v>
      </c>
      <c r="H907" s="196">
        <v>601.94</v>
      </c>
      <c r="I907" s="197"/>
      <c r="J907" s="198">
        <f>ROUND(I907*H907,2)</f>
        <v>0</v>
      </c>
      <c r="K907" s="194" t="s">
        <v>166</v>
      </c>
      <c r="L907" s="199"/>
      <c r="M907" s="200"/>
      <c r="N907" s="201"/>
      <c r="P907" s="155"/>
      <c r="Q907" s="155"/>
      <c r="R907" s="155"/>
      <c r="S907" s="155"/>
      <c r="T907" s="156"/>
      <c r="AR907" s="157"/>
      <c r="AT907" s="157"/>
      <c r="AU907" s="157"/>
      <c r="AY907" s="18"/>
      <c r="BE907" s="158"/>
      <c r="BF907" s="158"/>
      <c r="BG907" s="158"/>
      <c r="BH907" s="158"/>
      <c r="BI907" s="158"/>
      <c r="BJ907" s="18"/>
      <c r="BK907" s="158"/>
      <c r="BL907" s="18"/>
      <c r="BM907" s="157"/>
    </row>
    <row r="908" spans="2:51" s="13" customFormat="1" ht="10">
      <c r="B908" s="168"/>
      <c r="I908" s="172"/>
      <c r="L908" s="168"/>
      <c r="M908" s="173"/>
      <c r="T908" s="174"/>
      <c r="AT908" s="169" t="s">
        <v>171</v>
      </c>
      <c r="AU908" s="169" t="s">
        <v>85</v>
      </c>
      <c r="AV908" s="13" t="s">
        <v>85</v>
      </c>
      <c r="AW908" s="13" t="s">
        <v>4</v>
      </c>
      <c r="AX908" s="13" t="s">
        <v>83</v>
      </c>
      <c r="AY908" s="169" t="s">
        <v>160</v>
      </c>
    </row>
    <row r="909" spans="2:65" s="1" customFormat="1" ht="24" customHeight="1">
      <c r="B909" s="33"/>
      <c r="C909" s="146" t="s">
        <v>1027</v>
      </c>
      <c r="D909" s="146" t="s">
        <v>162</v>
      </c>
      <c r="E909" s="147" t="s">
        <v>1028</v>
      </c>
      <c r="F909" s="148" t="s">
        <v>1029</v>
      </c>
      <c r="G909" s="149" t="s">
        <v>204</v>
      </c>
      <c r="H909" s="150">
        <v>421.192</v>
      </c>
      <c r="I909" s="151"/>
      <c r="J909" s="152">
        <f>ROUND(I909*H909,2)</f>
        <v>0</v>
      </c>
      <c r="K909" s="148" t="s">
        <v>166</v>
      </c>
      <c r="L909" s="33"/>
      <c r="M909" s="153" t="s">
        <v>21</v>
      </c>
      <c r="N909" s="154" t="s">
        <v>47</v>
      </c>
      <c r="P909" s="155">
        <f>O909*H909</f>
        <v>0</v>
      </c>
      <c r="Q909" s="155">
        <v>0.0096</v>
      </c>
      <c r="R909" s="155">
        <f>Q909*H909</f>
        <v>4.0434432</v>
      </c>
      <c r="S909" s="155">
        <v>0</v>
      </c>
      <c r="T909" s="156">
        <f>S909*H909</f>
        <v>0</v>
      </c>
      <c r="AR909" s="157" t="s">
        <v>167</v>
      </c>
      <c r="AT909" s="157" t="s">
        <v>162</v>
      </c>
      <c r="AU909" s="157" t="s">
        <v>85</v>
      </c>
      <c r="AY909" s="18" t="s">
        <v>160</v>
      </c>
      <c r="BE909" s="158">
        <f>IF(N909="základní",J909,0)</f>
        <v>0</v>
      </c>
      <c r="BF909" s="158">
        <f>IF(N909="snížená",J909,0)</f>
        <v>0</v>
      </c>
      <c r="BG909" s="158">
        <f>IF(N909="zákl. přenesená",J909,0)</f>
        <v>0</v>
      </c>
      <c r="BH909" s="158">
        <f>IF(N909="sníž. přenesená",J909,0)</f>
        <v>0</v>
      </c>
      <c r="BI909" s="158">
        <f>IF(N909="nulová",J909,0)</f>
        <v>0</v>
      </c>
      <c r="BJ909" s="18" t="s">
        <v>83</v>
      </c>
      <c r="BK909" s="158">
        <f>ROUND(I909*H909,2)</f>
        <v>0</v>
      </c>
      <c r="BL909" s="18" t="s">
        <v>167</v>
      </c>
      <c r="BM909" s="157" t="s">
        <v>1030</v>
      </c>
    </row>
    <row r="910" spans="2:47" s="1" customFormat="1" ht="171">
      <c r="B910" s="33"/>
      <c r="D910" s="159" t="s">
        <v>169</v>
      </c>
      <c r="F910" s="160" t="s">
        <v>1031</v>
      </c>
      <c r="I910" s="94"/>
      <c r="L910" s="33"/>
      <c r="M910" s="161"/>
      <c r="T910" s="54"/>
      <c r="AT910" s="18" t="s">
        <v>169</v>
      </c>
      <c r="AU910" s="18" t="s">
        <v>85</v>
      </c>
    </row>
    <row r="911" spans="2:51" s="12" customFormat="1" ht="10">
      <c r="B911" s="162"/>
      <c r="D911" s="159" t="s">
        <v>171</v>
      </c>
      <c r="E911" s="163" t="s">
        <v>21</v>
      </c>
      <c r="F911" s="164" t="s">
        <v>975</v>
      </c>
      <c r="H911" s="163" t="s">
        <v>21</v>
      </c>
      <c r="I911" s="165"/>
      <c r="L911" s="162"/>
      <c r="M911" s="166"/>
      <c r="T911" s="167"/>
      <c r="AT911" s="163" t="s">
        <v>171</v>
      </c>
      <c r="AU911" s="163" t="s">
        <v>85</v>
      </c>
      <c r="AV911" s="12" t="s">
        <v>83</v>
      </c>
      <c r="AW911" s="12" t="s">
        <v>37</v>
      </c>
      <c r="AX911" s="12" t="s">
        <v>76</v>
      </c>
      <c r="AY911" s="163" t="s">
        <v>160</v>
      </c>
    </row>
    <row r="912" spans="2:51" s="12" customFormat="1" ht="10">
      <c r="B912" s="162"/>
      <c r="D912" s="159" t="s">
        <v>171</v>
      </c>
      <c r="E912" s="163" t="s">
        <v>21</v>
      </c>
      <c r="F912" s="164" t="s">
        <v>976</v>
      </c>
      <c r="H912" s="163" t="s">
        <v>21</v>
      </c>
      <c r="I912" s="165"/>
      <c r="L912" s="162"/>
      <c r="M912" s="166"/>
      <c r="T912" s="167"/>
      <c r="AT912" s="163" t="s">
        <v>171</v>
      </c>
      <c r="AU912" s="163" t="s">
        <v>85</v>
      </c>
      <c r="AV912" s="12" t="s">
        <v>83</v>
      </c>
      <c r="AW912" s="12" t="s">
        <v>37</v>
      </c>
      <c r="AX912" s="12" t="s">
        <v>76</v>
      </c>
      <c r="AY912" s="163" t="s">
        <v>160</v>
      </c>
    </row>
    <row r="913" spans="2:51" s="12" customFormat="1" ht="10">
      <c r="B913" s="162"/>
      <c r="D913" s="159" t="s">
        <v>171</v>
      </c>
      <c r="E913" s="163" t="s">
        <v>21</v>
      </c>
      <c r="F913" s="164" t="s">
        <v>977</v>
      </c>
      <c r="H913" s="163" t="s">
        <v>21</v>
      </c>
      <c r="I913" s="165"/>
      <c r="L913" s="162"/>
      <c r="M913" s="166"/>
      <c r="T913" s="167"/>
      <c r="AT913" s="163" t="s">
        <v>171</v>
      </c>
      <c r="AU913" s="163" t="s">
        <v>85</v>
      </c>
      <c r="AV913" s="12" t="s">
        <v>83</v>
      </c>
      <c r="AW913" s="12" t="s">
        <v>37</v>
      </c>
      <c r="AX913" s="12" t="s">
        <v>76</v>
      </c>
      <c r="AY913" s="163" t="s">
        <v>160</v>
      </c>
    </row>
    <row r="914" spans="2:51" s="13" customFormat="1" ht="10">
      <c r="B914" s="168"/>
      <c r="D914" s="159" t="s">
        <v>171</v>
      </c>
      <c r="E914" s="169" t="s">
        <v>21</v>
      </c>
      <c r="F914" s="170" t="s">
        <v>979</v>
      </c>
      <c r="H914" s="171">
        <v>192.864</v>
      </c>
      <c r="I914" s="172"/>
      <c r="L914" s="168"/>
      <c r="M914" s="173"/>
      <c r="T914" s="174"/>
      <c r="AT914" s="169" t="s">
        <v>171</v>
      </c>
      <c r="AU914" s="169" t="s">
        <v>85</v>
      </c>
      <c r="AV914" s="13" t="s">
        <v>85</v>
      </c>
      <c r="AW914" s="13" t="s">
        <v>37</v>
      </c>
      <c r="AX914" s="13" t="s">
        <v>76</v>
      </c>
      <c r="AY914" s="169" t="s">
        <v>160</v>
      </c>
    </row>
    <row r="915" spans="2:51" s="13" customFormat="1" ht="10">
      <c r="B915" s="168"/>
      <c r="D915" s="159" t="s">
        <v>171</v>
      </c>
      <c r="E915" s="169" t="s">
        <v>21</v>
      </c>
      <c r="F915" s="170" t="s">
        <v>1032</v>
      </c>
      <c r="H915" s="171">
        <v>-13.12</v>
      </c>
      <c r="I915" s="172"/>
      <c r="L915" s="168"/>
      <c r="M915" s="173"/>
      <c r="T915" s="174"/>
      <c r="AT915" s="169" t="s">
        <v>171</v>
      </c>
      <c r="AU915" s="169" t="s">
        <v>85</v>
      </c>
      <c r="AV915" s="13" t="s">
        <v>85</v>
      </c>
      <c r="AW915" s="13" t="s">
        <v>37</v>
      </c>
      <c r="AX915" s="13" t="s">
        <v>76</v>
      </c>
      <c r="AY915" s="169" t="s">
        <v>160</v>
      </c>
    </row>
    <row r="916" spans="2:51" s="13" customFormat="1" ht="10">
      <c r="B916" s="168"/>
      <c r="D916" s="159" t="s">
        <v>171</v>
      </c>
      <c r="E916" s="169" t="s">
        <v>21</v>
      </c>
      <c r="F916" s="170" t="s">
        <v>981</v>
      </c>
      <c r="H916" s="171">
        <v>-22.5</v>
      </c>
      <c r="I916" s="172"/>
      <c r="L916" s="168"/>
      <c r="M916" s="173"/>
      <c r="T916" s="174"/>
      <c r="AT916" s="169" t="s">
        <v>171</v>
      </c>
      <c r="AU916" s="169" t="s">
        <v>85</v>
      </c>
      <c r="AV916" s="13" t="s">
        <v>85</v>
      </c>
      <c r="AW916" s="13" t="s">
        <v>37</v>
      </c>
      <c r="AX916" s="13" t="s">
        <v>76</v>
      </c>
      <c r="AY916" s="169" t="s">
        <v>160</v>
      </c>
    </row>
    <row r="917" spans="2:51" s="14" customFormat="1" ht="10">
      <c r="B917" s="175"/>
      <c r="D917" s="159" t="s">
        <v>171</v>
      </c>
      <c r="E917" s="176" t="s">
        <v>21</v>
      </c>
      <c r="F917" s="177" t="s">
        <v>180</v>
      </c>
      <c r="H917" s="178">
        <v>157.244</v>
      </c>
      <c r="I917" s="179"/>
      <c r="L917" s="175"/>
      <c r="M917" s="180"/>
      <c r="T917" s="181"/>
      <c r="AT917" s="176" t="s">
        <v>171</v>
      </c>
      <c r="AU917" s="176" t="s">
        <v>85</v>
      </c>
      <c r="AV917" s="14" t="s">
        <v>181</v>
      </c>
      <c r="AW917" s="14" t="s">
        <v>37</v>
      </c>
      <c r="AX917" s="14" t="s">
        <v>76</v>
      </c>
      <c r="AY917" s="176" t="s">
        <v>160</v>
      </c>
    </row>
    <row r="918" spans="2:51" s="12" customFormat="1" ht="10">
      <c r="B918" s="162"/>
      <c r="D918" s="159" t="s">
        <v>171</v>
      </c>
      <c r="E918" s="163" t="s">
        <v>21</v>
      </c>
      <c r="F918" s="164" t="s">
        <v>982</v>
      </c>
      <c r="H918" s="163" t="s">
        <v>21</v>
      </c>
      <c r="I918" s="165"/>
      <c r="L918" s="162"/>
      <c r="M918" s="166"/>
      <c r="T918" s="167"/>
      <c r="AT918" s="163" t="s">
        <v>171</v>
      </c>
      <c r="AU918" s="163" t="s">
        <v>85</v>
      </c>
      <c r="AV918" s="12" t="s">
        <v>83</v>
      </c>
      <c r="AW918" s="12" t="s">
        <v>37</v>
      </c>
      <c r="AX918" s="12" t="s">
        <v>76</v>
      </c>
      <c r="AY918" s="163" t="s">
        <v>160</v>
      </c>
    </row>
    <row r="919" spans="2:51" s="13" customFormat="1" ht="10">
      <c r="B919" s="168"/>
      <c r="D919" s="159" t="s">
        <v>171</v>
      </c>
      <c r="E919" s="169" t="s">
        <v>21</v>
      </c>
      <c r="F919" s="170" t="s">
        <v>984</v>
      </c>
      <c r="H919" s="171">
        <v>167.936</v>
      </c>
      <c r="I919" s="172"/>
      <c r="L919" s="168"/>
      <c r="M919" s="173"/>
      <c r="T919" s="174"/>
      <c r="AT919" s="169" t="s">
        <v>171</v>
      </c>
      <c r="AU919" s="169" t="s">
        <v>85</v>
      </c>
      <c r="AV919" s="13" t="s">
        <v>85</v>
      </c>
      <c r="AW919" s="13" t="s">
        <v>37</v>
      </c>
      <c r="AX919" s="13" t="s">
        <v>76</v>
      </c>
      <c r="AY919" s="169" t="s">
        <v>160</v>
      </c>
    </row>
    <row r="920" spans="2:51" s="13" customFormat="1" ht="10">
      <c r="B920" s="168"/>
      <c r="D920" s="159" t="s">
        <v>171</v>
      </c>
      <c r="E920" s="169" t="s">
        <v>21</v>
      </c>
      <c r="F920" s="170" t="s">
        <v>1032</v>
      </c>
      <c r="H920" s="171">
        <v>-13.12</v>
      </c>
      <c r="I920" s="172"/>
      <c r="L920" s="168"/>
      <c r="M920" s="173"/>
      <c r="T920" s="174"/>
      <c r="AT920" s="169" t="s">
        <v>171</v>
      </c>
      <c r="AU920" s="169" t="s">
        <v>85</v>
      </c>
      <c r="AV920" s="13" t="s">
        <v>85</v>
      </c>
      <c r="AW920" s="13" t="s">
        <v>37</v>
      </c>
      <c r="AX920" s="13" t="s">
        <v>76</v>
      </c>
      <c r="AY920" s="169" t="s">
        <v>160</v>
      </c>
    </row>
    <row r="921" spans="2:51" s="13" customFormat="1" ht="10">
      <c r="B921" s="168"/>
      <c r="D921" s="159" t="s">
        <v>171</v>
      </c>
      <c r="E921" s="169" t="s">
        <v>21</v>
      </c>
      <c r="F921" s="170" t="s">
        <v>981</v>
      </c>
      <c r="H921" s="171">
        <v>-22.5</v>
      </c>
      <c r="I921" s="172"/>
      <c r="L921" s="168"/>
      <c r="M921" s="173"/>
      <c r="T921" s="174"/>
      <c r="AT921" s="169" t="s">
        <v>171</v>
      </c>
      <c r="AU921" s="169" t="s">
        <v>85</v>
      </c>
      <c r="AV921" s="13" t="s">
        <v>85</v>
      </c>
      <c r="AW921" s="13" t="s">
        <v>37</v>
      </c>
      <c r="AX921" s="13" t="s">
        <v>76</v>
      </c>
      <c r="AY921" s="169" t="s">
        <v>160</v>
      </c>
    </row>
    <row r="922" spans="2:51" s="14" customFormat="1" ht="10">
      <c r="B922" s="175"/>
      <c r="D922" s="159" t="s">
        <v>171</v>
      </c>
      <c r="E922" s="176" t="s">
        <v>21</v>
      </c>
      <c r="F922" s="177" t="s">
        <v>180</v>
      </c>
      <c r="H922" s="178">
        <v>132.316</v>
      </c>
      <c r="I922" s="179"/>
      <c r="L922" s="175"/>
      <c r="M922" s="180"/>
      <c r="T922" s="181"/>
      <c r="AT922" s="176" t="s">
        <v>171</v>
      </c>
      <c r="AU922" s="176" t="s">
        <v>85</v>
      </c>
      <c r="AV922" s="14" t="s">
        <v>181</v>
      </c>
      <c r="AW922" s="14" t="s">
        <v>37</v>
      </c>
      <c r="AX922" s="14" t="s">
        <v>76</v>
      </c>
      <c r="AY922" s="176" t="s">
        <v>160</v>
      </c>
    </row>
    <row r="923" spans="2:51" s="12" customFormat="1" ht="10">
      <c r="B923" s="162"/>
      <c r="D923" s="159" t="s">
        <v>171</v>
      </c>
      <c r="E923" s="163" t="s">
        <v>21</v>
      </c>
      <c r="F923" s="164" t="s">
        <v>995</v>
      </c>
      <c r="H923" s="163" t="s">
        <v>21</v>
      </c>
      <c r="I923" s="165"/>
      <c r="L923" s="162"/>
      <c r="M923" s="166"/>
      <c r="T923" s="167"/>
      <c r="AT923" s="163" t="s">
        <v>171</v>
      </c>
      <c r="AU923" s="163" t="s">
        <v>85</v>
      </c>
      <c r="AV923" s="12" t="s">
        <v>83</v>
      </c>
      <c r="AW923" s="12" t="s">
        <v>37</v>
      </c>
      <c r="AX923" s="12" t="s">
        <v>76</v>
      </c>
      <c r="AY923" s="163" t="s">
        <v>160</v>
      </c>
    </row>
    <row r="924" spans="2:51" s="13" customFormat="1" ht="10">
      <c r="B924" s="168"/>
      <c r="D924" s="159" t="s">
        <v>171</v>
      </c>
      <c r="E924" s="169" t="s">
        <v>21</v>
      </c>
      <c r="F924" s="170" t="s">
        <v>996</v>
      </c>
      <c r="H924" s="171">
        <v>83.968</v>
      </c>
      <c r="I924" s="172"/>
      <c r="L924" s="168"/>
      <c r="M924" s="173"/>
      <c r="T924" s="174"/>
      <c r="AT924" s="169" t="s">
        <v>171</v>
      </c>
      <c r="AU924" s="169" t="s">
        <v>85</v>
      </c>
      <c r="AV924" s="13" t="s">
        <v>85</v>
      </c>
      <c r="AW924" s="13" t="s">
        <v>37</v>
      </c>
      <c r="AX924" s="13" t="s">
        <v>76</v>
      </c>
      <c r="AY924" s="169" t="s">
        <v>160</v>
      </c>
    </row>
    <row r="925" spans="2:51" s="13" customFormat="1" ht="10">
      <c r="B925" s="168"/>
      <c r="D925" s="159" t="s">
        <v>171</v>
      </c>
      <c r="E925" s="169" t="s">
        <v>21</v>
      </c>
      <c r="F925" s="170" t="s">
        <v>1033</v>
      </c>
      <c r="H925" s="171">
        <v>-6.56</v>
      </c>
      <c r="I925" s="172"/>
      <c r="L925" s="168"/>
      <c r="M925" s="173"/>
      <c r="T925" s="174"/>
      <c r="AT925" s="169" t="s">
        <v>171</v>
      </c>
      <c r="AU925" s="169" t="s">
        <v>85</v>
      </c>
      <c r="AV925" s="13" t="s">
        <v>85</v>
      </c>
      <c r="AW925" s="13" t="s">
        <v>37</v>
      </c>
      <c r="AX925" s="13" t="s">
        <v>76</v>
      </c>
      <c r="AY925" s="169" t="s">
        <v>160</v>
      </c>
    </row>
    <row r="926" spans="2:51" s="13" customFormat="1" ht="10">
      <c r="B926" s="168"/>
      <c r="D926" s="159" t="s">
        <v>171</v>
      </c>
      <c r="E926" s="169" t="s">
        <v>21</v>
      </c>
      <c r="F926" s="170" t="s">
        <v>1034</v>
      </c>
      <c r="H926" s="171">
        <v>-11.592</v>
      </c>
      <c r="I926" s="172"/>
      <c r="L926" s="168"/>
      <c r="M926" s="173"/>
      <c r="T926" s="174"/>
      <c r="AT926" s="169" t="s">
        <v>171</v>
      </c>
      <c r="AU926" s="169" t="s">
        <v>85</v>
      </c>
      <c r="AV926" s="13" t="s">
        <v>85</v>
      </c>
      <c r="AW926" s="13" t="s">
        <v>37</v>
      </c>
      <c r="AX926" s="13" t="s">
        <v>76</v>
      </c>
      <c r="AY926" s="169" t="s">
        <v>160</v>
      </c>
    </row>
    <row r="927" spans="2:51" s="14" customFormat="1" ht="10">
      <c r="B927" s="175"/>
      <c r="D927" s="159" t="s">
        <v>171</v>
      </c>
      <c r="E927" s="176" t="s">
        <v>21</v>
      </c>
      <c r="F927" s="177" t="s">
        <v>180</v>
      </c>
      <c r="H927" s="178">
        <v>65.816</v>
      </c>
      <c r="I927" s="179"/>
      <c r="L927" s="175"/>
      <c r="M927" s="180"/>
      <c r="T927" s="181"/>
      <c r="AT927" s="176" t="s">
        <v>171</v>
      </c>
      <c r="AU927" s="176" t="s">
        <v>85</v>
      </c>
      <c r="AV927" s="14" t="s">
        <v>181</v>
      </c>
      <c r="AW927" s="14" t="s">
        <v>37</v>
      </c>
      <c r="AX927" s="14" t="s">
        <v>76</v>
      </c>
      <c r="AY927" s="176" t="s">
        <v>160</v>
      </c>
    </row>
    <row r="928" spans="2:51" s="12" customFormat="1" ht="10">
      <c r="B928" s="162"/>
      <c r="D928" s="159" t="s">
        <v>171</v>
      </c>
      <c r="E928" s="163" t="s">
        <v>21</v>
      </c>
      <c r="F928" s="164" t="s">
        <v>1000</v>
      </c>
      <c r="H928" s="163" t="s">
        <v>21</v>
      </c>
      <c r="I928" s="165"/>
      <c r="L928" s="162"/>
      <c r="M928" s="166"/>
      <c r="T928" s="167"/>
      <c r="AT928" s="163" t="s">
        <v>171</v>
      </c>
      <c r="AU928" s="163" t="s">
        <v>85</v>
      </c>
      <c r="AV928" s="12" t="s">
        <v>83</v>
      </c>
      <c r="AW928" s="12" t="s">
        <v>37</v>
      </c>
      <c r="AX928" s="12" t="s">
        <v>76</v>
      </c>
      <c r="AY928" s="163" t="s">
        <v>160</v>
      </c>
    </row>
    <row r="929" spans="2:51" s="13" customFormat="1" ht="10">
      <c r="B929" s="168"/>
      <c r="D929" s="159" t="s">
        <v>171</v>
      </c>
      <c r="E929" s="169" t="s">
        <v>21</v>
      </c>
      <c r="F929" s="170" t="s">
        <v>996</v>
      </c>
      <c r="H929" s="171">
        <v>83.968</v>
      </c>
      <c r="I929" s="172"/>
      <c r="L929" s="168"/>
      <c r="M929" s="173"/>
      <c r="T929" s="174"/>
      <c r="AT929" s="169" t="s">
        <v>171</v>
      </c>
      <c r="AU929" s="169" t="s">
        <v>85</v>
      </c>
      <c r="AV929" s="13" t="s">
        <v>85</v>
      </c>
      <c r="AW929" s="13" t="s">
        <v>37</v>
      </c>
      <c r="AX929" s="13" t="s">
        <v>76</v>
      </c>
      <c r="AY929" s="169" t="s">
        <v>160</v>
      </c>
    </row>
    <row r="930" spans="2:51" s="13" customFormat="1" ht="10">
      <c r="B930" s="168"/>
      <c r="D930" s="159" t="s">
        <v>171</v>
      </c>
      <c r="E930" s="169" t="s">
        <v>21</v>
      </c>
      <c r="F930" s="170" t="s">
        <v>1033</v>
      </c>
      <c r="H930" s="171">
        <v>-6.56</v>
      </c>
      <c r="I930" s="172"/>
      <c r="L930" s="168"/>
      <c r="M930" s="173"/>
      <c r="T930" s="174"/>
      <c r="AT930" s="169" t="s">
        <v>171</v>
      </c>
      <c r="AU930" s="169" t="s">
        <v>85</v>
      </c>
      <c r="AV930" s="13" t="s">
        <v>85</v>
      </c>
      <c r="AW930" s="13" t="s">
        <v>37</v>
      </c>
      <c r="AX930" s="13" t="s">
        <v>76</v>
      </c>
      <c r="AY930" s="169" t="s">
        <v>160</v>
      </c>
    </row>
    <row r="931" spans="2:51" s="13" customFormat="1" ht="10">
      <c r="B931" s="168"/>
      <c r="D931" s="159" t="s">
        <v>171</v>
      </c>
      <c r="E931" s="169" t="s">
        <v>21</v>
      </c>
      <c r="F931" s="170" t="s">
        <v>1034</v>
      </c>
      <c r="H931" s="171">
        <v>-11.592</v>
      </c>
      <c r="I931" s="172"/>
      <c r="L931" s="168"/>
      <c r="M931" s="173"/>
      <c r="T931" s="174"/>
      <c r="AT931" s="169" t="s">
        <v>171</v>
      </c>
      <c r="AU931" s="169" t="s">
        <v>85</v>
      </c>
      <c r="AV931" s="13" t="s">
        <v>85</v>
      </c>
      <c r="AW931" s="13" t="s">
        <v>37</v>
      </c>
      <c r="AX931" s="13" t="s">
        <v>76</v>
      </c>
      <c r="AY931" s="169" t="s">
        <v>160</v>
      </c>
    </row>
    <row r="932" spans="2:51" s="14" customFormat="1" ht="10">
      <c r="B932" s="175"/>
      <c r="D932" s="159" t="s">
        <v>171</v>
      </c>
      <c r="E932" s="176" t="s">
        <v>21</v>
      </c>
      <c r="F932" s="177" t="s">
        <v>180</v>
      </c>
      <c r="H932" s="178">
        <v>65.816</v>
      </c>
      <c r="I932" s="179"/>
      <c r="L932" s="175"/>
      <c r="M932" s="180"/>
      <c r="T932" s="181"/>
      <c r="AT932" s="176" t="s">
        <v>171</v>
      </c>
      <c r="AU932" s="176" t="s">
        <v>85</v>
      </c>
      <c r="AV932" s="14" t="s">
        <v>181</v>
      </c>
      <c r="AW932" s="14" t="s">
        <v>37</v>
      </c>
      <c r="AX932" s="14" t="s">
        <v>76</v>
      </c>
      <c r="AY932" s="176" t="s">
        <v>160</v>
      </c>
    </row>
    <row r="933" spans="2:51" s="15" customFormat="1" ht="10">
      <c r="B933" s="182"/>
      <c r="D933" s="159" t="s">
        <v>171</v>
      </c>
      <c r="E933" s="183" t="s">
        <v>21</v>
      </c>
      <c r="F933" s="184" t="s">
        <v>185</v>
      </c>
      <c r="H933" s="185">
        <v>421.19200000000006</v>
      </c>
      <c r="I933" s="186"/>
      <c r="L933" s="182"/>
      <c r="M933" s="187"/>
      <c r="T933" s="188"/>
      <c r="AT933" s="183" t="s">
        <v>171</v>
      </c>
      <c r="AU933" s="183" t="s">
        <v>85</v>
      </c>
      <c r="AV933" s="15" t="s">
        <v>167</v>
      </c>
      <c r="AW933" s="15" t="s">
        <v>37</v>
      </c>
      <c r="AX933" s="15" t="s">
        <v>83</v>
      </c>
      <c r="AY933" s="183" t="s">
        <v>160</v>
      </c>
    </row>
    <row r="934" spans="2:65" s="1" customFormat="1" ht="16.5" customHeight="1">
      <c r="B934" s="33"/>
      <c r="C934" s="192" t="s">
        <v>1035</v>
      </c>
      <c r="D934" s="192" t="s">
        <v>799</v>
      </c>
      <c r="E934" s="193" t="s">
        <v>1036</v>
      </c>
      <c r="F934" s="194" t="s">
        <v>1037</v>
      </c>
      <c r="G934" s="195" t="s">
        <v>204</v>
      </c>
      <c r="H934" s="196">
        <v>429.616</v>
      </c>
      <c r="I934" s="197"/>
      <c r="J934" s="198">
        <f>ROUND(I934*H934,2)</f>
        <v>0</v>
      </c>
      <c r="K934" s="194" t="s">
        <v>166</v>
      </c>
      <c r="L934" s="199"/>
      <c r="M934" s="200" t="s">
        <v>21</v>
      </c>
      <c r="N934" s="201" t="s">
        <v>47</v>
      </c>
      <c r="P934" s="155">
        <f>O934*H934</f>
        <v>0</v>
      </c>
      <c r="Q934" s="155">
        <v>0.018</v>
      </c>
      <c r="R934" s="155">
        <f>Q934*H934</f>
        <v>7.7330879999999995</v>
      </c>
      <c r="S934" s="155">
        <v>0</v>
      </c>
      <c r="T934" s="156">
        <f>S934*H934</f>
        <v>0</v>
      </c>
      <c r="AR934" s="157" t="s">
        <v>247</v>
      </c>
      <c r="AT934" s="157" t="s">
        <v>799</v>
      </c>
      <c r="AU934" s="157" t="s">
        <v>85</v>
      </c>
      <c r="AY934" s="18" t="s">
        <v>160</v>
      </c>
      <c r="BE934" s="158">
        <f>IF(N934="základní",J934,0)</f>
        <v>0</v>
      </c>
      <c r="BF934" s="158">
        <f>IF(N934="snížená",J934,0)</f>
        <v>0</v>
      </c>
      <c r="BG934" s="158">
        <f>IF(N934="zákl. přenesená",J934,0)</f>
        <v>0</v>
      </c>
      <c r="BH934" s="158">
        <f>IF(N934="sníž. přenesená",J934,0)</f>
        <v>0</v>
      </c>
      <c r="BI934" s="158">
        <f>IF(N934="nulová",J934,0)</f>
        <v>0</v>
      </c>
      <c r="BJ934" s="18" t="s">
        <v>83</v>
      </c>
      <c r="BK934" s="158">
        <f>ROUND(I934*H934,2)</f>
        <v>0</v>
      </c>
      <c r="BL934" s="18" t="s">
        <v>167</v>
      </c>
      <c r="BM934" s="157" t="s">
        <v>1038</v>
      </c>
    </row>
    <row r="935" spans="2:51" s="13" customFormat="1" ht="10">
      <c r="B935" s="168"/>
      <c r="D935" s="159" t="s">
        <v>171</v>
      </c>
      <c r="F935" s="170" t="s">
        <v>1039</v>
      </c>
      <c r="H935" s="171">
        <v>429.616</v>
      </c>
      <c r="I935" s="172"/>
      <c r="L935" s="168"/>
      <c r="M935" s="173"/>
      <c r="T935" s="174"/>
      <c r="AT935" s="169" t="s">
        <v>171</v>
      </c>
      <c r="AU935" s="169" t="s">
        <v>85</v>
      </c>
      <c r="AV935" s="13" t="s">
        <v>85</v>
      </c>
      <c r="AW935" s="13" t="s">
        <v>4</v>
      </c>
      <c r="AX935" s="13" t="s">
        <v>83</v>
      </c>
      <c r="AY935" s="169" t="s">
        <v>160</v>
      </c>
    </row>
    <row r="936" spans="2:65" s="1" customFormat="1" ht="16.5" customHeight="1">
      <c r="B936" s="33"/>
      <c r="C936" s="146" t="s">
        <v>1040</v>
      </c>
      <c r="D936" s="146" t="s">
        <v>162</v>
      </c>
      <c r="E936" s="147" t="s">
        <v>1041</v>
      </c>
      <c r="F936" s="148" t="s">
        <v>1042</v>
      </c>
      <c r="G936" s="149" t="s">
        <v>165</v>
      </c>
      <c r="H936" s="150">
        <v>16.528</v>
      </c>
      <c r="I936" s="151"/>
      <c r="J936" s="152">
        <f>ROUND(I936*H936,2)</f>
        <v>0</v>
      </c>
      <c r="K936" s="148" t="s">
        <v>166</v>
      </c>
      <c r="L936" s="33"/>
      <c r="M936" s="153" t="s">
        <v>21</v>
      </c>
      <c r="N936" s="154" t="s">
        <v>47</v>
      </c>
      <c r="P936" s="155">
        <f>O936*H936</f>
        <v>0</v>
      </c>
      <c r="Q936" s="155">
        <v>2.45329</v>
      </c>
      <c r="R936" s="155">
        <f>Q936*H936</f>
        <v>40.54797712</v>
      </c>
      <c r="S936" s="155">
        <v>0</v>
      </c>
      <c r="T936" s="156">
        <f>S936*H936</f>
        <v>0</v>
      </c>
      <c r="AR936" s="157" t="s">
        <v>167</v>
      </c>
      <c r="AT936" s="157" t="s">
        <v>162</v>
      </c>
      <c r="AU936" s="157" t="s">
        <v>85</v>
      </c>
      <c r="AY936" s="18" t="s">
        <v>160</v>
      </c>
      <c r="BE936" s="158">
        <f>IF(N936="základní",J936,0)</f>
        <v>0</v>
      </c>
      <c r="BF936" s="158">
        <f>IF(N936="snížená",J936,0)</f>
        <v>0</v>
      </c>
      <c r="BG936" s="158">
        <f>IF(N936="zákl. přenesená",J936,0)</f>
        <v>0</v>
      </c>
      <c r="BH936" s="158">
        <f>IF(N936="sníž. přenesená",J936,0)</f>
        <v>0</v>
      </c>
      <c r="BI936" s="158">
        <f>IF(N936="nulová",J936,0)</f>
        <v>0</v>
      </c>
      <c r="BJ936" s="18" t="s">
        <v>83</v>
      </c>
      <c r="BK936" s="158">
        <f>ROUND(I936*H936,2)</f>
        <v>0</v>
      </c>
      <c r="BL936" s="18" t="s">
        <v>167</v>
      </c>
      <c r="BM936" s="157" t="s">
        <v>1043</v>
      </c>
    </row>
    <row r="937" spans="2:47" s="1" customFormat="1" ht="135">
      <c r="B937" s="33"/>
      <c r="D937" s="159" t="s">
        <v>169</v>
      </c>
      <c r="F937" s="160" t="s">
        <v>1044</v>
      </c>
      <c r="I937" s="94"/>
      <c r="L937" s="33"/>
      <c r="M937" s="161"/>
      <c r="T937" s="54"/>
      <c r="AT937" s="18" t="s">
        <v>169</v>
      </c>
      <c r="AU937" s="18" t="s">
        <v>85</v>
      </c>
    </row>
    <row r="938" spans="2:51" s="13" customFormat="1" ht="10">
      <c r="B938" s="168"/>
      <c r="D938" s="159" t="s">
        <v>171</v>
      </c>
      <c r="E938" s="169" t="s">
        <v>21</v>
      </c>
      <c r="F938" s="170" t="s">
        <v>1045</v>
      </c>
      <c r="H938" s="171">
        <v>220.369</v>
      </c>
      <c r="I938" s="172"/>
      <c r="L938" s="168"/>
      <c r="M938" s="173"/>
      <c r="T938" s="174"/>
      <c r="AT938" s="169" t="s">
        <v>171</v>
      </c>
      <c r="AU938" s="169" t="s">
        <v>85</v>
      </c>
      <c r="AV938" s="13" t="s">
        <v>85</v>
      </c>
      <c r="AW938" s="13" t="s">
        <v>37</v>
      </c>
      <c r="AX938" s="13" t="s">
        <v>76</v>
      </c>
      <c r="AY938" s="169" t="s">
        <v>160</v>
      </c>
    </row>
    <row r="939" spans="2:51" s="15" customFormat="1" ht="10">
      <c r="B939" s="182"/>
      <c r="D939" s="159" t="s">
        <v>171</v>
      </c>
      <c r="E939" s="183" t="s">
        <v>21</v>
      </c>
      <c r="F939" s="184" t="s">
        <v>185</v>
      </c>
      <c r="H939" s="185">
        <v>220.369</v>
      </c>
      <c r="I939" s="186"/>
      <c r="L939" s="182"/>
      <c r="M939" s="187"/>
      <c r="T939" s="188"/>
      <c r="AT939" s="183" t="s">
        <v>171</v>
      </c>
      <c r="AU939" s="183" t="s">
        <v>85</v>
      </c>
      <c r="AV939" s="15" t="s">
        <v>167</v>
      </c>
      <c r="AW939" s="15" t="s">
        <v>37</v>
      </c>
      <c r="AX939" s="15" t="s">
        <v>76</v>
      </c>
      <c r="AY939" s="183" t="s">
        <v>160</v>
      </c>
    </row>
    <row r="940" spans="2:51" s="13" customFormat="1" ht="10">
      <c r="B940" s="168"/>
      <c r="D940" s="159" t="s">
        <v>171</v>
      </c>
      <c r="E940" s="169" t="s">
        <v>21</v>
      </c>
      <c r="F940" s="170" t="s">
        <v>1046</v>
      </c>
      <c r="H940" s="171">
        <v>16.528</v>
      </c>
      <c r="I940" s="172"/>
      <c r="L940" s="168"/>
      <c r="M940" s="173"/>
      <c r="T940" s="174"/>
      <c r="AT940" s="169" t="s">
        <v>171</v>
      </c>
      <c r="AU940" s="169" t="s">
        <v>85</v>
      </c>
      <c r="AV940" s="13" t="s">
        <v>85</v>
      </c>
      <c r="AW940" s="13" t="s">
        <v>37</v>
      </c>
      <c r="AX940" s="13" t="s">
        <v>83</v>
      </c>
      <c r="AY940" s="169" t="s">
        <v>160</v>
      </c>
    </row>
    <row r="941" spans="2:65" s="1" customFormat="1" ht="16.5" customHeight="1">
      <c r="B941" s="33"/>
      <c r="C941" s="146" t="s">
        <v>1047</v>
      </c>
      <c r="D941" s="146" t="s">
        <v>162</v>
      </c>
      <c r="E941" s="147" t="s">
        <v>1048</v>
      </c>
      <c r="F941" s="148" t="s">
        <v>1049</v>
      </c>
      <c r="G941" s="149" t="s">
        <v>165</v>
      </c>
      <c r="H941" s="150">
        <v>629.529</v>
      </c>
      <c r="I941" s="151"/>
      <c r="J941" s="152">
        <f>ROUND(I941*H941,2)</f>
        <v>0</v>
      </c>
      <c r="K941" s="148" t="s">
        <v>166</v>
      </c>
      <c r="L941" s="33"/>
      <c r="M941" s="153" t="s">
        <v>21</v>
      </c>
      <c r="N941" s="154" t="s">
        <v>47</v>
      </c>
      <c r="P941" s="155">
        <f>O941*H941</f>
        <v>0</v>
      </c>
      <c r="Q941" s="155">
        <v>2.45329</v>
      </c>
      <c r="R941" s="155">
        <f>Q941*H941</f>
        <v>1544.41720041</v>
      </c>
      <c r="S941" s="155">
        <v>0</v>
      </c>
      <c r="T941" s="156">
        <f>S941*H941</f>
        <v>0</v>
      </c>
      <c r="AR941" s="157" t="s">
        <v>167</v>
      </c>
      <c r="AT941" s="157" t="s">
        <v>162</v>
      </c>
      <c r="AU941" s="157" t="s">
        <v>85</v>
      </c>
      <c r="AY941" s="18" t="s">
        <v>160</v>
      </c>
      <c r="BE941" s="158">
        <f>IF(N941="základní",J941,0)</f>
        <v>0</v>
      </c>
      <c r="BF941" s="158">
        <f>IF(N941="snížená",J941,0)</f>
        <v>0</v>
      </c>
      <c r="BG941" s="158">
        <f>IF(N941="zákl. přenesená",J941,0)</f>
        <v>0</v>
      </c>
      <c r="BH941" s="158">
        <f>IF(N941="sníž. přenesená",J941,0)</f>
        <v>0</v>
      </c>
      <c r="BI941" s="158">
        <f>IF(N941="nulová",J941,0)</f>
        <v>0</v>
      </c>
      <c r="BJ941" s="18" t="s">
        <v>83</v>
      </c>
      <c r="BK941" s="158">
        <f>ROUND(I941*H941,2)</f>
        <v>0</v>
      </c>
      <c r="BL941" s="18" t="s">
        <v>167</v>
      </c>
      <c r="BM941" s="157" t="s">
        <v>1050</v>
      </c>
    </row>
    <row r="942" spans="2:47" s="1" customFormat="1" ht="135">
      <c r="B942" s="33"/>
      <c r="D942" s="159" t="s">
        <v>169</v>
      </c>
      <c r="F942" s="160" t="s">
        <v>1044</v>
      </c>
      <c r="I942" s="94"/>
      <c r="L942" s="33"/>
      <c r="M942" s="161"/>
      <c r="T942" s="54"/>
      <c r="AT942" s="18" t="s">
        <v>169</v>
      </c>
      <c r="AU942" s="18" t="s">
        <v>85</v>
      </c>
    </row>
    <row r="943" spans="2:51" s="12" customFormat="1" ht="10">
      <c r="B943" s="162"/>
      <c r="D943" s="159" t="s">
        <v>171</v>
      </c>
      <c r="E943" s="163" t="s">
        <v>21</v>
      </c>
      <c r="F943" s="164" t="s">
        <v>1051</v>
      </c>
      <c r="H943" s="163" t="s">
        <v>21</v>
      </c>
      <c r="I943" s="165"/>
      <c r="L943" s="162"/>
      <c r="M943" s="166"/>
      <c r="T943" s="167"/>
      <c r="AT943" s="163" t="s">
        <v>171</v>
      </c>
      <c r="AU943" s="163" t="s">
        <v>85</v>
      </c>
      <c r="AV943" s="12" t="s">
        <v>83</v>
      </c>
      <c r="AW943" s="12" t="s">
        <v>37</v>
      </c>
      <c r="AX943" s="12" t="s">
        <v>76</v>
      </c>
      <c r="AY943" s="163" t="s">
        <v>160</v>
      </c>
    </row>
    <row r="944" spans="2:51" s="12" customFormat="1" ht="10">
      <c r="B944" s="162"/>
      <c r="D944" s="159" t="s">
        <v>171</v>
      </c>
      <c r="E944" s="163" t="s">
        <v>21</v>
      </c>
      <c r="F944" s="164" t="s">
        <v>1052</v>
      </c>
      <c r="H944" s="163" t="s">
        <v>21</v>
      </c>
      <c r="I944" s="165"/>
      <c r="L944" s="162"/>
      <c r="M944" s="166"/>
      <c r="T944" s="167"/>
      <c r="AT944" s="163" t="s">
        <v>171</v>
      </c>
      <c r="AU944" s="163" t="s">
        <v>85</v>
      </c>
      <c r="AV944" s="12" t="s">
        <v>83</v>
      </c>
      <c r="AW944" s="12" t="s">
        <v>37</v>
      </c>
      <c r="AX944" s="12" t="s">
        <v>76</v>
      </c>
      <c r="AY944" s="163" t="s">
        <v>160</v>
      </c>
    </row>
    <row r="945" spans="2:51" s="12" customFormat="1" ht="10">
      <c r="B945" s="162"/>
      <c r="D945" s="159" t="s">
        <v>171</v>
      </c>
      <c r="E945" s="163" t="s">
        <v>21</v>
      </c>
      <c r="F945" s="164" t="s">
        <v>870</v>
      </c>
      <c r="H945" s="163" t="s">
        <v>21</v>
      </c>
      <c r="I945" s="165"/>
      <c r="L945" s="162"/>
      <c r="M945" s="166"/>
      <c r="T945" s="167"/>
      <c r="AT945" s="163" t="s">
        <v>171</v>
      </c>
      <c r="AU945" s="163" t="s">
        <v>85</v>
      </c>
      <c r="AV945" s="12" t="s">
        <v>83</v>
      </c>
      <c r="AW945" s="12" t="s">
        <v>37</v>
      </c>
      <c r="AX945" s="12" t="s">
        <v>76</v>
      </c>
      <c r="AY945" s="163" t="s">
        <v>160</v>
      </c>
    </row>
    <row r="946" spans="2:51" s="13" customFormat="1" ht="10">
      <c r="B946" s="168"/>
      <c r="D946" s="159" t="s">
        <v>171</v>
      </c>
      <c r="E946" s="169" t="s">
        <v>21</v>
      </c>
      <c r="F946" s="170" t="s">
        <v>1053</v>
      </c>
      <c r="H946" s="171">
        <v>105.991</v>
      </c>
      <c r="I946" s="172"/>
      <c r="L946" s="168"/>
      <c r="M946" s="173"/>
      <c r="T946" s="174"/>
      <c r="AT946" s="169" t="s">
        <v>171</v>
      </c>
      <c r="AU946" s="169" t="s">
        <v>85</v>
      </c>
      <c r="AV946" s="13" t="s">
        <v>85</v>
      </c>
      <c r="AW946" s="13" t="s">
        <v>37</v>
      </c>
      <c r="AX946" s="13" t="s">
        <v>76</v>
      </c>
      <c r="AY946" s="169" t="s">
        <v>160</v>
      </c>
    </row>
    <row r="947" spans="2:51" s="13" customFormat="1" ht="10">
      <c r="B947" s="168"/>
      <c r="D947" s="159" t="s">
        <v>171</v>
      </c>
      <c r="E947" s="169" t="s">
        <v>21</v>
      </c>
      <c r="F947" s="170" t="s">
        <v>1054</v>
      </c>
      <c r="H947" s="171">
        <v>1.242</v>
      </c>
      <c r="I947" s="172"/>
      <c r="L947" s="168"/>
      <c r="M947" s="173"/>
      <c r="T947" s="174"/>
      <c r="AT947" s="169" t="s">
        <v>171</v>
      </c>
      <c r="AU947" s="169" t="s">
        <v>85</v>
      </c>
      <c r="AV947" s="13" t="s">
        <v>85</v>
      </c>
      <c r="AW947" s="13" t="s">
        <v>37</v>
      </c>
      <c r="AX947" s="13" t="s">
        <v>76</v>
      </c>
      <c r="AY947" s="169" t="s">
        <v>160</v>
      </c>
    </row>
    <row r="948" spans="2:51" s="14" customFormat="1" ht="10">
      <c r="B948" s="175"/>
      <c r="D948" s="159" t="s">
        <v>171</v>
      </c>
      <c r="E948" s="176" t="s">
        <v>21</v>
      </c>
      <c r="F948" s="177" t="s">
        <v>180</v>
      </c>
      <c r="H948" s="178">
        <v>107.233</v>
      </c>
      <c r="I948" s="179"/>
      <c r="L948" s="175"/>
      <c r="M948" s="180"/>
      <c r="T948" s="181"/>
      <c r="AT948" s="176" t="s">
        <v>171</v>
      </c>
      <c r="AU948" s="176" t="s">
        <v>85</v>
      </c>
      <c r="AV948" s="14" t="s">
        <v>181</v>
      </c>
      <c r="AW948" s="14" t="s">
        <v>37</v>
      </c>
      <c r="AX948" s="14" t="s">
        <v>76</v>
      </c>
      <c r="AY948" s="176" t="s">
        <v>160</v>
      </c>
    </row>
    <row r="949" spans="2:51" s="12" customFormat="1" ht="10">
      <c r="B949" s="162"/>
      <c r="D949" s="159" t="s">
        <v>171</v>
      </c>
      <c r="E949" s="163" t="s">
        <v>21</v>
      </c>
      <c r="F949" s="164" t="s">
        <v>893</v>
      </c>
      <c r="H949" s="163" t="s">
        <v>21</v>
      </c>
      <c r="I949" s="165"/>
      <c r="L949" s="162"/>
      <c r="M949" s="166"/>
      <c r="T949" s="167"/>
      <c r="AT949" s="163" t="s">
        <v>171</v>
      </c>
      <c r="AU949" s="163" t="s">
        <v>85</v>
      </c>
      <c r="AV949" s="12" t="s">
        <v>83</v>
      </c>
      <c r="AW949" s="12" t="s">
        <v>37</v>
      </c>
      <c r="AX949" s="12" t="s">
        <v>76</v>
      </c>
      <c r="AY949" s="163" t="s">
        <v>160</v>
      </c>
    </row>
    <row r="950" spans="2:51" s="13" customFormat="1" ht="10">
      <c r="B950" s="168"/>
      <c r="D950" s="159" t="s">
        <v>171</v>
      </c>
      <c r="E950" s="169" t="s">
        <v>21</v>
      </c>
      <c r="F950" s="170" t="s">
        <v>1053</v>
      </c>
      <c r="H950" s="171">
        <v>105.991</v>
      </c>
      <c r="I950" s="172"/>
      <c r="L950" s="168"/>
      <c r="M950" s="173"/>
      <c r="T950" s="174"/>
      <c r="AT950" s="169" t="s">
        <v>171</v>
      </c>
      <c r="AU950" s="169" t="s">
        <v>85</v>
      </c>
      <c r="AV950" s="13" t="s">
        <v>85</v>
      </c>
      <c r="AW950" s="13" t="s">
        <v>37</v>
      </c>
      <c r="AX950" s="13" t="s">
        <v>76</v>
      </c>
      <c r="AY950" s="169" t="s">
        <v>160</v>
      </c>
    </row>
    <row r="951" spans="2:51" s="13" customFormat="1" ht="10">
      <c r="B951" s="168"/>
      <c r="D951" s="159" t="s">
        <v>171</v>
      </c>
      <c r="E951" s="169" t="s">
        <v>21</v>
      </c>
      <c r="F951" s="170" t="s">
        <v>1054</v>
      </c>
      <c r="H951" s="171">
        <v>1.242</v>
      </c>
      <c r="I951" s="172"/>
      <c r="L951" s="168"/>
      <c r="M951" s="173"/>
      <c r="T951" s="174"/>
      <c r="AT951" s="169" t="s">
        <v>171</v>
      </c>
      <c r="AU951" s="169" t="s">
        <v>85</v>
      </c>
      <c r="AV951" s="13" t="s">
        <v>85</v>
      </c>
      <c r="AW951" s="13" t="s">
        <v>37</v>
      </c>
      <c r="AX951" s="13" t="s">
        <v>76</v>
      </c>
      <c r="AY951" s="169" t="s">
        <v>160</v>
      </c>
    </row>
    <row r="952" spans="2:51" s="14" customFormat="1" ht="10">
      <c r="B952" s="175"/>
      <c r="D952" s="159" t="s">
        <v>171</v>
      </c>
      <c r="E952" s="176" t="s">
        <v>21</v>
      </c>
      <c r="F952" s="177" t="s">
        <v>180</v>
      </c>
      <c r="H952" s="178">
        <v>107.233</v>
      </c>
      <c r="I952" s="179"/>
      <c r="L952" s="175"/>
      <c r="M952" s="180"/>
      <c r="T952" s="181"/>
      <c r="AT952" s="176" t="s">
        <v>171</v>
      </c>
      <c r="AU952" s="176" t="s">
        <v>85</v>
      </c>
      <c r="AV952" s="14" t="s">
        <v>181</v>
      </c>
      <c r="AW952" s="14" t="s">
        <v>37</v>
      </c>
      <c r="AX952" s="14" t="s">
        <v>76</v>
      </c>
      <c r="AY952" s="176" t="s">
        <v>160</v>
      </c>
    </row>
    <row r="953" spans="2:51" s="12" customFormat="1" ht="10">
      <c r="B953" s="162"/>
      <c r="D953" s="159" t="s">
        <v>171</v>
      </c>
      <c r="E953" s="163" t="s">
        <v>21</v>
      </c>
      <c r="F953" s="164" t="s">
        <v>930</v>
      </c>
      <c r="H953" s="163" t="s">
        <v>21</v>
      </c>
      <c r="I953" s="165"/>
      <c r="L953" s="162"/>
      <c r="M953" s="166"/>
      <c r="T953" s="167"/>
      <c r="AT953" s="163" t="s">
        <v>171</v>
      </c>
      <c r="AU953" s="163" t="s">
        <v>85</v>
      </c>
      <c r="AV953" s="12" t="s">
        <v>83</v>
      </c>
      <c r="AW953" s="12" t="s">
        <v>37</v>
      </c>
      <c r="AX953" s="12" t="s">
        <v>76</v>
      </c>
      <c r="AY953" s="163" t="s">
        <v>160</v>
      </c>
    </row>
    <row r="954" spans="2:51" s="13" customFormat="1" ht="10">
      <c r="B954" s="168"/>
      <c r="D954" s="159" t="s">
        <v>171</v>
      </c>
      <c r="E954" s="169" t="s">
        <v>21</v>
      </c>
      <c r="F954" s="170" t="s">
        <v>1055</v>
      </c>
      <c r="H954" s="171">
        <v>149.22</v>
      </c>
      <c r="I954" s="172"/>
      <c r="L954" s="168"/>
      <c r="M954" s="173"/>
      <c r="T954" s="174"/>
      <c r="AT954" s="169" t="s">
        <v>171</v>
      </c>
      <c r="AU954" s="169" t="s">
        <v>85</v>
      </c>
      <c r="AV954" s="13" t="s">
        <v>85</v>
      </c>
      <c r="AW954" s="13" t="s">
        <v>37</v>
      </c>
      <c r="AX954" s="13" t="s">
        <v>76</v>
      </c>
      <c r="AY954" s="169" t="s">
        <v>160</v>
      </c>
    </row>
    <row r="955" spans="2:51" s="13" customFormat="1" ht="10">
      <c r="B955" s="168"/>
      <c r="D955" s="159" t="s">
        <v>171</v>
      </c>
      <c r="E955" s="169" t="s">
        <v>21</v>
      </c>
      <c r="F955" s="170" t="s">
        <v>1056</v>
      </c>
      <c r="H955" s="171">
        <v>3.339</v>
      </c>
      <c r="I955" s="172"/>
      <c r="L955" s="168"/>
      <c r="M955" s="173"/>
      <c r="T955" s="174"/>
      <c r="AT955" s="169" t="s">
        <v>171</v>
      </c>
      <c r="AU955" s="169" t="s">
        <v>85</v>
      </c>
      <c r="AV955" s="13" t="s">
        <v>85</v>
      </c>
      <c r="AW955" s="13" t="s">
        <v>37</v>
      </c>
      <c r="AX955" s="13" t="s">
        <v>76</v>
      </c>
      <c r="AY955" s="169" t="s">
        <v>160</v>
      </c>
    </row>
    <row r="956" spans="2:51" s="14" customFormat="1" ht="10">
      <c r="B956" s="175"/>
      <c r="D956" s="159" t="s">
        <v>171</v>
      </c>
      <c r="E956" s="176" t="s">
        <v>21</v>
      </c>
      <c r="F956" s="177" t="s">
        <v>180</v>
      </c>
      <c r="H956" s="178">
        <v>152.559</v>
      </c>
      <c r="I956" s="179"/>
      <c r="L956" s="175"/>
      <c r="M956" s="180"/>
      <c r="T956" s="181"/>
      <c r="AT956" s="176" t="s">
        <v>171</v>
      </c>
      <c r="AU956" s="176" t="s">
        <v>85</v>
      </c>
      <c r="AV956" s="14" t="s">
        <v>181</v>
      </c>
      <c r="AW956" s="14" t="s">
        <v>37</v>
      </c>
      <c r="AX956" s="14" t="s">
        <v>76</v>
      </c>
      <c r="AY956" s="176" t="s">
        <v>160</v>
      </c>
    </row>
    <row r="957" spans="2:51" s="15" customFormat="1" ht="10">
      <c r="B957" s="182"/>
      <c r="D957" s="159" t="s">
        <v>171</v>
      </c>
      <c r="E957" s="183" t="s">
        <v>21</v>
      </c>
      <c r="F957" s="184" t="s">
        <v>185</v>
      </c>
      <c r="H957" s="185">
        <v>367.025</v>
      </c>
      <c r="I957" s="186"/>
      <c r="L957" s="182"/>
      <c r="M957" s="187"/>
      <c r="T957" s="188"/>
      <c r="AT957" s="183" t="s">
        <v>171</v>
      </c>
      <c r="AU957" s="183" t="s">
        <v>85</v>
      </c>
      <c r="AV957" s="15" t="s">
        <v>167</v>
      </c>
      <c r="AW957" s="15" t="s">
        <v>37</v>
      </c>
      <c r="AX957" s="15" t="s">
        <v>76</v>
      </c>
      <c r="AY957" s="183" t="s">
        <v>160</v>
      </c>
    </row>
    <row r="958" spans="2:51" s="13" customFormat="1" ht="10">
      <c r="B958" s="168"/>
      <c r="D958" s="159" t="s">
        <v>171</v>
      </c>
      <c r="E958" s="169" t="s">
        <v>21</v>
      </c>
      <c r="F958" s="170" t="s">
        <v>1057</v>
      </c>
      <c r="H958" s="171">
        <v>367.025</v>
      </c>
      <c r="I958" s="172"/>
      <c r="L958" s="168"/>
      <c r="M958" s="173"/>
      <c r="T958" s="174"/>
      <c r="AT958" s="169" t="s">
        <v>171</v>
      </c>
      <c r="AU958" s="169" t="s">
        <v>85</v>
      </c>
      <c r="AV958" s="13" t="s">
        <v>85</v>
      </c>
      <c r="AW958" s="13" t="s">
        <v>37</v>
      </c>
      <c r="AX958" s="13" t="s">
        <v>76</v>
      </c>
      <c r="AY958" s="169" t="s">
        <v>160</v>
      </c>
    </row>
    <row r="959" spans="2:51" s="13" customFormat="1" ht="10">
      <c r="B959" s="168"/>
      <c r="D959" s="159" t="s">
        <v>171</v>
      </c>
      <c r="E959" s="169" t="s">
        <v>21</v>
      </c>
      <c r="F959" s="170" t="s">
        <v>1058</v>
      </c>
      <c r="H959" s="171">
        <v>262.504</v>
      </c>
      <c r="I959" s="172"/>
      <c r="L959" s="168"/>
      <c r="M959" s="173"/>
      <c r="T959" s="174"/>
      <c r="AT959" s="169" t="s">
        <v>171</v>
      </c>
      <c r="AU959" s="169" t="s">
        <v>85</v>
      </c>
      <c r="AV959" s="13" t="s">
        <v>85</v>
      </c>
      <c r="AW959" s="13" t="s">
        <v>37</v>
      </c>
      <c r="AX959" s="13" t="s">
        <v>76</v>
      </c>
      <c r="AY959" s="169" t="s">
        <v>160</v>
      </c>
    </row>
    <row r="960" spans="2:51" s="15" customFormat="1" ht="10">
      <c r="B960" s="182"/>
      <c r="D960" s="159" t="s">
        <v>171</v>
      </c>
      <c r="E960" s="183" t="s">
        <v>21</v>
      </c>
      <c r="F960" s="184" t="s">
        <v>185</v>
      </c>
      <c r="H960" s="185">
        <v>629.529</v>
      </c>
      <c r="I960" s="186"/>
      <c r="L960" s="182"/>
      <c r="M960" s="187"/>
      <c r="T960" s="188"/>
      <c r="AT960" s="183" t="s">
        <v>171</v>
      </c>
      <c r="AU960" s="183" t="s">
        <v>85</v>
      </c>
      <c r="AV960" s="15" t="s">
        <v>167</v>
      </c>
      <c r="AW960" s="15" t="s">
        <v>37</v>
      </c>
      <c r="AX960" s="15" t="s">
        <v>83</v>
      </c>
      <c r="AY960" s="183" t="s">
        <v>160</v>
      </c>
    </row>
    <row r="961" spans="2:65" s="1" customFormat="1" ht="16.5" customHeight="1">
      <c r="B961" s="33"/>
      <c r="C961" s="146" t="s">
        <v>1059</v>
      </c>
      <c r="D961" s="146" t="s">
        <v>162</v>
      </c>
      <c r="E961" s="147" t="s">
        <v>1060</v>
      </c>
      <c r="F961" s="148" t="s">
        <v>1061</v>
      </c>
      <c r="G961" s="149" t="s">
        <v>165</v>
      </c>
      <c r="H961" s="150">
        <v>16.528</v>
      </c>
      <c r="I961" s="151"/>
      <c r="J961" s="152">
        <f>ROUND(I961*H961,2)</f>
        <v>0</v>
      </c>
      <c r="K961" s="148" t="s">
        <v>166</v>
      </c>
      <c r="L961" s="33"/>
      <c r="M961" s="153" t="s">
        <v>21</v>
      </c>
      <c r="N961" s="154" t="s">
        <v>47</v>
      </c>
      <c r="P961" s="155">
        <f>O961*H961</f>
        <v>0</v>
      </c>
      <c r="Q961" s="155">
        <v>0</v>
      </c>
      <c r="R961" s="155">
        <f>Q961*H961</f>
        <v>0</v>
      </c>
      <c r="S961" s="155">
        <v>0</v>
      </c>
      <c r="T961" s="156">
        <f>S961*H961</f>
        <v>0</v>
      </c>
      <c r="AR961" s="157" t="s">
        <v>167</v>
      </c>
      <c r="AT961" s="157" t="s">
        <v>162</v>
      </c>
      <c r="AU961" s="157" t="s">
        <v>85</v>
      </c>
      <c r="AY961" s="18" t="s">
        <v>160</v>
      </c>
      <c r="BE961" s="158">
        <f>IF(N961="základní",J961,0)</f>
        <v>0</v>
      </c>
      <c r="BF961" s="158">
        <f>IF(N961="snížená",J961,0)</f>
        <v>0</v>
      </c>
      <c r="BG961" s="158">
        <f>IF(N961="zákl. přenesená",J961,0)</f>
        <v>0</v>
      </c>
      <c r="BH961" s="158">
        <f>IF(N961="sníž. přenesená",J961,0)</f>
        <v>0</v>
      </c>
      <c r="BI961" s="158">
        <f>IF(N961="nulová",J961,0)</f>
        <v>0</v>
      </c>
      <c r="BJ961" s="18" t="s">
        <v>83</v>
      </c>
      <c r="BK961" s="158">
        <f>ROUND(I961*H961,2)</f>
        <v>0</v>
      </c>
      <c r="BL961" s="18" t="s">
        <v>167</v>
      </c>
      <c r="BM961" s="157" t="s">
        <v>1062</v>
      </c>
    </row>
    <row r="962" spans="2:47" s="1" customFormat="1" ht="54">
      <c r="B962" s="33"/>
      <c r="D962" s="159" t="s">
        <v>169</v>
      </c>
      <c r="F962" s="160" t="s">
        <v>1063</v>
      </c>
      <c r="I962" s="94"/>
      <c r="L962" s="33"/>
      <c r="M962" s="161"/>
      <c r="T962" s="54"/>
      <c r="AT962" s="18" t="s">
        <v>169</v>
      </c>
      <c r="AU962" s="18" t="s">
        <v>85</v>
      </c>
    </row>
    <row r="963" spans="2:65" s="1" customFormat="1" ht="16.5" customHeight="1">
      <c r="B963" s="33"/>
      <c r="C963" s="146" t="s">
        <v>1064</v>
      </c>
      <c r="D963" s="146" t="s">
        <v>162</v>
      </c>
      <c r="E963" s="147" t="s">
        <v>1065</v>
      </c>
      <c r="F963" s="148" t="s">
        <v>1066</v>
      </c>
      <c r="G963" s="149" t="s">
        <v>165</v>
      </c>
      <c r="H963" s="150">
        <v>629.529</v>
      </c>
      <c r="I963" s="151"/>
      <c r="J963" s="152">
        <f>ROUND(I963*H963,2)</f>
        <v>0</v>
      </c>
      <c r="K963" s="148" t="s">
        <v>166</v>
      </c>
      <c r="L963" s="33"/>
      <c r="M963" s="153" t="s">
        <v>21</v>
      </c>
      <c r="N963" s="154" t="s">
        <v>47</v>
      </c>
      <c r="P963" s="155">
        <f>O963*H963</f>
        <v>0</v>
      </c>
      <c r="Q963" s="155">
        <v>0</v>
      </c>
      <c r="R963" s="155">
        <f>Q963*H963</f>
        <v>0</v>
      </c>
      <c r="S963" s="155">
        <v>0</v>
      </c>
      <c r="T963" s="156">
        <f>S963*H963</f>
        <v>0</v>
      </c>
      <c r="AR963" s="157" t="s">
        <v>167</v>
      </c>
      <c r="AT963" s="157" t="s">
        <v>162</v>
      </c>
      <c r="AU963" s="157" t="s">
        <v>85</v>
      </c>
      <c r="AY963" s="18" t="s">
        <v>160</v>
      </c>
      <c r="BE963" s="158">
        <f>IF(N963="základní",J963,0)</f>
        <v>0</v>
      </c>
      <c r="BF963" s="158">
        <f>IF(N963="snížená",J963,0)</f>
        <v>0</v>
      </c>
      <c r="BG963" s="158">
        <f>IF(N963="zákl. přenesená",J963,0)</f>
        <v>0</v>
      </c>
      <c r="BH963" s="158">
        <f>IF(N963="sníž. přenesená",J963,0)</f>
        <v>0</v>
      </c>
      <c r="BI963" s="158">
        <f>IF(N963="nulová",J963,0)</f>
        <v>0</v>
      </c>
      <c r="BJ963" s="18" t="s">
        <v>83</v>
      </c>
      <c r="BK963" s="158">
        <f>ROUND(I963*H963,2)</f>
        <v>0</v>
      </c>
      <c r="BL963" s="18" t="s">
        <v>167</v>
      </c>
      <c r="BM963" s="157" t="s">
        <v>1067</v>
      </c>
    </row>
    <row r="964" spans="2:47" s="1" customFormat="1" ht="54">
      <c r="B964" s="33"/>
      <c r="D964" s="159" t="s">
        <v>169</v>
      </c>
      <c r="F964" s="160" t="s">
        <v>1063</v>
      </c>
      <c r="I964" s="94"/>
      <c r="L964" s="33"/>
      <c r="M964" s="161"/>
      <c r="T964" s="54"/>
      <c r="AT964" s="18" t="s">
        <v>169</v>
      </c>
      <c r="AU964" s="18" t="s">
        <v>85</v>
      </c>
    </row>
    <row r="965" spans="2:65" s="1" customFormat="1" ht="16.5" customHeight="1">
      <c r="B965" s="33"/>
      <c r="C965" s="146" t="s">
        <v>1068</v>
      </c>
      <c r="D965" s="146" t="s">
        <v>162</v>
      </c>
      <c r="E965" s="147" t="s">
        <v>1069</v>
      </c>
      <c r="F965" s="148" t="s">
        <v>1070</v>
      </c>
      <c r="G965" s="149" t="s">
        <v>256</v>
      </c>
      <c r="H965" s="150">
        <v>2.677</v>
      </c>
      <c r="I965" s="151"/>
      <c r="J965" s="152">
        <f>ROUND(I965*H965,2)</f>
        <v>0</v>
      </c>
      <c r="K965" s="148" t="s">
        <v>166</v>
      </c>
      <c r="L965" s="33"/>
      <c r="M965" s="153" t="s">
        <v>21</v>
      </c>
      <c r="N965" s="154" t="s">
        <v>47</v>
      </c>
      <c r="P965" s="155">
        <f>O965*H965</f>
        <v>0</v>
      </c>
      <c r="Q965" s="155">
        <v>1.06277</v>
      </c>
      <c r="R965" s="155">
        <f>Q965*H965</f>
        <v>2.84503529</v>
      </c>
      <c r="S965" s="155">
        <v>0</v>
      </c>
      <c r="T965" s="156">
        <f>S965*H965</f>
        <v>0</v>
      </c>
      <c r="AR965" s="157" t="s">
        <v>167</v>
      </c>
      <c r="AT965" s="157" t="s">
        <v>162</v>
      </c>
      <c r="AU965" s="157" t="s">
        <v>85</v>
      </c>
      <c r="AY965" s="18" t="s">
        <v>160</v>
      </c>
      <c r="BE965" s="158">
        <f>IF(N965="základní",J965,0)</f>
        <v>0</v>
      </c>
      <c r="BF965" s="158">
        <f>IF(N965="snížená",J965,0)</f>
        <v>0</v>
      </c>
      <c r="BG965" s="158">
        <f>IF(N965="zákl. přenesená",J965,0)</f>
        <v>0</v>
      </c>
      <c r="BH965" s="158">
        <f>IF(N965="sníž. přenesená",J965,0)</f>
        <v>0</v>
      </c>
      <c r="BI965" s="158">
        <f>IF(N965="nulová",J965,0)</f>
        <v>0</v>
      </c>
      <c r="BJ965" s="18" t="s">
        <v>83</v>
      </c>
      <c r="BK965" s="158">
        <f>ROUND(I965*H965,2)</f>
        <v>0</v>
      </c>
      <c r="BL965" s="18" t="s">
        <v>167</v>
      </c>
      <c r="BM965" s="157" t="s">
        <v>1071</v>
      </c>
    </row>
    <row r="966" spans="2:47" s="1" customFormat="1" ht="27">
      <c r="B966" s="33"/>
      <c r="D966" s="159" t="s">
        <v>169</v>
      </c>
      <c r="F966" s="160" t="s">
        <v>1072</v>
      </c>
      <c r="I966" s="94"/>
      <c r="L966" s="33"/>
      <c r="M966" s="161"/>
      <c r="T966" s="54"/>
      <c r="AT966" s="18" t="s">
        <v>169</v>
      </c>
      <c r="AU966" s="18" t="s">
        <v>85</v>
      </c>
    </row>
    <row r="967" spans="2:51" s="12" customFormat="1" ht="10">
      <c r="B967" s="162"/>
      <c r="D967" s="159" t="s">
        <v>171</v>
      </c>
      <c r="E967" s="163" t="s">
        <v>21</v>
      </c>
      <c r="F967" s="164" t="s">
        <v>1051</v>
      </c>
      <c r="H967" s="163" t="s">
        <v>21</v>
      </c>
      <c r="I967" s="165"/>
      <c r="L967" s="162"/>
      <c r="M967" s="166"/>
      <c r="T967" s="167"/>
      <c r="AT967" s="163" t="s">
        <v>171</v>
      </c>
      <c r="AU967" s="163" t="s">
        <v>85</v>
      </c>
      <c r="AV967" s="12" t="s">
        <v>83</v>
      </c>
      <c r="AW967" s="12" t="s">
        <v>37</v>
      </c>
      <c r="AX967" s="12" t="s">
        <v>76</v>
      </c>
      <c r="AY967" s="163" t="s">
        <v>160</v>
      </c>
    </row>
    <row r="968" spans="2:51" s="12" customFormat="1" ht="10">
      <c r="B968" s="162"/>
      <c r="D968" s="159" t="s">
        <v>171</v>
      </c>
      <c r="E968" s="163" t="s">
        <v>21</v>
      </c>
      <c r="F968" s="164" t="s">
        <v>1052</v>
      </c>
      <c r="H968" s="163" t="s">
        <v>21</v>
      </c>
      <c r="I968" s="165"/>
      <c r="L968" s="162"/>
      <c r="M968" s="166"/>
      <c r="T968" s="167"/>
      <c r="AT968" s="163" t="s">
        <v>171</v>
      </c>
      <c r="AU968" s="163" t="s">
        <v>85</v>
      </c>
      <c r="AV968" s="12" t="s">
        <v>83</v>
      </c>
      <c r="AW968" s="12" t="s">
        <v>37</v>
      </c>
      <c r="AX968" s="12" t="s">
        <v>76</v>
      </c>
      <c r="AY968" s="163" t="s">
        <v>160</v>
      </c>
    </row>
    <row r="969" spans="2:51" s="12" customFormat="1" ht="10">
      <c r="B969" s="162"/>
      <c r="D969" s="159" t="s">
        <v>171</v>
      </c>
      <c r="E969" s="163" t="s">
        <v>21</v>
      </c>
      <c r="F969" s="164" t="s">
        <v>870</v>
      </c>
      <c r="H969" s="163" t="s">
        <v>21</v>
      </c>
      <c r="I969" s="165"/>
      <c r="L969" s="162"/>
      <c r="M969" s="166"/>
      <c r="T969" s="167"/>
      <c r="AT969" s="163" t="s">
        <v>171</v>
      </c>
      <c r="AU969" s="163" t="s">
        <v>85</v>
      </c>
      <c r="AV969" s="12" t="s">
        <v>83</v>
      </c>
      <c r="AW969" s="12" t="s">
        <v>37</v>
      </c>
      <c r="AX969" s="12" t="s">
        <v>76</v>
      </c>
      <c r="AY969" s="163" t="s">
        <v>160</v>
      </c>
    </row>
    <row r="970" spans="2:51" s="13" customFormat="1" ht="10">
      <c r="B970" s="168"/>
      <c r="D970" s="159" t="s">
        <v>171</v>
      </c>
      <c r="E970" s="169" t="s">
        <v>21</v>
      </c>
      <c r="F970" s="170" t="s">
        <v>1053</v>
      </c>
      <c r="H970" s="171">
        <v>105.991</v>
      </c>
      <c r="I970" s="172"/>
      <c r="L970" s="168"/>
      <c r="M970" s="173"/>
      <c r="T970" s="174"/>
      <c r="AT970" s="169" t="s">
        <v>171</v>
      </c>
      <c r="AU970" s="169" t="s">
        <v>85</v>
      </c>
      <c r="AV970" s="13" t="s">
        <v>85</v>
      </c>
      <c r="AW970" s="13" t="s">
        <v>37</v>
      </c>
      <c r="AX970" s="13" t="s">
        <v>76</v>
      </c>
      <c r="AY970" s="169" t="s">
        <v>160</v>
      </c>
    </row>
    <row r="971" spans="2:51" s="13" customFormat="1" ht="10">
      <c r="B971" s="168"/>
      <c r="D971" s="159" t="s">
        <v>171</v>
      </c>
      <c r="E971" s="169" t="s">
        <v>21</v>
      </c>
      <c r="F971" s="170" t="s">
        <v>1054</v>
      </c>
      <c r="H971" s="171">
        <v>1.242</v>
      </c>
      <c r="I971" s="172"/>
      <c r="L971" s="168"/>
      <c r="M971" s="173"/>
      <c r="T971" s="174"/>
      <c r="AT971" s="169" t="s">
        <v>171</v>
      </c>
      <c r="AU971" s="169" t="s">
        <v>85</v>
      </c>
      <c r="AV971" s="13" t="s">
        <v>85</v>
      </c>
      <c r="AW971" s="13" t="s">
        <v>37</v>
      </c>
      <c r="AX971" s="13" t="s">
        <v>76</v>
      </c>
      <c r="AY971" s="169" t="s">
        <v>160</v>
      </c>
    </row>
    <row r="972" spans="2:51" s="14" customFormat="1" ht="10">
      <c r="B972" s="175"/>
      <c r="D972" s="159" t="s">
        <v>171</v>
      </c>
      <c r="E972" s="176" t="s">
        <v>21</v>
      </c>
      <c r="F972" s="177" t="s">
        <v>180</v>
      </c>
      <c r="H972" s="178">
        <v>107.233</v>
      </c>
      <c r="I972" s="179"/>
      <c r="L972" s="175"/>
      <c r="M972" s="180"/>
      <c r="T972" s="181"/>
      <c r="AT972" s="176" t="s">
        <v>171</v>
      </c>
      <c r="AU972" s="176" t="s">
        <v>85</v>
      </c>
      <c r="AV972" s="14" t="s">
        <v>181</v>
      </c>
      <c r="AW972" s="14" t="s">
        <v>37</v>
      </c>
      <c r="AX972" s="14" t="s">
        <v>76</v>
      </c>
      <c r="AY972" s="176" t="s">
        <v>160</v>
      </c>
    </row>
    <row r="973" spans="2:51" s="12" customFormat="1" ht="10">
      <c r="B973" s="162"/>
      <c r="D973" s="159" t="s">
        <v>171</v>
      </c>
      <c r="E973" s="163" t="s">
        <v>21</v>
      </c>
      <c r="F973" s="164" t="s">
        <v>893</v>
      </c>
      <c r="H973" s="163" t="s">
        <v>21</v>
      </c>
      <c r="I973" s="165"/>
      <c r="L973" s="162"/>
      <c r="M973" s="166"/>
      <c r="T973" s="167"/>
      <c r="AT973" s="163" t="s">
        <v>171</v>
      </c>
      <c r="AU973" s="163" t="s">
        <v>85</v>
      </c>
      <c r="AV973" s="12" t="s">
        <v>83</v>
      </c>
      <c r="AW973" s="12" t="s">
        <v>37</v>
      </c>
      <c r="AX973" s="12" t="s">
        <v>76</v>
      </c>
      <c r="AY973" s="163" t="s">
        <v>160</v>
      </c>
    </row>
    <row r="974" spans="2:51" s="13" customFormat="1" ht="10">
      <c r="B974" s="168"/>
      <c r="D974" s="159" t="s">
        <v>171</v>
      </c>
      <c r="E974" s="169" t="s">
        <v>21</v>
      </c>
      <c r="F974" s="170" t="s">
        <v>1053</v>
      </c>
      <c r="H974" s="171">
        <v>105.991</v>
      </c>
      <c r="I974" s="172"/>
      <c r="L974" s="168"/>
      <c r="M974" s="173"/>
      <c r="T974" s="174"/>
      <c r="AT974" s="169" t="s">
        <v>171</v>
      </c>
      <c r="AU974" s="169" t="s">
        <v>85</v>
      </c>
      <c r="AV974" s="13" t="s">
        <v>85</v>
      </c>
      <c r="AW974" s="13" t="s">
        <v>37</v>
      </c>
      <c r="AX974" s="13" t="s">
        <v>76</v>
      </c>
      <c r="AY974" s="169" t="s">
        <v>160</v>
      </c>
    </row>
    <row r="975" spans="2:51" s="13" customFormat="1" ht="10">
      <c r="B975" s="168"/>
      <c r="D975" s="159" t="s">
        <v>171</v>
      </c>
      <c r="E975" s="169" t="s">
        <v>21</v>
      </c>
      <c r="F975" s="170" t="s">
        <v>1054</v>
      </c>
      <c r="H975" s="171">
        <v>1.242</v>
      </c>
      <c r="I975" s="172"/>
      <c r="L975" s="168"/>
      <c r="M975" s="173"/>
      <c r="T975" s="174"/>
      <c r="AT975" s="169" t="s">
        <v>171</v>
      </c>
      <c r="AU975" s="169" t="s">
        <v>85</v>
      </c>
      <c r="AV975" s="13" t="s">
        <v>85</v>
      </c>
      <c r="AW975" s="13" t="s">
        <v>37</v>
      </c>
      <c r="AX975" s="13" t="s">
        <v>76</v>
      </c>
      <c r="AY975" s="169" t="s">
        <v>160</v>
      </c>
    </row>
    <row r="976" spans="2:51" s="14" customFormat="1" ht="10">
      <c r="B976" s="175"/>
      <c r="D976" s="159" t="s">
        <v>171</v>
      </c>
      <c r="E976" s="176" t="s">
        <v>21</v>
      </c>
      <c r="F976" s="177" t="s">
        <v>180</v>
      </c>
      <c r="H976" s="178">
        <v>107.233</v>
      </c>
      <c r="I976" s="179"/>
      <c r="L976" s="175"/>
      <c r="M976" s="180"/>
      <c r="T976" s="181"/>
      <c r="AT976" s="176" t="s">
        <v>171</v>
      </c>
      <c r="AU976" s="176" t="s">
        <v>85</v>
      </c>
      <c r="AV976" s="14" t="s">
        <v>181</v>
      </c>
      <c r="AW976" s="14" t="s">
        <v>37</v>
      </c>
      <c r="AX976" s="14" t="s">
        <v>76</v>
      </c>
      <c r="AY976" s="176" t="s">
        <v>160</v>
      </c>
    </row>
    <row r="977" spans="2:51" s="12" customFormat="1" ht="10">
      <c r="B977" s="162"/>
      <c r="D977" s="159" t="s">
        <v>171</v>
      </c>
      <c r="E977" s="163" t="s">
        <v>21</v>
      </c>
      <c r="F977" s="164" t="s">
        <v>930</v>
      </c>
      <c r="H977" s="163" t="s">
        <v>21</v>
      </c>
      <c r="I977" s="165"/>
      <c r="L977" s="162"/>
      <c r="M977" s="166"/>
      <c r="T977" s="167"/>
      <c r="AT977" s="163" t="s">
        <v>171</v>
      </c>
      <c r="AU977" s="163" t="s">
        <v>85</v>
      </c>
      <c r="AV977" s="12" t="s">
        <v>83</v>
      </c>
      <c r="AW977" s="12" t="s">
        <v>37</v>
      </c>
      <c r="AX977" s="12" t="s">
        <v>76</v>
      </c>
      <c r="AY977" s="163" t="s">
        <v>160</v>
      </c>
    </row>
    <row r="978" spans="2:51" s="13" customFormat="1" ht="10">
      <c r="B978" s="168"/>
      <c r="D978" s="159" t="s">
        <v>171</v>
      </c>
      <c r="E978" s="169" t="s">
        <v>21</v>
      </c>
      <c r="F978" s="170" t="s">
        <v>1055</v>
      </c>
      <c r="H978" s="171">
        <v>149.22</v>
      </c>
      <c r="I978" s="172"/>
      <c r="L978" s="168"/>
      <c r="M978" s="173"/>
      <c r="T978" s="174"/>
      <c r="AT978" s="169" t="s">
        <v>171</v>
      </c>
      <c r="AU978" s="169" t="s">
        <v>85</v>
      </c>
      <c r="AV978" s="13" t="s">
        <v>85</v>
      </c>
      <c r="AW978" s="13" t="s">
        <v>37</v>
      </c>
      <c r="AX978" s="13" t="s">
        <v>76</v>
      </c>
      <c r="AY978" s="169" t="s">
        <v>160</v>
      </c>
    </row>
    <row r="979" spans="2:51" s="13" customFormat="1" ht="10">
      <c r="B979" s="168"/>
      <c r="D979" s="159" t="s">
        <v>171</v>
      </c>
      <c r="E979" s="169" t="s">
        <v>21</v>
      </c>
      <c r="F979" s="170" t="s">
        <v>1056</v>
      </c>
      <c r="H979" s="171">
        <v>3.339</v>
      </c>
      <c r="I979" s="172"/>
      <c r="L979" s="168"/>
      <c r="M979" s="173"/>
      <c r="T979" s="174"/>
      <c r="AT979" s="169" t="s">
        <v>171</v>
      </c>
      <c r="AU979" s="169" t="s">
        <v>85</v>
      </c>
      <c r="AV979" s="13" t="s">
        <v>85</v>
      </c>
      <c r="AW979" s="13" t="s">
        <v>37</v>
      </c>
      <c r="AX979" s="13" t="s">
        <v>76</v>
      </c>
      <c r="AY979" s="169" t="s">
        <v>160</v>
      </c>
    </row>
    <row r="980" spans="2:51" s="14" customFormat="1" ht="10">
      <c r="B980" s="175"/>
      <c r="D980" s="159" t="s">
        <v>171</v>
      </c>
      <c r="E980" s="176" t="s">
        <v>21</v>
      </c>
      <c r="F980" s="177" t="s">
        <v>180</v>
      </c>
      <c r="H980" s="178">
        <v>152.559</v>
      </c>
      <c r="I980" s="179"/>
      <c r="L980" s="175"/>
      <c r="M980" s="180"/>
      <c r="T980" s="181"/>
      <c r="AT980" s="176" t="s">
        <v>171</v>
      </c>
      <c r="AU980" s="176" t="s">
        <v>85</v>
      </c>
      <c r="AV980" s="14" t="s">
        <v>181</v>
      </c>
      <c r="AW980" s="14" t="s">
        <v>37</v>
      </c>
      <c r="AX980" s="14" t="s">
        <v>76</v>
      </c>
      <c r="AY980" s="176" t="s">
        <v>160</v>
      </c>
    </row>
    <row r="981" spans="2:51" s="15" customFormat="1" ht="10">
      <c r="B981" s="182"/>
      <c r="D981" s="159" t="s">
        <v>171</v>
      </c>
      <c r="E981" s="183" t="s">
        <v>21</v>
      </c>
      <c r="F981" s="184" t="s">
        <v>185</v>
      </c>
      <c r="H981" s="185">
        <v>367.025</v>
      </c>
      <c r="I981" s="186"/>
      <c r="L981" s="182"/>
      <c r="M981" s="187"/>
      <c r="T981" s="188"/>
      <c r="AT981" s="183" t="s">
        <v>171</v>
      </c>
      <c r="AU981" s="183" t="s">
        <v>85</v>
      </c>
      <c r="AV981" s="15" t="s">
        <v>167</v>
      </c>
      <c r="AW981" s="15" t="s">
        <v>37</v>
      </c>
      <c r="AX981" s="15" t="s">
        <v>76</v>
      </c>
      <c r="AY981" s="183" t="s">
        <v>160</v>
      </c>
    </row>
    <row r="982" spans="2:51" s="12" customFormat="1" ht="10">
      <c r="B982" s="162"/>
      <c r="D982" s="159" t="s">
        <v>171</v>
      </c>
      <c r="E982" s="163" t="s">
        <v>21</v>
      </c>
      <c r="F982" s="164" t="s">
        <v>1073</v>
      </c>
      <c r="H982" s="163" t="s">
        <v>21</v>
      </c>
      <c r="I982" s="165"/>
      <c r="L982" s="162"/>
      <c r="M982" s="166"/>
      <c r="T982" s="167"/>
      <c r="AT982" s="163" t="s">
        <v>171</v>
      </c>
      <c r="AU982" s="163" t="s">
        <v>85</v>
      </c>
      <c r="AV982" s="12" t="s">
        <v>83</v>
      </c>
      <c r="AW982" s="12" t="s">
        <v>37</v>
      </c>
      <c r="AX982" s="12" t="s">
        <v>76</v>
      </c>
      <c r="AY982" s="163" t="s">
        <v>160</v>
      </c>
    </row>
    <row r="983" spans="2:51" s="13" customFormat="1" ht="10">
      <c r="B983" s="168"/>
      <c r="D983" s="159" t="s">
        <v>171</v>
      </c>
      <c r="E983" s="169" t="s">
        <v>21</v>
      </c>
      <c r="F983" s="170" t="s">
        <v>1074</v>
      </c>
      <c r="H983" s="171">
        <v>2.32</v>
      </c>
      <c r="I983" s="172"/>
      <c r="L983" s="168"/>
      <c r="M983" s="173"/>
      <c r="T983" s="174"/>
      <c r="AT983" s="169" t="s">
        <v>171</v>
      </c>
      <c r="AU983" s="169" t="s">
        <v>85</v>
      </c>
      <c r="AV983" s="13" t="s">
        <v>85</v>
      </c>
      <c r="AW983" s="13" t="s">
        <v>37</v>
      </c>
      <c r="AX983" s="13" t="s">
        <v>76</v>
      </c>
      <c r="AY983" s="169" t="s">
        <v>160</v>
      </c>
    </row>
    <row r="984" spans="2:51" s="12" customFormat="1" ht="10">
      <c r="B984" s="162"/>
      <c r="D984" s="159" t="s">
        <v>171</v>
      </c>
      <c r="E984" s="163" t="s">
        <v>21</v>
      </c>
      <c r="F984" s="164" t="s">
        <v>1075</v>
      </c>
      <c r="H984" s="163" t="s">
        <v>21</v>
      </c>
      <c r="I984" s="165"/>
      <c r="L984" s="162"/>
      <c r="M984" s="166"/>
      <c r="T984" s="167"/>
      <c r="AT984" s="163" t="s">
        <v>171</v>
      </c>
      <c r="AU984" s="163" t="s">
        <v>85</v>
      </c>
      <c r="AV984" s="12" t="s">
        <v>83</v>
      </c>
      <c r="AW984" s="12" t="s">
        <v>37</v>
      </c>
      <c r="AX984" s="12" t="s">
        <v>76</v>
      </c>
      <c r="AY984" s="163" t="s">
        <v>160</v>
      </c>
    </row>
    <row r="985" spans="2:51" s="13" customFormat="1" ht="10">
      <c r="B985" s="168"/>
      <c r="D985" s="159" t="s">
        <v>171</v>
      </c>
      <c r="E985" s="169" t="s">
        <v>21</v>
      </c>
      <c r="F985" s="170" t="s">
        <v>1076</v>
      </c>
      <c r="H985" s="171">
        <v>0.357</v>
      </c>
      <c r="I985" s="172"/>
      <c r="L985" s="168"/>
      <c r="M985" s="173"/>
      <c r="T985" s="174"/>
      <c r="AT985" s="169" t="s">
        <v>171</v>
      </c>
      <c r="AU985" s="169" t="s">
        <v>85</v>
      </c>
      <c r="AV985" s="13" t="s">
        <v>85</v>
      </c>
      <c r="AW985" s="13" t="s">
        <v>37</v>
      </c>
      <c r="AX985" s="13" t="s">
        <v>76</v>
      </c>
      <c r="AY985" s="169" t="s">
        <v>160</v>
      </c>
    </row>
    <row r="986" spans="2:51" s="15" customFormat="1" ht="10">
      <c r="B986" s="182"/>
      <c r="D986" s="159" t="s">
        <v>171</v>
      </c>
      <c r="E986" s="183" t="s">
        <v>21</v>
      </c>
      <c r="F986" s="184" t="s">
        <v>185</v>
      </c>
      <c r="H986" s="185">
        <v>2.6769999999999996</v>
      </c>
      <c r="I986" s="186"/>
      <c r="L986" s="182"/>
      <c r="M986" s="187"/>
      <c r="T986" s="188"/>
      <c r="AT986" s="183" t="s">
        <v>171</v>
      </c>
      <c r="AU986" s="183" t="s">
        <v>85</v>
      </c>
      <c r="AV986" s="15" t="s">
        <v>167</v>
      </c>
      <c r="AW986" s="15" t="s">
        <v>37</v>
      </c>
      <c r="AX986" s="15" t="s">
        <v>83</v>
      </c>
      <c r="AY986" s="183" t="s">
        <v>160</v>
      </c>
    </row>
    <row r="987" spans="2:65" s="1" customFormat="1" ht="16.5" customHeight="1">
      <c r="B987" s="33"/>
      <c r="C987" s="146" t="s">
        <v>1077</v>
      </c>
      <c r="D987" s="146" t="s">
        <v>162</v>
      </c>
      <c r="E987" s="147" t="s">
        <v>1078</v>
      </c>
      <c r="F987" s="148" t="s">
        <v>1079</v>
      </c>
      <c r="G987" s="149" t="s">
        <v>204</v>
      </c>
      <c r="H987" s="150">
        <v>418.081</v>
      </c>
      <c r="I987" s="151"/>
      <c r="J987" s="152">
        <f>ROUND(I987*H987,2)</f>
        <v>0</v>
      </c>
      <c r="K987" s="148" t="s">
        <v>166</v>
      </c>
      <c r="L987" s="33"/>
      <c r="M987" s="153" t="s">
        <v>21</v>
      </c>
      <c r="N987" s="154" t="s">
        <v>47</v>
      </c>
      <c r="P987" s="155">
        <f>O987*H987</f>
        <v>0</v>
      </c>
      <c r="Q987" s="155">
        <v>0.09868</v>
      </c>
      <c r="R987" s="155">
        <f>Q987*H987</f>
        <v>41.25623308</v>
      </c>
      <c r="S987" s="155">
        <v>0</v>
      </c>
      <c r="T987" s="156">
        <f>S987*H987</f>
        <v>0</v>
      </c>
      <c r="AR987" s="157" t="s">
        <v>167</v>
      </c>
      <c r="AT987" s="157" t="s">
        <v>162</v>
      </c>
      <c r="AU987" s="157" t="s">
        <v>85</v>
      </c>
      <c r="AY987" s="18" t="s">
        <v>160</v>
      </c>
      <c r="BE987" s="158">
        <f>IF(N987="základní",J987,0)</f>
        <v>0</v>
      </c>
      <c r="BF987" s="158">
        <f>IF(N987="snížená",J987,0)</f>
        <v>0</v>
      </c>
      <c r="BG987" s="158">
        <f>IF(N987="zákl. přenesená",J987,0)</f>
        <v>0</v>
      </c>
      <c r="BH987" s="158">
        <f>IF(N987="sníž. přenesená",J987,0)</f>
        <v>0</v>
      </c>
      <c r="BI987" s="158">
        <f>IF(N987="nulová",J987,0)</f>
        <v>0</v>
      </c>
      <c r="BJ987" s="18" t="s">
        <v>83</v>
      </c>
      <c r="BK987" s="158">
        <f>ROUND(I987*H987,2)</f>
        <v>0</v>
      </c>
      <c r="BL987" s="18" t="s">
        <v>167</v>
      </c>
      <c r="BM987" s="157" t="s">
        <v>1080</v>
      </c>
    </row>
    <row r="988" spans="2:47" s="1" customFormat="1" ht="45">
      <c r="B988" s="33"/>
      <c r="D988" s="159" t="s">
        <v>169</v>
      </c>
      <c r="F988" s="160" t="s">
        <v>1081</v>
      </c>
      <c r="I988" s="94"/>
      <c r="L988" s="33"/>
      <c r="M988" s="161"/>
      <c r="T988" s="54"/>
      <c r="AT988" s="18" t="s">
        <v>169</v>
      </c>
      <c r="AU988" s="18" t="s">
        <v>85</v>
      </c>
    </row>
    <row r="989" spans="2:51" s="13" customFormat="1" ht="10">
      <c r="B989" s="168"/>
      <c r="D989" s="159" t="s">
        <v>171</v>
      </c>
      <c r="E989" s="169" t="s">
        <v>21</v>
      </c>
      <c r="F989" s="170" t="s">
        <v>1082</v>
      </c>
      <c r="H989" s="171">
        <v>418.081</v>
      </c>
      <c r="I989" s="172"/>
      <c r="L989" s="168"/>
      <c r="M989" s="173"/>
      <c r="T989" s="174"/>
      <c r="AT989" s="169" t="s">
        <v>171</v>
      </c>
      <c r="AU989" s="169" t="s">
        <v>85</v>
      </c>
      <c r="AV989" s="13" t="s">
        <v>85</v>
      </c>
      <c r="AW989" s="13" t="s">
        <v>37</v>
      </c>
      <c r="AX989" s="13" t="s">
        <v>76</v>
      </c>
      <c r="AY989" s="169" t="s">
        <v>160</v>
      </c>
    </row>
    <row r="990" spans="2:51" s="15" customFormat="1" ht="10">
      <c r="B990" s="182"/>
      <c r="D990" s="159" t="s">
        <v>171</v>
      </c>
      <c r="E990" s="183" t="s">
        <v>21</v>
      </c>
      <c r="F990" s="184" t="s">
        <v>185</v>
      </c>
      <c r="H990" s="185">
        <v>418.081</v>
      </c>
      <c r="I990" s="186"/>
      <c r="L990" s="182"/>
      <c r="M990" s="187"/>
      <c r="T990" s="188"/>
      <c r="AT990" s="183" t="s">
        <v>171</v>
      </c>
      <c r="AU990" s="183" t="s">
        <v>85</v>
      </c>
      <c r="AV990" s="15" t="s">
        <v>167</v>
      </c>
      <c r="AW990" s="15" t="s">
        <v>37</v>
      </c>
      <c r="AX990" s="15" t="s">
        <v>83</v>
      </c>
      <c r="AY990" s="183" t="s">
        <v>160</v>
      </c>
    </row>
    <row r="991" spans="2:65" s="1" customFormat="1" ht="16.5" customHeight="1">
      <c r="B991" s="33"/>
      <c r="C991" s="146" t="s">
        <v>1083</v>
      </c>
      <c r="D991" s="146" t="s">
        <v>162</v>
      </c>
      <c r="E991" s="147" t="s">
        <v>1084</v>
      </c>
      <c r="F991" s="148" t="s">
        <v>1085</v>
      </c>
      <c r="G991" s="149" t="s">
        <v>204</v>
      </c>
      <c r="H991" s="150">
        <v>1875.027</v>
      </c>
      <c r="I991" s="151"/>
      <c r="J991" s="152">
        <f>ROUND(I991*H991,2)</f>
        <v>0</v>
      </c>
      <c r="K991" s="148" t="s">
        <v>21</v>
      </c>
      <c r="L991" s="33"/>
      <c r="M991" s="153" t="s">
        <v>21</v>
      </c>
      <c r="N991" s="154" t="s">
        <v>47</v>
      </c>
      <c r="P991" s="155">
        <f>O991*H991</f>
        <v>0</v>
      </c>
      <c r="Q991" s="155">
        <v>0.0979</v>
      </c>
      <c r="R991" s="155">
        <f>Q991*H991</f>
        <v>183.56514330000002</v>
      </c>
      <c r="S991" s="155">
        <v>0</v>
      </c>
      <c r="T991" s="156">
        <f>S991*H991</f>
        <v>0</v>
      </c>
      <c r="AR991" s="157" t="s">
        <v>167</v>
      </c>
      <c r="AT991" s="157" t="s">
        <v>162</v>
      </c>
      <c r="AU991" s="157" t="s">
        <v>85</v>
      </c>
      <c r="AY991" s="18" t="s">
        <v>160</v>
      </c>
      <c r="BE991" s="158">
        <f>IF(N991="základní",J991,0)</f>
        <v>0</v>
      </c>
      <c r="BF991" s="158">
        <f>IF(N991="snížená",J991,0)</f>
        <v>0</v>
      </c>
      <c r="BG991" s="158">
        <f>IF(N991="zákl. přenesená",J991,0)</f>
        <v>0</v>
      </c>
      <c r="BH991" s="158">
        <f>IF(N991="sníž. přenesená",J991,0)</f>
        <v>0</v>
      </c>
      <c r="BI991" s="158">
        <f>IF(N991="nulová",J991,0)</f>
        <v>0</v>
      </c>
      <c r="BJ991" s="18" t="s">
        <v>83</v>
      </c>
      <c r="BK991" s="158">
        <f>ROUND(I991*H991,2)</f>
        <v>0</v>
      </c>
      <c r="BL991" s="18" t="s">
        <v>167</v>
      </c>
      <c r="BM991" s="157" t="s">
        <v>1086</v>
      </c>
    </row>
    <row r="992" spans="2:47" s="1" customFormat="1" ht="45">
      <c r="B992" s="33"/>
      <c r="D992" s="159" t="s">
        <v>169</v>
      </c>
      <c r="F992" s="160" t="s">
        <v>1087</v>
      </c>
      <c r="I992" s="94"/>
      <c r="L992" s="33"/>
      <c r="M992" s="161"/>
      <c r="T992" s="54"/>
      <c r="AT992" s="18" t="s">
        <v>169</v>
      </c>
      <c r="AU992" s="18" t="s">
        <v>85</v>
      </c>
    </row>
    <row r="993" spans="2:51" s="12" customFormat="1" ht="10">
      <c r="B993" s="162"/>
      <c r="D993" s="159" t="s">
        <v>171</v>
      </c>
      <c r="E993" s="163" t="s">
        <v>21</v>
      </c>
      <c r="F993" s="164" t="s">
        <v>1051</v>
      </c>
      <c r="H993" s="163" t="s">
        <v>21</v>
      </c>
      <c r="I993" s="165"/>
      <c r="L993" s="162"/>
      <c r="M993" s="166"/>
      <c r="T993" s="167"/>
      <c r="AT993" s="163" t="s">
        <v>171</v>
      </c>
      <c r="AU993" s="163" t="s">
        <v>85</v>
      </c>
      <c r="AV993" s="12" t="s">
        <v>83</v>
      </c>
      <c r="AW993" s="12" t="s">
        <v>37</v>
      </c>
      <c r="AX993" s="12" t="s">
        <v>76</v>
      </c>
      <c r="AY993" s="163" t="s">
        <v>160</v>
      </c>
    </row>
    <row r="994" spans="2:51" s="12" customFormat="1" ht="10">
      <c r="B994" s="162"/>
      <c r="D994" s="159" t="s">
        <v>171</v>
      </c>
      <c r="E994" s="163" t="s">
        <v>21</v>
      </c>
      <c r="F994" s="164" t="s">
        <v>1088</v>
      </c>
      <c r="H994" s="163" t="s">
        <v>21</v>
      </c>
      <c r="I994" s="165"/>
      <c r="L994" s="162"/>
      <c r="M994" s="166"/>
      <c r="T994" s="167"/>
      <c r="AT994" s="163" t="s">
        <v>171</v>
      </c>
      <c r="AU994" s="163" t="s">
        <v>85</v>
      </c>
      <c r="AV994" s="12" t="s">
        <v>83</v>
      </c>
      <c r="AW994" s="12" t="s">
        <v>37</v>
      </c>
      <c r="AX994" s="12" t="s">
        <v>76</v>
      </c>
      <c r="AY994" s="163" t="s">
        <v>160</v>
      </c>
    </row>
    <row r="995" spans="2:51" s="12" customFormat="1" ht="10">
      <c r="B995" s="162"/>
      <c r="D995" s="159" t="s">
        <v>171</v>
      </c>
      <c r="E995" s="163" t="s">
        <v>21</v>
      </c>
      <c r="F995" s="164" t="s">
        <v>866</v>
      </c>
      <c r="H995" s="163" t="s">
        <v>21</v>
      </c>
      <c r="I995" s="165"/>
      <c r="L995" s="162"/>
      <c r="M995" s="166"/>
      <c r="T995" s="167"/>
      <c r="AT995" s="163" t="s">
        <v>171</v>
      </c>
      <c r="AU995" s="163" t="s">
        <v>85</v>
      </c>
      <c r="AV995" s="12" t="s">
        <v>83</v>
      </c>
      <c r="AW995" s="12" t="s">
        <v>37</v>
      </c>
      <c r="AX995" s="12" t="s">
        <v>76</v>
      </c>
      <c r="AY995" s="163" t="s">
        <v>160</v>
      </c>
    </row>
    <row r="996" spans="2:51" s="13" customFormat="1" ht="10">
      <c r="B996" s="168"/>
      <c r="D996" s="159" t="s">
        <v>171</v>
      </c>
      <c r="E996" s="169" t="s">
        <v>21</v>
      </c>
      <c r="F996" s="170" t="s">
        <v>1089</v>
      </c>
      <c r="H996" s="171">
        <v>133.425</v>
      </c>
      <c r="I996" s="172"/>
      <c r="L996" s="168"/>
      <c r="M996" s="173"/>
      <c r="T996" s="174"/>
      <c r="AT996" s="169" t="s">
        <v>171</v>
      </c>
      <c r="AU996" s="169" t="s">
        <v>85</v>
      </c>
      <c r="AV996" s="13" t="s">
        <v>85</v>
      </c>
      <c r="AW996" s="13" t="s">
        <v>37</v>
      </c>
      <c r="AX996" s="13" t="s">
        <v>76</v>
      </c>
      <c r="AY996" s="169" t="s">
        <v>160</v>
      </c>
    </row>
    <row r="997" spans="2:51" s="14" customFormat="1" ht="10">
      <c r="B997" s="175"/>
      <c r="D997" s="159" t="s">
        <v>171</v>
      </c>
      <c r="E997" s="176" t="s">
        <v>21</v>
      </c>
      <c r="F997" s="177" t="s">
        <v>180</v>
      </c>
      <c r="H997" s="178">
        <v>133.425</v>
      </c>
      <c r="I997" s="179"/>
      <c r="L997" s="175"/>
      <c r="M997" s="180"/>
      <c r="T997" s="181"/>
      <c r="AT997" s="176" t="s">
        <v>171</v>
      </c>
      <c r="AU997" s="176" t="s">
        <v>85</v>
      </c>
      <c r="AV997" s="14" t="s">
        <v>181</v>
      </c>
      <c r="AW997" s="14" t="s">
        <v>37</v>
      </c>
      <c r="AX997" s="14" t="s">
        <v>76</v>
      </c>
      <c r="AY997" s="176" t="s">
        <v>160</v>
      </c>
    </row>
    <row r="998" spans="2:51" s="12" customFormat="1" ht="10">
      <c r="B998" s="162"/>
      <c r="D998" s="159" t="s">
        <v>171</v>
      </c>
      <c r="E998" s="163" t="s">
        <v>21</v>
      </c>
      <c r="F998" s="164" t="s">
        <v>877</v>
      </c>
      <c r="H998" s="163" t="s">
        <v>21</v>
      </c>
      <c r="I998" s="165"/>
      <c r="L998" s="162"/>
      <c r="M998" s="166"/>
      <c r="T998" s="167"/>
      <c r="AT998" s="163" t="s">
        <v>171</v>
      </c>
      <c r="AU998" s="163" t="s">
        <v>85</v>
      </c>
      <c r="AV998" s="12" t="s">
        <v>83</v>
      </c>
      <c r="AW998" s="12" t="s">
        <v>37</v>
      </c>
      <c r="AX998" s="12" t="s">
        <v>76</v>
      </c>
      <c r="AY998" s="163" t="s">
        <v>160</v>
      </c>
    </row>
    <row r="999" spans="2:51" s="13" customFormat="1" ht="10">
      <c r="B999" s="168"/>
      <c r="D999" s="159" t="s">
        <v>171</v>
      </c>
      <c r="E999" s="169" t="s">
        <v>21</v>
      </c>
      <c r="F999" s="170" t="s">
        <v>1090</v>
      </c>
      <c r="H999" s="171">
        <v>13.95</v>
      </c>
      <c r="I999" s="172"/>
      <c r="L999" s="168"/>
      <c r="M999" s="173"/>
      <c r="T999" s="174"/>
      <c r="AT999" s="169" t="s">
        <v>171</v>
      </c>
      <c r="AU999" s="169" t="s">
        <v>85</v>
      </c>
      <c r="AV999" s="13" t="s">
        <v>85</v>
      </c>
      <c r="AW999" s="13" t="s">
        <v>37</v>
      </c>
      <c r="AX999" s="13" t="s">
        <v>76</v>
      </c>
      <c r="AY999" s="169" t="s">
        <v>160</v>
      </c>
    </row>
    <row r="1000" spans="2:51" s="14" customFormat="1" ht="10">
      <c r="B1000" s="175"/>
      <c r="D1000" s="159" t="s">
        <v>171</v>
      </c>
      <c r="E1000" s="176" t="s">
        <v>21</v>
      </c>
      <c r="F1000" s="177" t="s">
        <v>180</v>
      </c>
      <c r="H1000" s="178">
        <v>13.95</v>
      </c>
      <c r="I1000" s="179"/>
      <c r="L1000" s="175"/>
      <c r="M1000" s="180"/>
      <c r="T1000" s="181"/>
      <c r="AT1000" s="176" t="s">
        <v>171</v>
      </c>
      <c r="AU1000" s="176" t="s">
        <v>85</v>
      </c>
      <c r="AV1000" s="14" t="s">
        <v>181</v>
      </c>
      <c r="AW1000" s="14" t="s">
        <v>37</v>
      </c>
      <c r="AX1000" s="14" t="s">
        <v>76</v>
      </c>
      <c r="AY1000" s="176" t="s">
        <v>160</v>
      </c>
    </row>
    <row r="1001" spans="2:51" s="12" customFormat="1" ht="10">
      <c r="B1001" s="162"/>
      <c r="D1001" s="159" t="s">
        <v>171</v>
      </c>
      <c r="E1001" s="163" t="s">
        <v>21</v>
      </c>
      <c r="F1001" s="164" t="s">
        <v>879</v>
      </c>
      <c r="H1001" s="163" t="s">
        <v>21</v>
      </c>
      <c r="I1001" s="165"/>
      <c r="L1001" s="162"/>
      <c r="M1001" s="166"/>
      <c r="T1001" s="167"/>
      <c r="AT1001" s="163" t="s">
        <v>171</v>
      </c>
      <c r="AU1001" s="163" t="s">
        <v>85</v>
      </c>
      <c r="AV1001" s="12" t="s">
        <v>83</v>
      </c>
      <c r="AW1001" s="12" t="s">
        <v>37</v>
      </c>
      <c r="AX1001" s="12" t="s">
        <v>76</v>
      </c>
      <c r="AY1001" s="163" t="s">
        <v>160</v>
      </c>
    </row>
    <row r="1002" spans="2:51" s="13" customFormat="1" ht="10">
      <c r="B1002" s="168"/>
      <c r="D1002" s="159" t="s">
        <v>171</v>
      </c>
      <c r="E1002" s="169" t="s">
        <v>21</v>
      </c>
      <c r="F1002" s="170" t="s">
        <v>1091</v>
      </c>
      <c r="H1002" s="171">
        <v>162.9</v>
      </c>
      <c r="I1002" s="172"/>
      <c r="L1002" s="168"/>
      <c r="M1002" s="173"/>
      <c r="T1002" s="174"/>
      <c r="AT1002" s="169" t="s">
        <v>171</v>
      </c>
      <c r="AU1002" s="169" t="s">
        <v>85</v>
      </c>
      <c r="AV1002" s="13" t="s">
        <v>85</v>
      </c>
      <c r="AW1002" s="13" t="s">
        <v>37</v>
      </c>
      <c r="AX1002" s="13" t="s">
        <v>76</v>
      </c>
      <c r="AY1002" s="169" t="s">
        <v>160</v>
      </c>
    </row>
    <row r="1003" spans="2:51" s="14" customFormat="1" ht="10">
      <c r="B1003" s="175"/>
      <c r="D1003" s="159" t="s">
        <v>171</v>
      </c>
      <c r="E1003" s="176" t="s">
        <v>21</v>
      </c>
      <c r="F1003" s="177" t="s">
        <v>180</v>
      </c>
      <c r="H1003" s="178">
        <v>162.9</v>
      </c>
      <c r="I1003" s="179"/>
      <c r="L1003" s="175"/>
      <c r="M1003" s="180"/>
      <c r="T1003" s="181"/>
      <c r="AT1003" s="176" t="s">
        <v>171</v>
      </c>
      <c r="AU1003" s="176" t="s">
        <v>85</v>
      </c>
      <c r="AV1003" s="14" t="s">
        <v>181</v>
      </c>
      <c r="AW1003" s="14" t="s">
        <v>37</v>
      </c>
      <c r="AX1003" s="14" t="s">
        <v>76</v>
      </c>
      <c r="AY1003" s="176" t="s">
        <v>160</v>
      </c>
    </row>
    <row r="1004" spans="2:51" s="12" customFormat="1" ht="10">
      <c r="B1004" s="162"/>
      <c r="D1004" s="159" t="s">
        <v>171</v>
      </c>
      <c r="E1004" s="163" t="s">
        <v>21</v>
      </c>
      <c r="F1004" s="164" t="s">
        <v>888</v>
      </c>
      <c r="H1004" s="163" t="s">
        <v>21</v>
      </c>
      <c r="I1004" s="165"/>
      <c r="L1004" s="162"/>
      <c r="M1004" s="166"/>
      <c r="T1004" s="167"/>
      <c r="AT1004" s="163" t="s">
        <v>171</v>
      </c>
      <c r="AU1004" s="163" t="s">
        <v>85</v>
      </c>
      <c r="AV1004" s="12" t="s">
        <v>83</v>
      </c>
      <c r="AW1004" s="12" t="s">
        <v>37</v>
      </c>
      <c r="AX1004" s="12" t="s">
        <v>76</v>
      </c>
      <c r="AY1004" s="163" t="s">
        <v>160</v>
      </c>
    </row>
    <row r="1005" spans="2:51" s="13" customFormat="1" ht="10">
      <c r="B1005" s="168"/>
      <c r="D1005" s="159" t="s">
        <v>171</v>
      </c>
      <c r="E1005" s="169" t="s">
        <v>21</v>
      </c>
      <c r="F1005" s="170" t="s">
        <v>1092</v>
      </c>
      <c r="H1005" s="171">
        <v>162.9</v>
      </c>
      <c r="I1005" s="172"/>
      <c r="L1005" s="168"/>
      <c r="M1005" s="173"/>
      <c r="T1005" s="174"/>
      <c r="AT1005" s="169" t="s">
        <v>171</v>
      </c>
      <c r="AU1005" s="169" t="s">
        <v>85</v>
      </c>
      <c r="AV1005" s="13" t="s">
        <v>85</v>
      </c>
      <c r="AW1005" s="13" t="s">
        <v>37</v>
      </c>
      <c r="AX1005" s="13" t="s">
        <v>76</v>
      </c>
      <c r="AY1005" s="169" t="s">
        <v>160</v>
      </c>
    </row>
    <row r="1006" spans="2:51" s="14" customFormat="1" ht="10">
      <c r="B1006" s="175"/>
      <c r="D1006" s="159" t="s">
        <v>171</v>
      </c>
      <c r="E1006" s="176" t="s">
        <v>21</v>
      </c>
      <c r="F1006" s="177" t="s">
        <v>180</v>
      </c>
      <c r="H1006" s="178">
        <v>162.9</v>
      </c>
      <c r="I1006" s="179"/>
      <c r="L1006" s="175"/>
      <c r="M1006" s="180"/>
      <c r="T1006" s="181"/>
      <c r="AT1006" s="176" t="s">
        <v>171</v>
      </c>
      <c r="AU1006" s="176" t="s">
        <v>85</v>
      </c>
      <c r="AV1006" s="14" t="s">
        <v>181</v>
      </c>
      <c r="AW1006" s="14" t="s">
        <v>37</v>
      </c>
      <c r="AX1006" s="14" t="s">
        <v>76</v>
      </c>
      <c r="AY1006" s="176" t="s">
        <v>160</v>
      </c>
    </row>
    <row r="1007" spans="2:51" s="12" customFormat="1" ht="10">
      <c r="B1007" s="162"/>
      <c r="D1007" s="159" t="s">
        <v>171</v>
      </c>
      <c r="E1007" s="163" t="s">
        <v>21</v>
      </c>
      <c r="F1007" s="164" t="s">
        <v>892</v>
      </c>
      <c r="H1007" s="163" t="s">
        <v>21</v>
      </c>
      <c r="I1007" s="165"/>
      <c r="L1007" s="162"/>
      <c r="M1007" s="166"/>
      <c r="T1007" s="167"/>
      <c r="AT1007" s="163" t="s">
        <v>171</v>
      </c>
      <c r="AU1007" s="163" t="s">
        <v>85</v>
      </c>
      <c r="AV1007" s="12" t="s">
        <v>83</v>
      </c>
      <c r="AW1007" s="12" t="s">
        <v>37</v>
      </c>
      <c r="AX1007" s="12" t="s">
        <v>76</v>
      </c>
      <c r="AY1007" s="163" t="s">
        <v>160</v>
      </c>
    </row>
    <row r="1008" spans="2:51" s="13" customFormat="1" ht="10">
      <c r="B1008" s="168"/>
      <c r="D1008" s="159" t="s">
        <v>171</v>
      </c>
      <c r="E1008" s="169" t="s">
        <v>21</v>
      </c>
      <c r="F1008" s="170" t="s">
        <v>1090</v>
      </c>
      <c r="H1008" s="171">
        <v>13.95</v>
      </c>
      <c r="I1008" s="172"/>
      <c r="L1008" s="168"/>
      <c r="M1008" s="173"/>
      <c r="T1008" s="174"/>
      <c r="AT1008" s="169" t="s">
        <v>171</v>
      </c>
      <c r="AU1008" s="169" t="s">
        <v>85</v>
      </c>
      <c r="AV1008" s="13" t="s">
        <v>85</v>
      </c>
      <c r="AW1008" s="13" t="s">
        <v>37</v>
      </c>
      <c r="AX1008" s="13" t="s">
        <v>76</v>
      </c>
      <c r="AY1008" s="169" t="s">
        <v>160</v>
      </c>
    </row>
    <row r="1009" spans="2:51" s="14" customFormat="1" ht="10">
      <c r="B1009" s="175"/>
      <c r="D1009" s="159" t="s">
        <v>171</v>
      </c>
      <c r="E1009" s="176" t="s">
        <v>21</v>
      </c>
      <c r="F1009" s="177" t="s">
        <v>180</v>
      </c>
      <c r="H1009" s="178">
        <v>13.95</v>
      </c>
      <c r="I1009" s="179"/>
      <c r="L1009" s="175"/>
      <c r="M1009" s="180"/>
      <c r="T1009" s="181"/>
      <c r="AT1009" s="176" t="s">
        <v>171</v>
      </c>
      <c r="AU1009" s="176" t="s">
        <v>85</v>
      </c>
      <c r="AV1009" s="14" t="s">
        <v>181</v>
      </c>
      <c r="AW1009" s="14" t="s">
        <v>37</v>
      </c>
      <c r="AX1009" s="14" t="s">
        <v>76</v>
      </c>
      <c r="AY1009" s="176" t="s">
        <v>160</v>
      </c>
    </row>
    <row r="1010" spans="2:51" s="12" customFormat="1" ht="10">
      <c r="B1010" s="162"/>
      <c r="D1010" s="159" t="s">
        <v>171</v>
      </c>
      <c r="E1010" s="163" t="s">
        <v>21</v>
      </c>
      <c r="F1010" s="164" t="s">
        <v>899</v>
      </c>
      <c r="H1010" s="163" t="s">
        <v>21</v>
      </c>
      <c r="I1010" s="165"/>
      <c r="L1010" s="162"/>
      <c r="M1010" s="166"/>
      <c r="T1010" s="167"/>
      <c r="AT1010" s="163" t="s">
        <v>171</v>
      </c>
      <c r="AU1010" s="163" t="s">
        <v>85</v>
      </c>
      <c r="AV1010" s="12" t="s">
        <v>83</v>
      </c>
      <c r="AW1010" s="12" t="s">
        <v>37</v>
      </c>
      <c r="AX1010" s="12" t="s">
        <v>76</v>
      </c>
      <c r="AY1010" s="163" t="s">
        <v>160</v>
      </c>
    </row>
    <row r="1011" spans="2:51" s="13" customFormat="1" ht="10">
      <c r="B1011" s="168"/>
      <c r="D1011" s="159" t="s">
        <v>171</v>
      </c>
      <c r="E1011" s="169" t="s">
        <v>21</v>
      </c>
      <c r="F1011" s="170" t="s">
        <v>1093</v>
      </c>
      <c r="H1011" s="171">
        <v>332.28</v>
      </c>
      <c r="I1011" s="172"/>
      <c r="L1011" s="168"/>
      <c r="M1011" s="173"/>
      <c r="T1011" s="174"/>
      <c r="AT1011" s="169" t="s">
        <v>171</v>
      </c>
      <c r="AU1011" s="169" t="s">
        <v>85</v>
      </c>
      <c r="AV1011" s="13" t="s">
        <v>85</v>
      </c>
      <c r="AW1011" s="13" t="s">
        <v>37</v>
      </c>
      <c r="AX1011" s="13" t="s">
        <v>76</v>
      </c>
      <c r="AY1011" s="169" t="s">
        <v>160</v>
      </c>
    </row>
    <row r="1012" spans="2:51" s="13" customFormat="1" ht="10">
      <c r="B1012" s="168"/>
      <c r="D1012" s="159" t="s">
        <v>171</v>
      </c>
      <c r="E1012" s="169" t="s">
        <v>21</v>
      </c>
      <c r="F1012" s="170" t="s">
        <v>1094</v>
      </c>
      <c r="H1012" s="171">
        <v>3.726</v>
      </c>
      <c r="I1012" s="172"/>
      <c r="L1012" s="168"/>
      <c r="M1012" s="173"/>
      <c r="T1012" s="174"/>
      <c r="AT1012" s="169" t="s">
        <v>171</v>
      </c>
      <c r="AU1012" s="169" t="s">
        <v>85</v>
      </c>
      <c r="AV1012" s="13" t="s">
        <v>85</v>
      </c>
      <c r="AW1012" s="13" t="s">
        <v>37</v>
      </c>
      <c r="AX1012" s="13" t="s">
        <v>76</v>
      </c>
      <c r="AY1012" s="169" t="s">
        <v>160</v>
      </c>
    </row>
    <row r="1013" spans="2:51" s="14" customFormat="1" ht="10">
      <c r="B1013" s="175"/>
      <c r="D1013" s="159" t="s">
        <v>171</v>
      </c>
      <c r="E1013" s="176" t="s">
        <v>21</v>
      </c>
      <c r="F1013" s="177" t="s">
        <v>180</v>
      </c>
      <c r="H1013" s="178">
        <v>336.006</v>
      </c>
      <c r="I1013" s="179"/>
      <c r="L1013" s="175"/>
      <c r="M1013" s="180"/>
      <c r="T1013" s="181"/>
      <c r="AT1013" s="176" t="s">
        <v>171</v>
      </c>
      <c r="AU1013" s="176" t="s">
        <v>85</v>
      </c>
      <c r="AV1013" s="14" t="s">
        <v>181</v>
      </c>
      <c r="AW1013" s="14" t="s">
        <v>37</v>
      </c>
      <c r="AX1013" s="14" t="s">
        <v>76</v>
      </c>
      <c r="AY1013" s="176" t="s">
        <v>160</v>
      </c>
    </row>
    <row r="1014" spans="2:51" s="12" customFormat="1" ht="10">
      <c r="B1014" s="162"/>
      <c r="D1014" s="159" t="s">
        <v>171</v>
      </c>
      <c r="E1014" s="163" t="s">
        <v>21</v>
      </c>
      <c r="F1014" s="164" t="s">
        <v>903</v>
      </c>
      <c r="H1014" s="163" t="s">
        <v>21</v>
      </c>
      <c r="I1014" s="165"/>
      <c r="L1014" s="162"/>
      <c r="M1014" s="166"/>
      <c r="T1014" s="167"/>
      <c r="AT1014" s="163" t="s">
        <v>171</v>
      </c>
      <c r="AU1014" s="163" t="s">
        <v>85</v>
      </c>
      <c r="AV1014" s="12" t="s">
        <v>83</v>
      </c>
      <c r="AW1014" s="12" t="s">
        <v>37</v>
      </c>
      <c r="AX1014" s="12" t="s">
        <v>76</v>
      </c>
      <c r="AY1014" s="163" t="s">
        <v>160</v>
      </c>
    </row>
    <row r="1015" spans="2:51" s="13" customFormat="1" ht="10">
      <c r="B1015" s="168"/>
      <c r="D1015" s="159" t="s">
        <v>171</v>
      </c>
      <c r="E1015" s="169" t="s">
        <v>21</v>
      </c>
      <c r="F1015" s="170" t="s">
        <v>1095</v>
      </c>
      <c r="H1015" s="171">
        <v>335.88</v>
      </c>
      <c r="I1015" s="172"/>
      <c r="L1015" s="168"/>
      <c r="M1015" s="173"/>
      <c r="T1015" s="174"/>
      <c r="AT1015" s="169" t="s">
        <v>171</v>
      </c>
      <c r="AU1015" s="169" t="s">
        <v>85</v>
      </c>
      <c r="AV1015" s="13" t="s">
        <v>85</v>
      </c>
      <c r="AW1015" s="13" t="s">
        <v>37</v>
      </c>
      <c r="AX1015" s="13" t="s">
        <v>76</v>
      </c>
      <c r="AY1015" s="169" t="s">
        <v>160</v>
      </c>
    </row>
    <row r="1016" spans="2:51" s="13" customFormat="1" ht="10">
      <c r="B1016" s="168"/>
      <c r="D1016" s="159" t="s">
        <v>171</v>
      </c>
      <c r="E1016" s="169" t="s">
        <v>21</v>
      </c>
      <c r="F1016" s="170" t="s">
        <v>1094</v>
      </c>
      <c r="H1016" s="171">
        <v>3.726</v>
      </c>
      <c r="I1016" s="172"/>
      <c r="L1016" s="168"/>
      <c r="M1016" s="173"/>
      <c r="T1016" s="174"/>
      <c r="AT1016" s="169" t="s">
        <v>171</v>
      </c>
      <c r="AU1016" s="169" t="s">
        <v>85</v>
      </c>
      <c r="AV1016" s="13" t="s">
        <v>85</v>
      </c>
      <c r="AW1016" s="13" t="s">
        <v>37</v>
      </c>
      <c r="AX1016" s="13" t="s">
        <v>76</v>
      </c>
      <c r="AY1016" s="169" t="s">
        <v>160</v>
      </c>
    </row>
    <row r="1017" spans="2:51" s="14" customFormat="1" ht="10">
      <c r="B1017" s="175"/>
      <c r="D1017" s="159" t="s">
        <v>171</v>
      </c>
      <c r="E1017" s="176" t="s">
        <v>21</v>
      </c>
      <c r="F1017" s="177" t="s">
        <v>180</v>
      </c>
      <c r="H1017" s="178">
        <v>339.606</v>
      </c>
      <c r="I1017" s="179"/>
      <c r="L1017" s="175"/>
      <c r="M1017" s="180"/>
      <c r="T1017" s="181"/>
      <c r="AT1017" s="176" t="s">
        <v>171</v>
      </c>
      <c r="AU1017" s="176" t="s">
        <v>85</v>
      </c>
      <c r="AV1017" s="14" t="s">
        <v>181</v>
      </c>
      <c r="AW1017" s="14" t="s">
        <v>37</v>
      </c>
      <c r="AX1017" s="14" t="s">
        <v>76</v>
      </c>
      <c r="AY1017" s="176" t="s">
        <v>160</v>
      </c>
    </row>
    <row r="1018" spans="2:51" s="12" customFormat="1" ht="10">
      <c r="B1018" s="162"/>
      <c r="D1018" s="159" t="s">
        <v>171</v>
      </c>
      <c r="E1018" s="163" t="s">
        <v>21</v>
      </c>
      <c r="F1018" s="164" t="s">
        <v>905</v>
      </c>
      <c r="H1018" s="163" t="s">
        <v>21</v>
      </c>
      <c r="I1018" s="165"/>
      <c r="L1018" s="162"/>
      <c r="M1018" s="166"/>
      <c r="T1018" s="167"/>
      <c r="AT1018" s="163" t="s">
        <v>171</v>
      </c>
      <c r="AU1018" s="163" t="s">
        <v>85</v>
      </c>
      <c r="AV1018" s="12" t="s">
        <v>83</v>
      </c>
      <c r="AW1018" s="12" t="s">
        <v>37</v>
      </c>
      <c r="AX1018" s="12" t="s">
        <v>76</v>
      </c>
      <c r="AY1018" s="163" t="s">
        <v>160</v>
      </c>
    </row>
    <row r="1019" spans="2:51" s="13" customFormat="1" ht="10">
      <c r="B1019" s="168"/>
      <c r="D1019" s="159" t="s">
        <v>171</v>
      </c>
      <c r="E1019" s="169" t="s">
        <v>21</v>
      </c>
      <c r="F1019" s="170" t="s">
        <v>1096</v>
      </c>
      <c r="H1019" s="171">
        <v>133.92</v>
      </c>
      <c r="I1019" s="172"/>
      <c r="L1019" s="168"/>
      <c r="M1019" s="173"/>
      <c r="T1019" s="174"/>
      <c r="AT1019" s="169" t="s">
        <v>171</v>
      </c>
      <c r="AU1019" s="169" t="s">
        <v>85</v>
      </c>
      <c r="AV1019" s="13" t="s">
        <v>85</v>
      </c>
      <c r="AW1019" s="13" t="s">
        <v>37</v>
      </c>
      <c r="AX1019" s="13" t="s">
        <v>76</v>
      </c>
      <c r="AY1019" s="169" t="s">
        <v>160</v>
      </c>
    </row>
    <row r="1020" spans="2:51" s="13" customFormat="1" ht="10">
      <c r="B1020" s="168"/>
      <c r="D1020" s="159" t="s">
        <v>171</v>
      </c>
      <c r="E1020" s="169" t="s">
        <v>21</v>
      </c>
      <c r="F1020" s="170" t="s">
        <v>1097</v>
      </c>
      <c r="H1020" s="171">
        <v>3.639</v>
      </c>
      <c r="I1020" s="172"/>
      <c r="L1020" s="168"/>
      <c r="M1020" s="173"/>
      <c r="T1020" s="174"/>
      <c r="AT1020" s="169" t="s">
        <v>171</v>
      </c>
      <c r="AU1020" s="169" t="s">
        <v>85</v>
      </c>
      <c r="AV1020" s="13" t="s">
        <v>85</v>
      </c>
      <c r="AW1020" s="13" t="s">
        <v>37</v>
      </c>
      <c r="AX1020" s="13" t="s">
        <v>76</v>
      </c>
      <c r="AY1020" s="169" t="s">
        <v>160</v>
      </c>
    </row>
    <row r="1021" spans="2:51" s="14" customFormat="1" ht="10">
      <c r="B1021" s="175"/>
      <c r="D1021" s="159" t="s">
        <v>171</v>
      </c>
      <c r="E1021" s="176" t="s">
        <v>21</v>
      </c>
      <c r="F1021" s="177" t="s">
        <v>180</v>
      </c>
      <c r="H1021" s="178">
        <v>137.559</v>
      </c>
      <c r="I1021" s="179"/>
      <c r="L1021" s="175"/>
      <c r="M1021" s="180"/>
      <c r="T1021" s="181"/>
      <c r="AT1021" s="176" t="s">
        <v>171</v>
      </c>
      <c r="AU1021" s="176" t="s">
        <v>85</v>
      </c>
      <c r="AV1021" s="14" t="s">
        <v>181</v>
      </c>
      <c r="AW1021" s="14" t="s">
        <v>37</v>
      </c>
      <c r="AX1021" s="14" t="s">
        <v>76</v>
      </c>
      <c r="AY1021" s="176" t="s">
        <v>160</v>
      </c>
    </row>
    <row r="1022" spans="2:51" s="12" customFormat="1" ht="10">
      <c r="B1022" s="162"/>
      <c r="D1022" s="159" t="s">
        <v>171</v>
      </c>
      <c r="E1022" s="163" t="s">
        <v>21</v>
      </c>
      <c r="F1022" s="164" t="s">
        <v>912</v>
      </c>
      <c r="H1022" s="163" t="s">
        <v>21</v>
      </c>
      <c r="I1022" s="165"/>
      <c r="L1022" s="162"/>
      <c r="M1022" s="166"/>
      <c r="T1022" s="167"/>
      <c r="AT1022" s="163" t="s">
        <v>171</v>
      </c>
      <c r="AU1022" s="163" t="s">
        <v>85</v>
      </c>
      <c r="AV1022" s="12" t="s">
        <v>83</v>
      </c>
      <c r="AW1022" s="12" t="s">
        <v>37</v>
      </c>
      <c r="AX1022" s="12" t="s">
        <v>76</v>
      </c>
      <c r="AY1022" s="163" t="s">
        <v>160</v>
      </c>
    </row>
    <row r="1023" spans="2:51" s="13" customFormat="1" ht="10">
      <c r="B1023" s="168"/>
      <c r="D1023" s="159" t="s">
        <v>171</v>
      </c>
      <c r="E1023" s="169" t="s">
        <v>21</v>
      </c>
      <c r="F1023" s="170" t="s">
        <v>1098</v>
      </c>
      <c r="H1023" s="171">
        <v>15.525</v>
      </c>
      <c r="I1023" s="172"/>
      <c r="L1023" s="168"/>
      <c r="M1023" s="173"/>
      <c r="T1023" s="174"/>
      <c r="AT1023" s="169" t="s">
        <v>171</v>
      </c>
      <c r="AU1023" s="169" t="s">
        <v>85</v>
      </c>
      <c r="AV1023" s="13" t="s">
        <v>85</v>
      </c>
      <c r="AW1023" s="13" t="s">
        <v>37</v>
      </c>
      <c r="AX1023" s="13" t="s">
        <v>76</v>
      </c>
      <c r="AY1023" s="169" t="s">
        <v>160</v>
      </c>
    </row>
    <row r="1024" spans="2:51" s="14" customFormat="1" ht="10">
      <c r="B1024" s="175"/>
      <c r="D1024" s="159" t="s">
        <v>171</v>
      </c>
      <c r="E1024" s="176" t="s">
        <v>21</v>
      </c>
      <c r="F1024" s="177" t="s">
        <v>180</v>
      </c>
      <c r="H1024" s="178">
        <v>15.525</v>
      </c>
      <c r="I1024" s="179"/>
      <c r="L1024" s="175"/>
      <c r="M1024" s="180"/>
      <c r="T1024" s="181"/>
      <c r="AT1024" s="176" t="s">
        <v>171</v>
      </c>
      <c r="AU1024" s="176" t="s">
        <v>85</v>
      </c>
      <c r="AV1024" s="14" t="s">
        <v>181</v>
      </c>
      <c r="AW1024" s="14" t="s">
        <v>37</v>
      </c>
      <c r="AX1024" s="14" t="s">
        <v>76</v>
      </c>
      <c r="AY1024" s="176" t="s">
        <v>160</v>
      </c>
    </row>
    <row r="1025" spans="2:51" s="12" customFormat="1" ht="10">
      <c r="B1025" s="162"/>
      <c r="D1025" s="159" t="s">
        <v>171</v>
      </c>
      <c r="E1025" s="163" t="s">
        <v>21</v>
      </c>
      <c r="F1025" s="164" t="s">
        <v>914</v>
      </c>
      <c r="H1025" s="163" t="s">
        <v>21</v>
      </c>
      <c r="I1025" s="165"/>
      <c r="L1025" s="162"/>
      <c r="M1025" s="166"/>
      <c r="T1025" s="167"/>
      <c r="AT1025" s="163" t="s">
        <v>171</v>
      </c>
      <c r="AU1025" s="163" t="s">
        <v>85</v>
      </c>
      <c r="AV1025" s="12" t="s">
        <v>83</v>
      </c>
      <c r="AW1025" s="12" t="s">
        <v>37</v>
      </c>
      <c r="AX1025" s="12" t="s">
        <v>76</v>
      </c>
      <c r="AY1025" s="163" t="s">
        <v>160</v>
      </c>
    </row>
    <row r="1026" spans="2:51" s="13" customFormat="1" ht="10">
      <c r="B1026" s="168"/>
      <c r="D1026" s="159" t="s">
        <v>171</v>
      </c>
      <c r="E1026" s="169" t="s">
        <v>21</v>
      </c>
      <c r="F1026" s="170" t="s">
        <v>1099</v>
      </c>
      <c r="H1026" s="171">
        <v>223.2</v>
      </c>
      <c r="I1026" s="172"/>
      <c r="L1026" s="168"/>
      <c r="M1026" s="173"/>
      <c r="T1026" s="174"/>
      <c r="AT1026" s="169" t="s">
        <v>171</v>
      </c>
      <c r="AU1026" s="169" t="s">
        <v>85</v>
      </c>
      <c r="AV1026" s="13" t="s">
        <v>85</v>
      </c>
      <c r="AW1026" s="13" t="s">
        <v>37</v>
      </c>
      <c r="AX1026" s="13" t="s">
        <v>76</v>
      </c>
      <c r="AY1026" s="169" t="s">
        <v>160</v>
      </c>
    </row>
    <row r="1027" spans="2:51" s="14" customFormat="1" ht="10">
      <c r="B1027" s="175"/>
      <c r="D1027" s="159" t="s">
        <v>171</v>
      </c>
      <c r="E1027" s="176" t="s">
        <v>21</v>
      </c>
      <c r="F1027" s="177" t="s">
        <v>180</v>
      </c>
      <c r="H1027" s="178">
        <v>223.2</v>
      </c>
      <c r="I1027" s="179"/>
      <c r="L1027" s="175"/>
      <c r="M1027" s="180"/>
      <c r="T1027" s="181"/>
      <c r="AT1027" s="176" t="s">
        <v>171</v>
      </c>
      <c r="AU1027" s="176" t="s">
        <v>85</v>
      </c>
      <c r="AV1027" s="14" t="s">
        <v>181</v>
      </c>
      <c r="AW1027" s="14" t="s">
        <v>37</v>
      </c>
      <c r="AX1027" s="14" t="s">
        <v>76</v>
      </c>
      <c r="AY1027" s="176" t="s">
        <v>160</v>
      </c>
    </row>
    <row r="1028" spans="2:51" s="12" customFormat="1" ht="10">
      <c r="B1028" s="162"/>
      <c r="D1028" s="159" t="s">
        <v>171</v>
      </c>
      <c r="E1028" s="163" t="s">
        <v>21</v>
      </c>
      <c r="F1028" s="164" t="s">
        <v>934</v>
      </c>
      <c r="H1028" s="163" t="s">
        <v>21</v>
      </c>
      <c r="I1028" s="165"/>
      <c r="L1028" s="162"/>
      <c r="M1028" s="166"/>
      <c r="T1028" s="167"/>
      <c r="AT1028" s="163" t="s">
        <v>171</v>
      </c>
      <c r="AU1028" s="163" t="s">
        <v>85</v>
      </c>
      <c r="AV1028" s="12" t="s">
        <v>83</v>
      </c>
      <c r="AW1028" s="12" t="s">
        <v>37</v>
      </c>
      <c r="AX1028" s="12" t="s">
        <v>76</v>
      </c>
      <c r="AY1028" s="163" t="s">
        <v>160</v>
      </c>
    </row>
    <row r="1029" spans="2:51" s="13" customFormat="1" ht="10">
      <c r="B1029" s="168"/>
      <c r="D1029" s="159" t="s">
        <v>171</v>
      </c>
      <c r="E1029" s="169" t="s">
        <v>21</v>
      </c>
      <c r="F1029" s="170" t="s">
        <v>1093</v>
      </c>
      <c r="H1029" s="171">
        <v>332.28</v>
      </c>
      <c r="I1029" s="172"/>
      <c r="L1029" s="168"/>
      <c r="M1029" s="173"/>
      <c r="T1029" s="174"/>
      <c r="AT1029" s="169" t="s">
        <v>171</v>
      </c>
      <c r="AU1029" s="169" t="s">
        <v>85</v>
      </c>
      <c r="AV1029" s="13" t="s">
        <v>85</v>
      </c>
      <c r="AW1029" s="13" t="s">
        <v>37</v>
      </c>
      <c r="AX1029" s="13" t="s">
        <v>76</v>
      </c>
      <c r="AY1029" s="169" t="s">
        <v>160</v>
      </c>
    </row>
    <row r="1030" spans="2:51" s="13" customFormat="1" ht="10">
      <c r="B1030" s="168"/>
      <c r="D1030" s="159" t="s">
        <v>171</v>
      </c>
      <c r="E1030" s="169" t="s">
        <v>21</v>
      </c>
      <c r="F1030" s="170" t="s">
        <v>1100</v>
      </c>
      <c r="H1030" s="171">
        <v>3.726</v>
      </c>
      <c r="I1030" s="172"/>
      <c r="L1030" s="168"/>
      <c r="M1030" s="173"/>
      <c r="T1030" s="174"/>
      <c r="AT1030" s="169" t="s">
        <v>171</v>
      </c>
      <c r="AU1030" s="169" t="s">
        <v>85</v>
      </c>
      <c r="AV1030" s="13" t="s">
        <v>85</v>
      </c>
      <c r="AW1030" s="13" t="s">
        <v>37</v>
      </c>
      <c r="AX1030" s="13" t="s">
        <v>76</v>
      </c>
      <c r="AY1030" s="169" t="s">
        <v>160</v>
      </c>
    </row>
    <row r="1031" spans="2:51" s="14" customFormat="1" ht="10">
      <c r="B1031" s="175"/>
      <c r="D1031" s="159" t="s">
        <v>171</v>
      </c>
      <c r="E1031" s="176" t="s">
        <v>21</v>
      </c>
      <c r="F1031" s="177" t="s">
        <v>180</v>
      </c>
      <c r="H1031" s="178">
        <v>336.006</v>
      </c>
      <c r="I1031" s="179"/>
      <c r="L1031" s="175"/>
      <c r="M1031" s="180"/>
      <c r="T1031" s="181"/>
      <c r="AT1031" s="176" t="s">
        <v>171</v>
      </c>
      <c r="AU1031" s="176" t="s">
        <v>85</v>
      </c>
      <c r="AV1031" s="14" t="s">
        <v>181</v>
      </c>
      <c r="AW1031" s="14" t="s">
        <v>37</v>
      </c>
      <c r="AX1031" s="14" t="s">
        <v>76</v>
      </c>
      <c r="AY1031" s="176" t="s">
        <v>160</v>
      </c>
    </row>
    <row r="1032" spans="2:51" s="15" customFormat="1" ht="10">
      <c r="B1032" s="182"/>
      <c r="D1032" s="159" t="s">
        <v>171</v>
      </c>
      <c r="E1032" s="183" t="s">
        <v>21</v>
      </c>
      <c r="F1032" s="184" t="s">
        <v>185</v>
      </c>
      <c r="H1032" s="185">
        <v>1875.0270000000003</v>
      </c>
      <c r="I1032" s="186"/>
      <c r="L1032" s="182"/>
      <c r="M1032" s="187"/>
      <c r="T1032" s="188"/>
      <c r="AT1032" s="183" t="s">
        <v>171</v>
      </c>
      <c r="AU1032" s="183" t="s">
        <v>85</v>
      </c>
      <c r="AV1032" s="15" t="s">
        <v>167</v>
      </c>
      <c r="AW1032" s="15" t="s">
        <v>37</v>
      </c>
      <c r="AX1032" s="15" t="s">
        <v>83</v>
      </c>
      <c r="AY1032" s="183" t="s">
        <v>160</v>
      </c>
    </row>
    <row r="1033" spans="2:65" s="1" customFormat="1" ht="16.5" customHeight="1">
      <c r="B1033" s="33"/>
      <c r="C1033" s="146" t="s">
        <v>1101</v>
      </c>
      <c r="D1033" s="146" t="s">
        <v>162</v>
      </c>
      <c r="E1033" s="147" t="s">
        <v>1102</v>
      </c>
      <c r="F1033" s="148" t="s">
        <v>1103</v>
      </c>
      <c r="G1033" s="149" t="s">
        <v>204</v>
      </c>
      <c r="H1033" s="150">
        <v>1875.027</v>
      </c>
      <c r="I1033" s="151"/>
      <c r="J1033" s="152">
        <f>ROUND(I1033*H1033,2)</f>
        <v>0</v>
      </c>
      <c r="K1033" s="148" t="s">
        <v>166</v>
      </c>
      <c r="L1033" s="33"/>
      <c r="M1033" s="153" t="s">
        <v>21</v>
      </c>
      <c r="N1033" s="154" t="s">
        <v>47</v>
      </c>
      <c r="P1033" s="155">
        <f>O1033*H1033</f>
        <v>0</v>
      </c>
      <c r="Q1033" s="155">
        <v>0.00812</v>
      </c>
      <c r="R1033" s="155">
        <f>Q1033*H1033</f>
        <v>15.225219240000001</v>
      </c>
      <c r="S1033" s="155">
        <v>0</v>
      </c>
      <c r="T1033" s="156">
        <f>S1033*H1033</f>
        <v>0</v>
      </c>
      <c r="AR1033" s="157" t="s">
        <v>167</v>
      </c>
      <c r="AT1033" s="157" t="s">
        <v>162</v>
      </c>
      <c r="AU1033" s="157" t="s">
        <v>85</v>
      </c>
      <c r="AY1033" s="18" t="s">
        <v>160</v>
      </c>
      <c r="BE1033" s="158">
        <f>IF(N1033="základní",J1033,0)</f>
        <v>0</v>
      </c>
      <c r="BF1033" s="158">
        <f>IF(N1033="snížená",J1033,0)</f>
        <v>0</v>
      </c>
      <c r="BG1033" s="158">
        <f>IF(N1033="zákl. přenesená",J1033,0)</f>
        <v>0</v>
      </c>
      <c r="BH1033" s="158">
        <f>IF(N1033="sníž. přenesená",J1033,0)</f>
        <v>0</v>
      </c>
      <c r="BI1033" s="158">
        <f>IF(N1033="nulová",J1033,0)</f>
        <v>0</v>
      </c>
      <c r="BJ1033" s="18" t="s">
        <v>83</v>
      </c>
      <c r="BK1033" s="158">
        <f>ROUND(I1033*H1033,2)</f>
        <v>0</v>
      </c>
      <c r="BL1033" s="18" t="s">
        <v>167</v>
      </c>
      <c r="BM1033" s="157" t="s">
        <v>1104</v>
      </c>
    </row>
    <row r="1034" spans="2:47" s="1" customFormat="1" ht="45">
      <c r="B1034" s="33"/>
      <c r="D1034" s="159" t="s">
        <v>169</v>
      </c>
      <c r="F1034" s="160" t="s">
        <v>1087</v>
      </c>
      <c r="I1034" s="94"/>
      <c r="L1034" s="33"/>
      <c r="M1034" s="161"/>
      <c r="T1034" s="54"/>
      <c r="AT1034" s="18" t="s">
        <v>169</v>
      </c>
      <c r="AU1034" s="18" t="s">
        <v>85</v>
      </c>
    </row>
    <row r="1035" spans="2:51" s="13" customFormat="1" ht="10">
      <c r="B1035" s="168"/>
      <c r="D1035" s="159" t="s">
        <v>171</v>
      </c>
      <c r="E1035" s="169" t="s">
        <v>21</v>
      </c>
      <c r="F1035" s="170" t="s">
        <v>1105</v>
      </c>
      <c r="H1035" s="171">
        <v>1875.027</v>
      </c>
      <c r="I1035" s="172"/>
      <c r="L1035" s="168"/>
      <c r="M1035" s="173"/>
      <c r="T1035" s="174"/>
      <c r="AT1035" s="169" t="s">
        <v>171</v>
      </c>
      <c r="AU1035" s="169" t="s">
        <v>85</v>
      </c>
      <c r="AV1035" s="13" t="s">
        <v>85</v>
      </c>
      <c r="AW1035" s="13" t="s">
        <v>37</v>
      </c>
      <c r="AX1035" s="13" t="s">
        <v>76</v>
      </c>
      <c r="AY1035" s="169" t="s">
        <v>160</v>
      </c>
    </row>
    <row r="1036" spans="2:51" s="15" customFormat="1" ht="10">
      <c r="B1036" s="182"/>
      <c r="D1036" s="159" t="s">
        <v>171</v>
      </c>
      <c r="E1036" s="183" t="s">
        <v>21</v>
      </c>
      <c r="F1036" s="184" t="s">
        <v>185</v>
      </c>
      <c r="H1036" s="185">
        <v>1875.027</v>
      </c>
      <c r="I1036" s="186"/>
      <c r="L1036" s="182"/>
      <c r="M1036" s="187"/>
      <c r="T1036" s="188"/>
      <c r="AT1036" s="183" t="s">
        <v>171</v>
      </c>
      <c r="AU1036" s="183" t="s">
        <v>85</v>
      </c>
      <c r="AV1036" s="15" t="s">
        <v>167</v>
      </c>
      <c r="AW1036" s="15" t="s">
        <v>37</v>
      </c>
      <c r="AX1036" s="15" t="s">
        <v>83</v>
      </c>
      <c r="AY1036" s="183" t="s">
        <v>160</v>
      </c>
    </row>
    <row r="1037" spans="2:65" s="1" customFormat="1" ht="16.5" customHeight="1">
      <c r="B1037" s="33"/>
      <c r="C1037" s="146" t="s">
        <v>1106</v>
      </c>
      <c r="D1037" s="146" t="s">
        <v>162</v>
      </c>
      <c r="E1037" s="147" t="s">
        <v>1107</v>
      </c>
      <c r="F1037" s="148" t="s">
        <v>1108</v>
      </c>
      <c r="G1037" s="149" t="s">
        <v>204</v>
      </c>
      <c r="H1037" s="150">
        <v>220.369</v>
      </c>
      <c r="I1037" s="151"/>
      <c r="J1037" s="152">
        <f>ROUND(I1037*H1037,2)</f>
        <v>0</v>
      </c>
      <c r="K1037" s="148" t="s">
        <v>166</v>
      </c>
      <c r="L1037" s="33"/>
      <c r="M1037" s="153" t="s">
        <v>21</v>
      </c>
      <c r="N1037" s="154" t="s">
        <v>47</v>
      </c>
      <c r="P1037" s="155">
        <f>O1037*H1037</f>
        <v>0</v>
      </c>
      <c r="Q1037" s="155">
        <v>0</v>
      </c>
      <c r="R1037" s="155">
        <f>Q1037*H1037</f>
        <v>0</v>
      </c>
      <c r="S1037" s="155">
        <v>0</v>
      </c>
      <c r="T1037" s="156">
        <f>S1037*H1037</f>
        <v>0</v>
      </c>
      <c r="AR1037" s="157" t="s">
        <v>167</v>
      </c>
      <c r="AT1037" s="157" t="s">
        <v>162</v>
      </c>
      <c r="AU1037" s="157" t="s">
        <v>85</v>
      </c>
      <c r="AY1037" s="18" t="s">
        <v>160</v>
      </c>
      <c r="BE1037" s="158">
        <f>IF(N1037="základní",J1037,0)</f>
        <v>0</v>
      </c>
      <c r="BF1037" s="158">
        <f>IF(N1037="snížená",J1037,0)</f>
        <v>0</v>
      </c>
      <c r="BG1037" s="158">
        <f>IF(N1037="zákl. přenesená",J1037,0)</f>
        <v>0</v>
      </c>
      <c r="BH1037" s="158">
        <f>IF(N1037="sníž. přenesená",J1037,0)</f>
        <v>0</v>
      </c>
      <c r="BI1037" s="158">
        <f>IF(N1037="nulová",J1037,0)</f>
        <v>0</v>
      </c>
      <c r="BJ1037" s="18" t="s">
        <v>83</v>
      </c>
      <c r="BK1037" s="158">
        <f>ROUND(I1037*H1037,2)</f>
        <v>0</v>
      </c>
      <c r="BL1037" s="18" t="s">
        <v>167</v>
      </c>
      <c r="BM1037" s="157" t="s">
        <v>1109</v>
      </c>
    </row>
    <row r="1038" spans="2:51" s="13" customFormat="1" ht="10">
      <c r="B1038" s="168"/>
      <c r="D1038" s="159" t="s">
        <v>171</v>
      </c>
      <c r="E1038" s="169" t="s">
        <v>21</v>
      </c>
      <c r="F1038" s="170" t="s">
        <v>1110</v>
      </c>
      <c r="H1038" s="171">
        <v>220.369</v>
      </c>
      <c r="I1038" s="172"/>
      <c r="L1038" s="168"/>
      <c r="M1038" s="173"/>
      <c r="T1038" s="174"/>
      <c r="AT1038" s="169" t="s">
        <v>171</v>
      </c>
      <c r="AU1038" s="169" t="s">
        <v>85</v>
      </c>
      <c r="AV1038" s="13" t="s">
        <v>85</v>
      </c>
      <c r="AW1038" s="13" t="s">
        <v>37</v>
      </c>
      <c r="AX1038" s="13" t="s">
        <v>76</v>
      </c>
      <c r="AY1038" s="169" t="s">
        <v>160</v>
      </c>
    </row>
    <row r="1039" spans="2:51" s="15" customFormat="1" ht="10">
      <c r="B1039" s="182"/>
      <c r="D1039" s="159" t="s">
        <v>171</v>
      </c>
      <c r="E1039" s="183" t="s">
        <v>21</v>
      </c>
      <c r="F1039" s="184" t="s">
        <v>185</v>
      </c>
      <c r="H1039" s="185">
        <v>220.369</v>
      </c>
      <c r="I1039" s="186"/>
      <c r="L1039" s="182"/>
      <c r="M1039" s="187"/>
      <c r="T1039" s="188"/>
      <c r="AT1039" s="183" t="s">
        <v>171</v>
      </c>
      <c r="AU1039" s="183" t="s">
        <v>85</v>
      </c>
      <c r="AV1039" s="15" t="s">
        <v>167</v>
      </c>
      <c r="AW1039" s="15" t="s">
        <v>37</v>
      </c>
      <c r="AX1039" s="15" t="s">
        <v>83</v>
      </c>
      <c r="AY1039" s="183" t="s">
        <v>160</v>
      </c>
    </row>
    <row r="1040" spans="2:65" s="1" customFormat="1" ht="24" customHeight="1">
      <c r="B1040" s="33"/>
      <c r="C1040" s="146" t="s">
        <v>1111</v>
      </c>
      <c r="D1040" s="146" t="s">
        <v>162</v>
      </c>
      <c r="E1040" s="147" t="s">
        <v>1112</v>
      </c>
      <c r="F1040" s="148" t="s">
        <v>1113</v>
      </c>
      <c r="G1040" s="149" t="s">
        <v>370</v>
      </c>
      <c r="H1040" s="150">
        <v>1047.8</v>
      </c>
      <c r="I1040" s="151"/>
      <c r="J1040" s="152">
        <f>ROUND(I1040*H1040,2)</f>
        <v>0</v>
      </c>
      <c r="K1040" s="148" t="s">
        <v>166</v>
      </c>
      <c r="L1040" s="33"/>
      <c r="M1040" s="153" t="s">
        <v>21</v>
      </c>
      <c r="N1040" s="154" t="s">
        <v>47</v>
      </c>
      <c r="P1040" s="155">
        <f>O1040*H1040</f>
        <v>0</v>
      </c>
      <c r="Q1040" s="155">
        <v>8E-05</v>
      </c>
      <c r="R1040" s="155">
        <f>Q1040*H1040</f>
        <v>0.08382400000000001</v>
      </c>
      <c r="S1040" s="155">
        <v>0</v>
      </c>
      <c r="T1040" s="156">
        <f>S1040*H1040</f>
        <v>0</v>
      </c>
      <c r="AR1040" s="157" t="s">
        <v>167</v>
      </c>
      <c r="AT1040" s="157" t="s">
        <v>162</v>
      </c>
      <c r="AU1040" s="157" t="s">
        <v>85</v>
      </c>
      <c r="AY1040" s="18" t="s">
        <v>160</v>
      </c>
      <c r="BE1040" s="158">
        <f>IF(N1040="základní",J1040,0)</f>
        <v>0</v>
      </c>
      <c r="BF1040" s="158">
        <f>IF(N1040="snížená",J1040,0)</f>
        <v>0</v>
      </c>
      <c r="BG1040" s="158">
        <f>IF(N1040="zákl. přenesená",J1040,0)</f>
        <v>0</v>
      </c>
      <c r="BH1040" s="158">
        <f>IF(N1040="sníž. přenesená",J1040,0)</f>
        <v>0</v>
      </c>
      <c r="BI1040" s="158">
        <f>IF(N1040="nulová",J1040,0)</f>
        <v>0</v>
      </c>
      <c r="BJ1040" s="18" t="s">
        <v>83</v>
      </c>
      <c r="BK1040" s="158">
        <f>ROUND(I1040*H1040,2)</f>
        <v>0</v>
      </c>
      <c r="BL1040" s="18" t="s">
        <v>167</v>
      </c>
      <c r="BM1040" s="157" t="s">
        <v>1114</v>
      </c>
    </row>
    <row r="1041" spans="2:51" s="12" customFormat="1" ht="10">
      <c r="B1041" s="162"/>
      <c r="D1041" s="159" t="s">
        <v>171</v>
      </c>
      <c r="E1041" s="163" t="s">
        <v>21</v>
      </c>
      <c r="F1041" s="164" t="s">
        <v>1051</v>
      </c>
      <c r="H1041" s="163" t="s">
        <v>21</v>
      </c>
      <c r="I1041" s="165"/>
      <c r="L1041" s="162"/>
      <c r="M1041" s="166"/>
      <c r="T1041" s="167"/>
      <c r="AT1041" s="163" t="s">
        <v>171</v>
      </c>
      <c r="AU1041" s="163" t="s">
        <v>85</v>
      </c>
      <c r="AV1041" s="12" t="s">
        <v>83</v>
      </c>
      <c r="AW1041" s="12" t="s">
        <v>37</v>
      </c>
      <c r="AX1041" s="12" t="s">
        <v>76</v>
      </c>
      <c r="AY1041" s="163" t="s">
        <v>160</v>
      </c>
    </row>
    <row r="1042" spans="2:51" s="12" customFormat="1" ht="10">
      <c r="B1042" s="162"/>
      <c r="D1042" s="159" t="s">
        <v>171</v>
      </c>
      <c r="E1042" s="163" t="s">
        <v>21</v>
      </c>
      <c r="F1042" s="164" t="s">
        <v>823</v>
      </c>
      <c r="H1042" s="163" t="s">
        <v>21</v>
      </c>
      <c r="I1042" s="165"/>
      <c r="L1042" s="162"/>
      <c r="M1042" s="166"/>
      <c r="T1042" s="167"/>
      <c r="AT1042" s="163" t="s">
        <v>171</v>
      </c>
      <c r="AU1042" s="163" t="s">
        <v>85</v>
      </c>
      <c r="AV1042" s="12" t="s">
        <v>83</v>
      </c>
      <c r="AW1042" s="12" t="s">
        <v>37</v>
      </c>
      <c r="AX1042" s="12" t="s">
        <v>76</v>
      </c>
      <c r="AY1042" s="163" t="s">
        <v>160</v>
      </c>
    </row>
    <row r="1043" spans="2:51" s="13" customFormat="1" ht="10">
      <c r="B1043" s="168"/>
      <c r="D1043" s="159" t="s">
        <v>171</v>
      </c>
      <c r="E1043" s="169" t="s">
        <v>21</v>
      </c>
      <c r="F1043" s="170" t="s">
        <v>1115</v>
      </c>
      <c r="H1043" s="171">
        <v>10.68</v>
      </c>
      <c r="I1043" s="172"/>
      <c r="L1043" s="168"/>
      <c r="M1043" s="173"/>
      <c r="T1043" s="174"/>
      <c r="AT1043" s="169" t="s">
        <v>171</v>
      </c>
      <c r="AU1043" s="169" t="s">
        <v>85</v>
      </c>
      <c r="AV1043" s="13" t="s">
        <v>85</v>
      </c>
      <c r="AW1043" s="13" t="s">
        <v>37</v>
      </c>
      <c r="AX1043" s="13" t="s">
        <v>76</v>
      </c>
      <c r="AY1043" s="169" t="s">
        <v>160</v>
      </c>
    </row>
    <row r="1044" spans="2:51" s="14" customFormat="1" ht="10">
      <c r="B1044" s="175"/>
      <c r="D1044" s="159" t="s">
        <v>171</v>
      </c>
      <c r="E1044" s="176" t="s">
        <v>21</v>
      </c>
      <c r="F1044" s="177" t="s">
        <v>180</v>
      </c>
      <c r="H1044" s="178">
        <v>10.68</v>
      </c>
      <c r="I1044" s="179"/>
      <c r="L1044" s="175"/>
      <c r="M1044" s="180"/>
      <c r="T1044" s="181"/>
      <c r="AT1044" s="176" t="s">
        <v>171</v>
      </c>
      <c r="AU1044" s="176" t="s">
        <v>85</v>
      </c>
      <c r="AV1044" s="14" t="s">
        <v>181</v>
      </c>
      <c r="AW1044" s="14" t="s">
        <v>37</v>
      </c>
      <c r="AX1044" s="14" t="s">
        <v>76</v>
      </c>
      <c r="AY1044" s="176" t="s">
        <v>160</v>
      </c>
    </row>
    <row r="1045" spans="2:51" s="12" customFormat="1" ht="10">
      <c r="B1045" s="162"/>
      <c r="D1045" s="159" t="s">
        <v>171</v>
      </c>
      <c r="E1045" s="163" t="s">
        <v>21</v>
      </c>
      <c r="F1045" s="164" t="s">
        <v>827</v>
      </c>
      <c r="H1045" s="163" t="s">
        <v>21</v>
      </c>
      <c r="I1045" s="165"/>
      <c r="L1045" s="162"/>
      <c r="M1045" s="166"/>
      <c r="T1045" s="167"/>
      <c r="AT1045" s="163" t="s">
        <v>171</v>
      </c>
      <c r="AU1045" s="163" t="s">
        <v>85</v>
      </c>
      <c r="AV1045" s="12" t="s">
        <v>83</v>
      </c>
      <c r="AW1045" s="12" t="s">
        <v>37</v>
      </c>
      <c r="AX1045" s="12" t="s">
        <v>76</v>
      </c>
      <c r="AY1045" s="163" t="s">
        <v>160</v>
      </c>
    </row>
    <row r="1046" spans="2:51" s="13" customFormat="1" ht="10">
      <c r="B1046" s="168"/>
      <c r="D1046" s="159" t="s">
        <v>171</v>
      </c>
      <c r="E1046" s="169" t="s">
        <v>21</v>
      </c>
      <c r="F1046" s="170" t="s">
        <v>1116</v>
      </c>
      <c r="H1046" s="171">
        <v>14.08</v>
      </c>
      <c r="I1046" s="172"/>
      <c r="L1046" s="168"/>
      <c r="M1046" s="173"/>
      <c r="T1046" s="174"/>
      <c r="AT1046" s="169" t="s">
        <v>171</v>
      </c>
      <c r="AU1046" s="169" t="s">
        <v>85</v>
      </c>
      <c r="AV1046" s="13" t="s">
        <v>85</v>
      </c>
      <c r="AW1046" s="13" t="s">
        <v>37</v>
      </c>
      <c r="AX1046" s="13" t="s">
        <v>76</v>
      </c>
      <c r="AY1046" s="169" t="s">
        <v>160</v>
      </c>
    </row>
    <row r="1047" spans="2:51" s="14" customFormat="1" ht="10">
      <c r="B1047" s="175"/>
      <c r="D1047" s="159" t="s">
        <v>171</v>
      </c>
      <c r="E1047" s="176" t="s">
        <v>21</v>
      </c>
      <c r="F1047" s="177" t="s">
        <v>180</v>
      </c>
      <c r="H1047" s="178">
        <v>14.08</v>
      </c>
      <c r="I1047" s="179"/>
      <c r="L1047" s="175"/>
      <c r="M1047" s="180"/>
      <c r="T1047" s="181"/>
      <c r="AT1047" s="176" t="s">
        <v>171</v>
      </c>
      <c r="AU1047" s="176" t="s">
        <v>85</v>
      </c>
      <c r="AV1047" s="14" t="s">
        <v>181</v>
      </c>
      <c r="AW1047" s="14" t="s">
        <v>37</v>
      </c>
      <c r="AX1047" s="14" t="s">
        <v>76</v>
      </c>
      <c r="AY1047" s="176" t="s">
        <v>160</v>
      </c>
    </row>
    <row r="1048" spans="2:51" s="12" customFormat="1" ht="10">
      <c r="B1048" s="162"/>
      <c r="D1048" s="159" t="s">
        <v>171</v>
      </c>
      <c r="E1048" s="163" t="s">
        <v>21</v>
      </c>
      <c r="F1048" s="164" t="s">
        <v>830</v>
      </c>
      <c r="H1048" s="163" t="s">
        <v>21</v>
      </c>
      <c r="I1048" s="165"/>
      <c r="L1048" s="162"/>
      <c r="M1048" s="166"/>
      <c r="T1048" s="167"/>
      <c r="AT1048" s="163" t="s">
        <v>171</v>
      </c>
      <c r="AU1048" s="163" t="s">
        <v>85</v>
      </c>
      <c r="AV1048" s="12" t="s">
        <v>83</v>
      </c>
      <c r="AW1048" s="12" t="s">
        <v>37</v>
      </c>
      <c r="AX1048" s="12" t="s">
        <v>76</v>
      </c>
      <c r="AY1048" s="163" t="s">
        <v>160</v>
      </c>
    </row>
    <row r="1049" spans="2:51" s="13" customFormat="1" ht="10">
      <c r="B1049" s="168"/>
      <c r="D1049" s="159" t="s">
        <v>171</v>
      </c>
      <c r="E1049" s="169" t="s">
        <v>21</v>
      </c>
      <c r="F1049" s="170" t="s">
        <v>1117</v>
      </c>
      <c r="H1049" s="171">
        <v>11.58</v>
      </c>
      <c r="I1049" s="172"/>
      <c r="L1049" s="168"/>
      <c r="M1049" s="173"/>
      <c r="T1049" s="174"/>
      <c r="AT1049" s="169" t="s">
        <v>171</v>
      </c>
      <c r="AU1049" s="169" t="s">
        <v>85</v>
      </c>
      <c r="AV1049" s="13" t="s">
        <v>85</v>
      </c>
      <c r="AW1049" s="13" t="s">
        <v>37</v>
      </c>
      <c r="AX1049" s="13" t="s">
        <v>76</v>
      </c>
      <c r="AY1049" s="169" t="s">
        <v>160</v>
      </c>
    </row>
    <row r="1050" spans="2:51" s="14" customFormat="1" ht="10">
      <c r="B1050" s="175"/>
      <c r="D1050" s="159" t="s">
        <v>171</v>
      </c>
      <c r="E1050" s="176" t="s">
        <v>21</v>
      </c>
      <c r="F1050" s="177" t="s">
        <v>180</v>
      </c>
      <c r="H1050" s="178">
        <v>11.58</v>
      </c>
      <c r="I1050" s="179"/>
      <c r="L1050" s="175"/>
      <c r="M1050" s="180"/>
      <c r="T1050" s="181"/>
      <c r="AT1050" s="176" t="s">
        <v>171</v>
      </c>
      <c r="AU1050" s="176" t="s">
        <v>85</v>
      </c>
      <c r="AV1050" s="14" t="s">
        <v>181</v>
      </c>
      <c r="AW1050" s="14" t="s">
        <v>37</v>
      </c>
      <c r="AX1050" s="14" t="s">
        <v>76</v>
      </c>
      <c r="AY1050" s="176" t="s">
        <v>160</v>
      </c>
    </row>
    <row r="1051" spans="2:51" s="12" customFormat="1" ht="10">
      <c r="B1051" s="162"/>
      <c r="D1051" s="159" t="s">
        <v>171</v>
      </c>
      <c r="E1051" s="163" t="s">
        <v>21</v>
      </c>
      <c r="F1051" s="164" t="s">
        <v>832</v>
      </c>
      <c r="H1051" s="163" t="s">
        <v>21</v>
      </c>
      <c r="I1051" s="165"/>
      <c r="L1051" s="162"/>
      <c r="M1051" s="166"/>
      <c r="T1051" s="167"/>
      <c r="AT1051" s="163" t="s">
        <v>171</v>
      </c>
      <c r="AU1051" s="163" t="s">
        <v>85</v>
      </c>
      <c r="AV1051" s="12" t="s">
        <v>83</v>
      </c>
      <c r="AW1051" s="12" t="s">
        <v>37</v>
      </c>
      <c r="AX1051" s="12" t="s">
        <v>76</v>
      </c>
      <c r="AY1051" s="163" t="s">
        <v>160</v>
      </c>
    </row>
    <row r="1052" spans="2:51" s="13" customFormat="1" ht="10">
      <c r="B1052" s="168"/>
      <c r="D1052" s="159" t="s">
        <v>171</v>
      </c>
      <c r="E1052" s="169" t="s">
        <v>21</v>
      </c>
      <c r="F1052" s="170" t="s">
        <v>1118</v>
      </c>
      <c r="H1052" s="171">
        <v>19.12</v>
      </c>
      <c r="I1052" s="172"/>
      <c r="L1052" s="168"/>
      <c r="M1052" s="173"/>
      <c r="T1052" s="174"/>
      <c r="AT1052" s="169" t="s">
        <v>171</v>
      </c>
      <c r="AU1052" s="169" t="s">
        <v>85</v>
      </c>
      <c r="AV1052" s="13" t="s">
        <v>85</v>
      </c>
      <c r="AW1052" s="13" t="s">
        <v>37</v>
      </c>
      <c r="AX1052" s="13" t="s">
        <v>76</v>
      </c>
      <c r="AY1052" s="169" t="s">
        <v>160</v>
      </c>
    </row>
    <row r="1053" spans="2:51" s="14" customFormat="1" ht="10">
      <c r="B1053" s="175"/>
      <c r="D1053" s="159" t="s">
        <v>171</v>
      </c>
      <c r="E1053" s="176" t="s">
        <v>21</v>
      </c>
      <c r="F1053" s="177" t="s">
        <v>180</v>
      </c>
      <c r="H1053" s="178">
        <v>19.12</v>
      </c>
      <c r="I1053" s="179"/>
      <c r="L1053" s="175"/>
      <c r="M1053" s="180"/>
      <c r="T1053" s="181"/>
      <c r="AT1053" s="176" t="s">
        <v>171</v>
      </c>
      <c r="AU1053" s="176" t="s">
        <v>85</v>
      </c>
      <c r="AV1053" s="14" t="s">
        <v>181</v>
      </c>
      <c r="AW1053" s="14" t="s">
        <v>37</v>
      </c>
      <c r="AX1053" s="14" t="s">
        <v>76</v>
      </c>
      <c r="AY1053" s="176" t="s">
        <v>160</v>
      </c>
    </row>
    <row r="1054" spans="2:51" s="12" customFormat="1" ht="10">
      <c r="B1054" s="162"/>
      <c r="D1054" s="159" t="s">
        <v>171</v>
      </c>
      <c r="E1054" s="163" t="s">
        <v>21</v>
      </c>
      <c r="F1054" s="164" t="s">
        <v>835</v>
      </c>
      <c r="H1054" s="163" t="s">
        <v>21</v>
      </c>
      <c r="I1054" s="165"/>
      <c r="L1054" s="162"/>
      <c r="M1054" s="166"/>
      <c r="T1054" s="167"/>
      <c r="AT1054" s="163" t="s">
        <v>171</v>
      </c>
      <c r="AU1054" s="163" t="s">
        <v>85</v>
      </c>
      <c r="AV1054" s="12" t="s">
        <v>83</v>
      </c>
      <c r="AW1054" s="12" t="s">
        <v>37</v>
      </c>
      <c r="AX1054" s="12" t="s">
        <v>76</v>
      </c>
      <c r="AY1054" s="163" t="s">
        <v>160</v>
      </c>
    </row>
    <row r="1055" spans="2:51" s="13" customFormat="1" ht="10">
      <c r="B1055" s="168"/>
      <c r="D1055" s="159" t="s">
        <v>171</v>
      </c>
      <c r="E1055" s="169" t="s">
        <v>21</v>
      </c>
      <c r="F1055" s="170" t="s">
        <v>1119</v>
      </c>
      <c r="H1055" s="171">
        <v>16.4</v>
      </c>
      <c r="I1055" s="172"/>
      <c r="L1055" s="168"/>
      <c r="M1055" s="173"/>
      <c r="T1055" s="174"/>
      <c r="AT1055" s="169" t="s">
        <v>171</v>
      </c>
      <c r="AU1055" s="169" t="s">
        <v>85</v>
      </c>
      <c r="AV1055" s="13" t="s">
        <v>85</v>
      </c>
      <c r="AW1055" s="13" t="s">
        <v>37</v>
      </c>
      <c r="AX1055" s="13" t="s">
        <v>76</v>
      </c>
      <c r="AY1055" s="169" t="s">
        <v>160</v>
      </c>
    </row>
    <row r="1056" spans="2:51" s="14" customFormat="1" ht="10">
      <c r="B1056" s="175"/>
      <c r="D1056" s="159" t="s">
        <v>171</v>
      </c>
      <c r="E1056" s="176" t="s">
        <v>21</v>
      </c>
      <c r="F1056" s="177" t="s">
        <v>180</v>
      </c>
      <c r="H1056" s="178">
        <v>16.4</v>
      </c>
      <c r="I1056" s="179"/>
      <c r="L1056" s="175"/>
      <c r="M1056" s="180"/>
      <c r="T1056" s="181"/>
      <c r="AT1056" s="176" t="s">
        <v>171</v>
      </c>
      <c r="AU1056" s="176" t="s">
        <v>85</v>
      </c>
      <c r="AV1056" s="14" t="s">
        <v>181</v>
      </c>
      <c r="AW1056" s="14" t="s">
        <v>37</v>
      </c>
      <c r="AX1056" s="14" t="s">
        <v>76</v>
      </c>
      <c r="AY1056" s="176" t="s">
        <v>160</v>
      </c>
    </row>
    <row r="1057" spans="2:51" s="12" customFormat="1" ht="10">
      <c r="B1057" s="162"/>
      <c r="D1057" s="159" t="s">
        <v>171</v>
      </c>
      <c r="E1057" s="163" t="s">
        <v>21</v>
      </c>
      <c r="F1057" s="164" t="s">
        <v>839</v>
      </c>
      <c r="H1057" s="163" t="s">
        <v>21</v>
      </c>
      <c r="I1057" s="165"/>
      <c r="L1057" s="162"/>
      <c r="M1057" s="166"/>
      <c r="T1057" s="167"/>
      <c r="AT1057" s="163" t="s">
        <v>171</v>
      </c>
      <c r="AU1057" s="163" t="s">
        <v>85</v>
      </c>
      <c r="AV1057" s="12" t="s">
        <v>83</v>
      </c>
      <c r="AW1057" s="12" t="s">
        <v>37</v>
      </c>
      <c r="AX1057" s="12" t="s">
        <v>76</v>
      </c>
      <c r="AY1057" s="163" t="s">
        <v>160</v>
      </c>
    </row>
    <row r="1058" spans="2:51" s="13" customFormat="1" ht="10">
      <c r="B1058" s="168"/>
      <c r="D1058" s="159" t="s">
        <v>171</v>
      </c>
      <c r="E1058" s="169" t="s">
        <v>21</v>
      </c>
      <c r="F1058" s="170" t="s">
        <v>1119</v>
      </c>
      <c r="H1058" s="171">
        <v>16.4</v>
      </c>
      <c r="I1058" s="172"/>
      <c r="L1058" s="168"/>
      <c r="M1058" s="173"/>
      <c r="T1058" s="174"/>
      <c r="AT1058" s="169" t="s">
        <v>171</v>
      </c>
      <c r="AU1058" s="169" t="s">
        <v>85</v>
      </c>
      <c r="AV1058" s="13" t="s">
        <v>85</v>
      </c>
      <c r="AW1058" s="13" t="s">
        <v>37</v>
      </c>
      <c r="AX1058" s="13" t="s">
        <v>76</v>
      </c>
      <c r="AY1058" s="169" t="s">
        <v>160</v>
      </c>
    </row>
    <row r="1059" spans="2:51" s="14" customFormat="1" ht="10">
      <c r="B1059" s="175"/>
      <c r="D1059" s="159" t="s">
        <v>171</v>
      </c>
      <c r="E1059" s="176" t="s">
        <v>21</v>
      </c>
      <c r="F1059" s="177" t="s">
        <v>180</v>
      </c>
      <c r="H1059" s="178">
        <v>16.4</v>
      </c>
      <c r="I1059" s="179"/>
      <c r="L1059" s="175"/>
      <c r="M1059" s="180"/>
      <c r="T1059" s="181"/>
      <c r="AT1059" s="176" t="s">
        <v>171</v>
      </c>
      <c r="AU1059" s="176" t="s">
        <v>85</v>
      </c>
      <c r="AV1059" s="14" t="s">
        <v>181</v>
      </c>
      <c r="AW1059" s="14" t="s">
        <v>37</v>
      </c>
      <c r="AX1059" s="14" t="s">
        <v>76</v>
      </c>
      <c r="AY1059" s="176" t="s">
        <v>160</v>
      </c>
    </row>
    <row r="1060" spans="2:51" s="12" customFormat="1" ht="10">
      <c r="B1060" s="162"/>
      <c r="D1060" s="159" t="s">
        <v>171</v>
      </c>
      <c r="E1060" s="163" t="s">
        <v>21</v>
      </c>
      <c r="F1060" s="164" t="s">
        <v>840</v>
      </c>
      <c r="H1060" s="163" t="s">
        <v>21</v>
      </c>
      <c r="I1060" s="165"/>
      <c r="L1060" s="162"/>
      <c r="M1060" s="166"/>
      <c r="T1060" s="167"/>
      <c r="AT1060" s="163" t="s">
        <v>171</v>
      </c>
      <c r="AU1060" s="163" t="s">
        <v>85</v>
      </c>
      <c r="AV1060" s="12" t="s">
        <v>83</v>
      </c>
      <c r="AW1060" s="12" t="s">
        <v>37</v>
      </c>
      <c r="AX1060" s="12" t="s">
        <v>76</v>
      </c>
      <c r="AY1060" s="163" t="s">
        <v>160</v>
      </c>
    </row>
    <row r="1061" spans="2:51" s="13" customFormat="1" ht="10">
      <c r="B1061" s="168"/>
      <c r="D1061" s="159" t="s">
        <v>171</v>
      </c>
      <c r="E1061" s="169" t="s">
        <v>21</v>
      </c>
      <c r="F1061" s="170" t="s">
        <v>1120</v>
      </c>
      <c r="H1061" s="171">
        <v>14.2</v>
      </c>
      <c r="I1061" s="172"/>
      <c r="L1061" s="168"/>
      <c r="M1061" s="173"/>
      <c r="T1061" s="174"/>
      <c r="AT1061" s="169" t="s">
        <v>171</v>
      </c>
      <c r="AU1061" s="169" t="s">
        <v>85</v>
      </c>
      <c r="AV1061" s="13" t="s">
        <v>85</v>
      </c>
      <c r="AW1061" s="13" t="s">
        <v>37</v>
      </c>
      <c r="AX1061" s="13" t="s">
        <v>76</v>
      </c>
      <c r="AY1061" s="169" t="s">
        <v>160</v>
      </c>
    </row>
    <row r="1062" spans="2:51" s="14" customFormat="1" ht="10">
      <c r="B1062" s="175"/>
      <c r="D1062" s="159" t="s">
        <v>171</v>
      </c>
      <c r="E1062" s="176" t="s">
        <v>21</v>
      </c>
      <c r="F1062" s="177" t="s">
        <v>180</v>
      </c>
      <c r="H1062" s="178">
        <v>14.2</v>
      </c>
      <c r="I1062" s="179"/>
      <c r="L1062" s="175"/>
      <c r="M1062" s="180"/>
      <c r="T1062" s="181"/>
      <c r="AT1062" s="176" t="s">
        <v>171</v>
      </c>
      <c r="AU1062" s="176" t="s">
        <v>85</v>
      </c>
      <c r="AV1062" s="14" t="s">
        <v>181</v>
      </c>
      <c r="AW1062" s="14" t="s">
        <v>37</v>
      </c>
      <c r="AX1062" s="14" t="s">
        <v>76</v>
      </c>
      <c r="AY1062" s="176" t="s">
        <v>160</v>
      </c>
    </row>
    <row r="1063" spans="2:51" s="12" customFormat="1" ht="10">
      <c r="B1063" s="162"/>
      <c r="D1063" s="159" t="s">
        <v>171</v>
      </c>
      <c r="E1063" s="163" t="s">
        <v>21</v>
      </c>
      <c r="F1063" s="164" t="s">
        <v>844</v>
      </c>
      <c r="H1063" s="163" t="s">
        <v>21</v>
      </c>
      <c r="I1063" s="165"/>
      <c r="L1063" s="162"/>
      <c r="M1063" s="166"/>
      <c r="T1063" s="167"/>
      <c r="AT1063" s="163" t="s">
        <v>171</v>
      </c>
      <c r="AU1063" s="163" t="s">
        <v>85</v>
      </c>
      <c r="AV1063" s="12" t="s">
        <v>83</v>
      </c>
      <c r="AW1063" s="12" t="s">
        <v>37</v>
      </c>
      <c r="AX1063" s="12" t="s">
        <v>76</v>
      </c>
      <c r="AY1063" s="163" t="s">
        <v>160</v>
      </c>
    </row>
    <row r="1064" spans="2:51" s="13" customFormat="1" ht="10">
      <c r="B1064" s="168"/>
      <c r="D1064" s="159" t="s">
        <v>171</v>
      </c>
      <c r="E1064" s="169" t="s">
        <v>21</v>
      </c>
      <c r="F1064" s="170" t="s">
        <v>1121</v>
      </c>
      <c r="H1064" s="171">
        <v>7.48</v>
      </c>
      <c r="I1064" s="172"/>
      <c r="L1064" s="168"/>
      <c r="M1064" s="173"/>
      <c r="T1064" s="174"/>
      <c r="AT1064" s="169" t="s">
        <v>171</v>
      </c>
      <c r="AU1064" s="169" t="s">
        <v>85</v>
      </c>
      <c r="AV1064" s="13" t="s">
        <v>85</v>
      </c>
      <c r="AW1064" s="13" t="s">
        <v>37</v>
      </c>
      <c r="AX1064" s="13" t="s">
        <v>76</v>
      </c>
      <c r="AY1064" s="169" t="s">
        <v>160</v>
      </c>
    </row>
    <row r="1065" spans="2:51" s="14" customFormat="1" ht="10">
      <c r="B1065" s="175"/>
      <c r="D1065" s="159" t="s">
        <v>171</v>
      </c>
      <c r="E1065" s="176" t="s">
        <v>21</v>
      </c>
      <c r="F1065" s="177" t="s">
        <v>180</v>
      </c>
      <c r="H1065" s="178">
        <v>7.48</v>
      </c>
      <c r="I1065" s="179"/>
      <c r="L1065" s="175"/>
      <c r="M1065" s="180"/>
      <c r="T1065" s="181"/>
      <c r="AT1065" s="176" t="s">
        <v>171</v>
      </c>
      <c r="AU1065" s="176" t="s">
        <v>85</v>
      </c>
      <c r="AV1065" s="14" t="s">
        <v>181</v>
      </c>
      <c r="AW1065" s="14" t="s">
        <v>37</v>
      </c>
      <c r="AX1065" s="14" t="s">
        <v>76</v>
      </c>
      <c r="AY1065" s="176" t="s">
        <v>160</v>
      </c>
    </row>
    <row r="1066" spans="2:51" s="12" customFormat="1" ht="10">
      <c r="B1066" s="162"/>
      <c r="D1066" s="159" t="s">
        <v>171</v>
      </c>
      <c r="E1066" s="163" t="s">
        <v>21</v>
      </c>
      <c r="F1066" s="164" t="s">
        <v>847</v>
      </c>
      <c r="H1066" s="163" t="s">
        <v>21</v>
      </c>
      <c r="I1066" s="165"/>
      <c r="L1066" s="162"/>
      <c r="M1066" s="166"/>
      <c r="T1066" s="167"/>
      <c r="AT1066" s="163" t="s">
        <v>171</v>
      </c>
      <c r="AU1066" s="163" t="s">
        <v>85</v>
      </c>
      <c r="AV1066" s="12" t="s">
        <v>83</v>
      </c>
      <c r="AW1066" s="12" t="s">
        <v>37</v>
      </c>
      <c r="AX1066" s="12" t="s">
        <v>76</v>
      </c>
      <c r="AY1066" s="163" t="s">
        <v>160</v>
      </c>
    </row>
    <row r="1067" spans="2:51" s="13" customFormat="1" ht="10">
      <c r="B1067" s="168"/>
      <c r="D1067" s="159" t="s">
        <v>171</v>
      </c>
      <c r="E1067" s="169" t="s">
        <v>21</v>
      </c>
      <c r="F1067" s="170" t="s">
        <v>1122</v>
      </c>
      <c r="H1067" s="171">
        <v>11.05</v>
      </c>
      <c r="I1067" s="172"/>
      <c r="L1067" s="168"/>
      <c r="M1067" s="173"/>
      <c r="T1067" s="174"/>
      <c r="AT1067" s="169" t="s">
        <v>171</v>
      </c>
      <c r="AU1067" s="169" t="s">
        <v>85</v>
      </c>
      <c r="AV1067" s="13" t="s">
        <v>85</v>
      </c>
      <c r="AW1067" s="13" t="s">
        <v>37</v>
      </c>
      <c r="AX1067" s="13" t="s">
        <v>76</v>
      </c>
      <c r="AY1067" s="169" t="s">
        <v>160</v>
      </c>
    </row>
    <row r="1068" spans="2:51" s="14" customFormat="1" ht="10">
      <c r="B1068" s="175"/>
      <c r="D1068" s="159" t="s">
        <v>171</v>
      </c>
      <c r="E1068" s="176" t="s">
        <v>21</v>
      </c>
      <c r="F1068" s="177" t="s">
        <v>180</v>
      </c>
      <c r="H1068" s="178">
        <v>11.05</v>
      </c>
      <c r="I1068" s="179"/>
      <c r="L1068" s="175"/>
      <c r="M1068" s="180"/>
      <c r="T1068" s="181"/>
      <c r="AT1068" s="176" t="s">
        <v>171</v>
      </c>
      <c r="AU1068" s="176" t="s">
        <v>85</v>
      </c>
      <c r="AV1068" s="14" t="s">
        <v>181</v>
      </c>
      <c r="AW1068" s="14" t="s">
        <v>37</v>
      </c>
      <c r="AX1068" s="14" t="s">
        <v>76</v>
      </c>
      <c r="AY1068" s="176" t="s">
        <v>160</v>
      </c>
    </row>
    <row r="1069" spans="2:51" s="12" customFormat="1" ht="10">
      <c r="B1069" s="162"/>
      <c r="D1069" s="159" t="s">
        <v>171</v>
      </c>
      <c r="E1069" s="163" t="s">
        <v>21</v>
      </c>
      <c r="F1069" s="164" t="s">
        <v>851</v>
      </c>
      <c r="H1069" s="163" t="s">
        <v>21</v>
      </c>
      <c r="I1069" s="165"/>
      <c r="L1069" s="162"/>
      <c r="M1069" s="166"/>
      <c r="T1069" s="167"/>
      <c r="AT1069" s="163" t="s">
        <v>171</v>
      </c>
      <c r="AU1069" s="163" t="s">
        <v>85</v>
      </c>
      <c r="AV1069" s="12" t="s">
        <v>83</v>
      </c>
      <c r="AW1069" s="12" t="s">
        <v>37</v>
      </c>
      <c r="AX1069" s="12" t="s">
        <v>76</v>
      </c>
      <c r="AY1069" s="163" t="s">
        <v>160</v>
      </c>
    </row>
    <row r="1070" spans="2:51" s="13" customFormat="1" ht="10">
      <c r="B1070" s="168"/>
      <c r="D1070" s="159" t="s">
        <v>171</v>
      </c>
      <c r="E1070" s="169" t="s">
        <v>21</v>
      </c>
      <c r="F1070" s="170" t="s">
        <v>1123</v>
      </c>
      <c r="H1070" s="171">
        <v>5.75</v>
      </c>
      <c r="I1070" s="172"/>
      <c r="L1070" s="168"/>
      <c r="M1070" s="173"/>
      <c r="T1070" s="174"/>
      <c r="AT1070" s="169" t="s">
        <v>171</v>
      </c>
      <c r="AU1070" s="169" t="s">
        <v>85</v>
      </c>
      <c r="AV1070" s="13" t="s">
        <v>85</v>
      </c>
      <c r="AW1070" s="13" t="s">
        <v>37</v>
      </c>
      <c r="AX1070" s="13" t="s">
        <v>76</v>
      </c>
      <c r="AY1070" s="169" t="s">
        <v>160</v>
      </c>
    </row>
    <row r="1071" spans="2:51" s="14" customFormat="1" ht="10">
      <c r="B1071" s="175"/>
      <c r="D1071" s="159" t="s">
        <v>171</v>
      </c>
      <c r="E1071" s="176" t="s">
        <v>21</v>
      </c>
      <c r="F1071" s="177" t="s">
        <v>180</v>
      </c>
      <c r="H1071" s="178">
        <v>5.75</v>
      </c>
      <c r="I1071" s="179"/>
      <c r="L1071" s="175"/>
      <c r="M1071" s="180"/>
      <c r="T1071" s="181"/>
      <c r="AT1071" s="176" t="s">
        <v>171</v>
      </c>
      <c r="AU1071" s="176" t="s">
        <v>85</v>
      </c>
      <c r="AV1071" s="14" t="s">
        <v>181</v>
      </c>
      <c r="AW1071" s="14" t="s">
        <v>37</v>
      </c>
      <c r="AX1071" s="14" t="s">
        <v>76</v>
      </c>
      <c r="AY1071" s="176" t="s">
        <v>160</v>
      </c>
    </row>
    <row r="1072" spans="2:51" s="12" customFormat="1" ht="10">
      <c r="B1072" s="162"/>
      <c r="D1072" s="159" t="s">
        <v>171</v>
      </c>
      <c r="E1072" s="163" t="s">
        <v>21</v>
      </c>
      <c r="F1072" s="164" t="s">
        <v>854</v>
      </c>
      <c r="H1072" s="163" t="s">
        <v>21</v>
      </c>
      <c r="I1072" s="165"/>
      <c r="L1072" s="162"/>
      <c r="M1072" s="166"/>
      <c r="T1072" s="167"/>
      <c r="AT1072" s="163" t="s">
        <v>171</v>
      </c>
      <c r="AU1072" s="163" t="s">
        <v>85</v>
      </c>
      <c r="AV1072" s="12" t="s">
        <v>83</v>
      </c>
      <c r="AW1072" s="12" t="s">
        <v>37</v>
      </c>
      <c r="AX1072" s="12" t="s">
        <v>76</v>
      </c>
      <c r="AY1072" s="163" t="s">
        <v>160</v>
      </c>
    </row>
    <row r="1073" spans="2:51" s="13" customFormat="1" ht="10">
      <c r="B1073" s="168"/>
      <c r="D1073" s="159" t="s">
        <v>171</v>
      </c>
      <c r="E1073" s="169" t="s">
        <v>21</v>
      </c>
      <c r="F1073" s="170" t="s">
        <v>1124</v>
      </c>
      <c r="H1073" s="171">
        <v>14.9</v>
      </c>
      <c r="I1073" s="172"/>
      <c r="L1073" s="168"/>
      <c r="M1073" s="173"/>
      <c r="T1073" s="174"/>
      <c r="AT1073" s="169" t="s">
        <v>171</v>
      </c>
      <c r="AU1073" s="169" t="s">
        <v>85</v>
      </c>
      <c r="AV1073" s="13" t="s">
        <v>85</v>
      </c>
      <c r="AW1073" s="13" t="s">
        <v>37</v>
      </c>
      <c r="AX1073" s="13" t="s">
        <v>76</v>
      </c>
      <c r="AY1073" s="169" t="s">
        <v>160</v>
      </c>
    </row>
    <row r="1074" spans="2:51" s="14" customFormat="1" ht="10">
      <c r="B1074" s="175"/>
      <c r="D1074" s="159" t="s">
        <v>171</v>
      </c>
      <c r="E1074" s="176" t="s">
        <v>21</v>
      </c>
      <c r="F1074" s="177" t="s">
        <v>180</v>
      </c>
      <c r="H1074" s="178">
        <v>14.9</v>
      </c>
      <c r="I1074" s="179"/>
      <c r="L1074" s="175"/>
      <c r="M1074" s="180"/>
      <c r="T1074" s="181"/>
      <c r="AT1074" s="176" t="s">
        <v>171</v>
      </c>
      <c r="AU1074" s="176" t="s">
        <v>85</v>
      </c>
      <c r="AV1074" s="14" t="s">
        <v>181</v>
      </c>
      <c r="AW1074" s="14" t="s">
        <v>37</v>
      </c>
      <c r="AX1074" s="14" t="s">
        <v>76</v>
      </c>
      <c r="AY1074" s="176" t="s">
        <v>160</v>
      </c>
    </row>
    <row r="1075" spans="2:51" s="12" customFormat="1" ht="10">
      <c r="B1075" s="162"/>
      <c r="D1075" s="159" t="s">
        <v>171</v>
      </c>
      <c r="E1075" s="163" t="s">
        <v>21</v>
      </c>
      <c r="F1075" s="164" t="s">
        <v>858</v>
      </c>
      <c r="H1075" s="163" t="s">
        <v>21</v>
      </c>
      <c r="I1075" s="165"/>
      <c r="L1075" s="162"/>
      <c r="M1075" s="166"/>
      <c r="T1075" s="167"/>
      <c r="AT1075" s="163" t="s">
        <v>171</v>
      </c>
      <c r="AU1075" s="163" t="s">
        <v>85</v>
      </c>
      <c r="AV1075" s="12" t="s">
        <v>83</v>
      </c>
      <c r="AW1075" s="12" t="s">
        <v>37</v>
      </c>
      <c r="AX1075" s="12" t="s">
        <v>76</v>
      </c>
      <c r="AY1075" s="163" t="s">
        <v>160</v>
      </c>
    </row>
    <row r="1076" spans="2:51" s="13" customFormat="1" ht="10">
      <c r="B1076" s="168"/>
      <c r="D1076" s="159" t="s">
        <v>171</v>
      </c>
      <c r="E1076" s="169" t="s">
        <v>21</v>
      </c>
      <c r="F1076" s="170" t="s">
        <v>1120</v>
      </c>
      <c r="H1076" s="171">
        <v>14.2</v>
      </c>
      <c r="I1076" s="172"/>
      <c r="L1076" s="168"/>
      <c r="M1076" s="173"/>
      <c r="T1076" s="174"/>
      <c r="AT1076" s="169" t="s">
        <v>171</v>
      </c>
      <c r="AU1076" s="169" t="s">
        <v>85</v>
      </c>
      <c r="AV1076" s="13" t="s">
        <v>85</v>
      </c>
      <c r="AW1076" s="13" t="s">
        <v>37</v>
      </c>
      <c r="AX1076" s="13" t="s">
        <v>76</v>
      </c>
      <c r="AY1076" s="169" t="s">
        <v>160</v>
      </c>
    </row>
    <row r="1077" spans="2:51" s="14" customFormat="1" ht="10">
      <c r="B1077" s="175"/>
      <c r="D1077" s="159" t="s">
        <v>171</v>
      </c>
      <c r="E1077" s="176" t="s">
        <v>21</v>
      </c>
      <c r="F1077" s="177" t="s">
        <v>180</v>
      </c>
      <c r="H1077" s="178">
        <v>14.2</v>
      </c>
      <c r="I1077" s="179"/>
      <c r="L1077" s="175"/>
      <c r="M1077" s="180"/>
      <c r="T1077" s="181"/>
      <c r="AT1077" s="176" t="s">
        <v>171</v>
      </c>
      <c r="AU1077" s="176" t="s">
        <v>85</v>
      </c>
      <c r="AV1077" s="14" t="s">
        <v>181</v>
      </c>
      <c r="AW1077" s="14" t="s">
        <v>37</v>
      </c>
      <c r="AX1077" s="14" t="s">
        <v>76</v>
      </c>
      <c r="AY1077" s="176" t="s">
        <v>160</v>
      </c>
    </row>
    <row r="1078" spans="2:51" s="12" customFormat="1" ht="10">
      <c r="B1078" s="162"/>
      <c r="D1078" s="159" t="s">
        <v>171</v>
      </c>
      <c r="E1078" s="163" t="s">
        <v>21</v>
      </c>
      <c r="F1078" s="164" t="s">
        <v>861</v>
      </c>
      <c r="H1078" s="163" t="s">
        <v>21</v>
      </c>
      <c r="I1078" s="165"/>
      <c r="L1078" s="162"/>
      <c r="M1078" s="166"/>
      <c r="T1078" s="167"/>
      <c r="AT1078" s="163" t="s">
        <v>171</v>
      </c>
      <c r="AU1078" s="163" t="s">
        <v>85</v>
      </c>
      <c r="AV1078" s="12" t="s">
        <v>83</v>
      </c>
      <c r="AW1078" s="12" t="s">
        <v>37</v>
      </c>
      <c r="AX1078" s="12" t="s">
        <v>76</v>
      </c>
      <c r="AY1078" s="163" t="s">
        <v>160</v>
      </c>
    </row>
    <row r="1079" spans="2:51" s="13" customFormat="1" ht="10">
      <c r="B1079" s="168"/>
      <c r="D1079" s="159" t="s">
        <v>171</v>
      </c>
      <c r="E1079" s="169" t="s">
        <v>21</v>
      </c>
      <c r="F1079" s="170" t="s">
        <v>1122</v>
      </c>
      <c r="H1079" s="171">
        <v>11.05</v>
      </c>
      <c r="I1079" s="172"/>
      <c r="L1079" s="168"/>
      <c r="M1079" s="173"/>
      <c r="T1079" s="174"/>
      <c r="AT1079" s="169" t="s">
        <v>171</v>
      </c>
      <c r="AU1079" s="169" t="s">
        <v>85</v>
      </c>
      <c r="AV1079" s="13" t="s">
        <v>85</v>
      </c>
      <c r="AW1079" s="13" t="s">
        <v>37</v>
      </c>
      <c r="AX1079" s="13" t="s">
        <v>76</v>
      </c>
      <c r="AY1079" s="169" t="s">
        <v>160</v>
      </c>
    </row>
    <row r="1080" spans="2:51" s="14" customFormat="1" ht="10">
      <c r="B1080" s="175"/>
      <c r="D1080" s="159" t="s">
        <v>171</v>
      </c>
      <c r="E1080" s="176" t="s">
        <v>21</v>
      </c>
      <c r="F1080" s="177" t="s">
        <v>180</v>
      </c>
      <c r="H1080" s="178">
        <v>11.05</v>
      </c>
      <c r="I1080" s="179"/>
      <c r="L1080" s="175"/>
      <c r="M1080" s="180"/>
      <c r="T1080" s="181"/>
      <c r="AT1080" s="176" t="s">
        <v>171</v>
      </c>
      <c r="AU1080" s="176" t="s">
        <v>85</v>
      </c>
      <c r="AV1080" s="14" t="s">
        <v>181</v>
      </c>
      <c r="AW1080" s="14" t="s">
        <v>37</v>
      </c>
      <c r="AX1080" s="14" t="s">
        <v>76</v>
      </c>
      <c r="AY1080" s="176" t="s">
        <v>160</v>
      </c>
    </row>
    <row r="1081" spans="2:51" s="12" customFormat="1" ht="10">
      <c r="B1081" s="162"/>
      <c r="D1081" s="159" t="s">
        <v>171</v>
      </c>
      <c r="E1081" s="163" t="s">
        <v>21</v>
      </c>
      <c r="F1081" s="164" t="s">
        <v>864</v>
      </c>
      <c r="H1081" s="163" t="s">
        <v>21</v>
      </c>
      <c r="I1081" s="165"/>
      <c r="L1081" s="162"/>
      <c r="M1081" s="166"/>
      <c r="T1081" s="167"/>
      <c r="AT1081" s="163" t="s">
        <v>171</v>
      </c>
      <c r="AU1081" s="163" t="s">
        <v>85</v>
      </c>
      <c r="AV1081" s="12" t="s">
        <v>83</v>
      </c>
      <c r="AW1081" s="12" t="s">
        <v>37</v>
      </c>
      <c r="AX1081" s="12" t="s">
        <v>76</v>
      </c>
      <c r="AY1081" s="163" t="s">
        <v>160</v>
      </c>
    </row>
    <row r="1082" spans="2:51" s="13" customFormat="1" ht="10">
      <c r="B1082" s="168"/>
      <c r="D1082" s="159" t="s">
        <v>171</v>
      </c>
      <c r="E1082" s="169" t="s">
        <v>21</v>
      </c>
      <c r="F1082" s="170" t="s">
        <v>1123</v>
      </c>
      <c r="H1082" s="171">
        <v>5.75</v>
      </c>
      <c r="I1082" s="172"/>
      <c r="L1082" s="168"/>
      <c r="M1082" s="173"/>
      <c r="T1082" s="174"/>
      <c r="AT1082" s="169" t="s">
        <v>171</v>
      </c>
      <c r="AU1082" s="169" t="s">
        <v>85</v>
      </c>
      <c r="AV1082" s="13" t="s">
        <v>85</v>
      </c>
      <c r="AW1082" s="13" t="s">
        <v>37</v>
      </c>
      <c r="AX1082" s="13" t="s">
        <v>76</v>
      </c>
      <c r="AY1082" s="169" t="s">
        <v>160</v>
      </c>
    </row>
    <row r="1083" spans="2:51" s="14" customFormat="1" ht="10">
      <c r="B1083" s="175"/>
      <c r="D1083" s="159" t="s">
        <v>171</v>
      </c>
      <c r="E1083" s="176" t="s">
        <v>21</v>
      </c>
      <c r="F1083" s="177" t="s">
        <v>180</v>
      </c>
      <c r="H1083" s="178">
        <v>5.75</v>
      </c>
      <c r="I1083" s="179"/>
      <c r="L1083" s="175"/>
      <c r="M1083" s="180"/>
      <c r="T1083" s="181"/>
      <c r="AT1083" s="176" t="s">
        <v>171</v>
      </c>
      <c r="AU1083" s="176" t="s">
        <v>85</v>
      </c>
      <c r="AV1083" s="14" t="s">
        <v>181</v>
      </c>
      <c r="AW1083" s="14" t="s">
        <v>37</v>
      </c>
      <c r="AX1083" s="14" t="s">
        <v>76</v>
      </c>
      <c r="AY1083" s="176" t="s">
        <v>160</v>
      </c>
    </row>
    <row r="1084" spans="2:51" s="12" customFormat="1" ht="10">
      <c r="B1084" s="162"/>
      <c r="D1084" s="159" t="s">
        <v>171</v>
      </c>
      <c r="E1084" s="163" t="s">
        <v>21</v>
      </c>
      <c r="F1084" s="164" t="s">
        <v>866</v>
      </c>
      <c r="H1084" s="163" t="s">
        <v>21</v>
      </c>
      <c r="I1084" s="165"/>
      <c r="L1084" s="162"/>
      <c r="M1084" s="166"/>
      <c r="T1084" s="167"/>
      <c r="AT1084" s="163" t="s">
        <v>171</v>
      </c>
      <c r="AU1084" s="163" t="s">
        <v>85</v>
      </c>
      <c r="AV1084" s="12" t="s">
        <v>83</v>
      </c>
      <c r="AW1084" s="12" t="s">
        <v>37</v>
      </c>
      <c r="AX1084" s="12" t="s">
        <v>76</v>
      </c>
      <c r="AY1084" s="163" t="s">
        <v>160</v>
      </c>
    </row>
    <row r="1085" spans="2:51" s="13" customFormat="1" ht="10">
      <c r="B1085" s="168"/>
      <c r="D1085" s="159" t="s">
        <v>171</v>
      </c>
      <c r="E1085" s="169" t="s">
        <v>21</v>
      </c>
      <c r="F1085" s="170" t="s">
        <v>1125</v>
      </c>
      <c r="H1085" s="171">
        <v>56.9</v>
      </c>
      <c r="I1085" s="172"/>
      <c r="L1085" s="168"/>
      <c r="M1085" s="173"/>
      <c r="T1085" s="174"/>
      <c r="AT1085" s="169" t="s">
        <v>171</v>
      </c>
      <c r="AU1085" s="169" t="s">
        <v>85</v>
      </c>
      <c r="AV1085" s="13" t="s">
        <v>85</v>
      </c>
      <c r="AW1085" s="13" t="s">
        <v>37</v>
      </c>
      <c r="AX1085" s="13" t="s">
        <v>76</v>
      </c>
      <c r="AY1085" s="169" t="s">
        <v>160</v>
      </c>
    </row>
    <row r="1086" spans="2:51" s="14" customFormat="1" ht="10">
      <c r="B1086" s="175"/>
      <c r="D1086" s="159" t="s">
        <v>171</v>
      </c>
      <c r="E1086" s="176" t="s">
        <v>21</v>
      </c>
      <c r="F1086" s="177" t="s">
        <v>180</v>
      </c>
      <c r="H1086" s="178">
        <v>56.9</v>
      </c>
      <c r="I1086" s="179"/>
      <c r="L1086" s="175"/>
      <c r="M1086" s="180"/>
      <c r="T1086" s="181"/>
      <c r="AT1086" s="176" t="s">
        <v>171</v>
      </c>
      <c r="AU1086" s="176" t="s">
        <v>85</v>
      </c>
      <c r="AV1086" s="14" t="s">
        <v>181</v>
      </c>
      <c r="AW1086" s="14" t="s">
        <v>37</v>
      </c>
      <c r="AX1086" s="14" t="s">
        <v>76</v>
      </c>
      <c r="AY1086" s="176" t="s">
        <v>160</v>
      </c>
    </row>
    <row r="1087" spans="2:51" s="12" customFormat="1" ht="10">
      <c r="B1087" s="162"/>
      <c r="D1087" s="159" t="s">
        <v>171</v>
      </c>
      <c r="E1087" s="163" t="s">
        <v>21</v>
      </c>
      <c r="F1087" s="164" t="s">
        <v>870</v>
      </c>
      <c r="H1087" s="163" t="s">
        <v>21</v>
      </c>
      <c r="I1087" s="165"/>
      <c r="L1087" s="162"/>
      <c r="M1087" s="166"/>
      <c r="T1087" s="167"/>
      <c r="AT1087" s="163" t="s">
        <v>171</v>
      </c>
      <c r="AU1087" s="163" t="s">
        <v>85</v>
      </c>
      <c r="AV1087" s="12" t="s">
        <v>83</v>
      </c>
      <c r="AW1087" s="12" t="s">
        <v>37</v>
      </c>
      <c r="AX1087" s="12" t="s">
        <v>76</v>
      </c>
      <c r="AY1087" s="163" t="s">
        <v>160</v>
      </c>
    </row>
    <row r="1088" spans="2:51" s="13" customFormat="1" ht="10">
      <c r="B1088" s="168"/>
      <c r="D1088" s="159" t="s">
        <v>171</v>
      </c>
      <c r="E1088" s="169" t="s">
        <v>21</v>
      </c>
      <c r="F1088" s="170" t="s">
        <v>1126</v>
      </c>
      <c r="H1088" s="171">
        <v>43.12</v>
      </c>
      <c r="I1088" s="172"/>
      <c r="L1088" s="168"/>
      <c r="M1088" s="173"/>
      <c r="T1088" s="174"/>
      <c r="AT1088" s="169" t="s">
        <v>171</v>
      </c>
      <c r="AU1088" s="169" t="s">
        <v>85</v>
      </c>
      <c r="AV1088" s="13" t="s">
        <v>85</v>
      </c>
      <c r="AW1088" s="13" t="s">
        <v>37</v>
      </c>
      <c r="AX1088" s="13" t="s">
        <v>76</v>
      </c>
      <c r="AY1088" s="169" t="s">
        <v>160</v>
      </c>
    </row>
    <row r="1089" spans="2:51" s="14" customFormat="1" ht="10">
      <c r="B1089" s="175"/>
      <c r="D1089" s="159" t="s">
        <v>171</v>
      </c>
      <c r="E1089" s="176" t="s">
        <v>21</v>
      </c>
      <c r="F1089" s="177" t="s">
        <v>180</v>
      </c>
      <c r="H1089" s="178">
        <v>43.12</v>
      </c>
      <c r="I1089" s="179"/>
      <c r="L1089" s="175"/>
      <c r="M1089" s="180"/>
      <c r="T1089" s="181"/>
      <c r="AT1089" s="176" t="s">
        <v>171</v>
      </c>
      <c r="AU1089" s="176" t="s">
        <v>85</v>
      </c>
      <c r="AV1089" s="14" t="s">
        <v>181</v>
      </c>
      <c r="AW1089" s="14" t="s">
        <v>37</v>
      </c>
      <c r="AX1089" s="14" t="s">
        <v>76</v>
      </c>
      <c r="AY1089" s="176" t="s">
        <v>160</v>
      </c>
    </row>
    <row r="1090" spans="2:51" s="12" customFormat="1" ht="10">
      <c r="B1090" s="162"/>
      <c r="D1090" s="159" t="s">
        <v>171</v>
      </c>
      <c r="E1090" s="163" t="s">
        <v>21</v>
      </c>
      <c r="F1090" s="164" t="s">
        <v>874</v>
      </c>
      <c r="H1090" s="163" t="s">
        <v>21</v>
      </c>
      <c r="I1090" s="165"/>
      <c r="L1090" s="162"/>
      <c r="M1090" s="166"/>
      <c r="T1090" s="167"/>
      <c r="AT1090" s="163" t="s">
        <v>171</v>
      </c>
      <c r="AU1090" s="163" t="s">
        <v>85</v>
      </c>
      <c r="AV1090" s="12" t="s">
        <v>83</v>
      </c>
      <c r="AW1090" s="12" t="s">
        <v>37</v>
      </c>
      <c r="AX1090" s="12" t="s">
        <v>76</v>
      </c>
      <c r="AY1090" s="163" t="s">
        <v>160</v>
      </c>
    </row>
    <row r="1091" spans="2:51" s="13" customFormat="1" ht="10">
      <c r="B1091" s="168"/>
      <c r="D1091" s="159" t="s">
        <v>171</v>
      </c>
      <c r="E1091" s="169" t="s">
        <v>21</v>
      </c>
      <c r="F1091" s="170" t="s">
        <v>1127</v>
      </c>
      <c r="H1091" s="171">
        <v>11.82</v>
      </c>
      <c r="I1091" s="172"/>
      <c r="L1091" s="168"/>
      <c r="M1091" s="173"/>
      <c r="T1091" s="174"/>
      <c r="AT1091" s="169" t="s">
        <v>171</v>
      </c>
      <c r="AU1091" s="169" t="s">
        <v>85</v>
      </c>
      <c r="AV1091" s="13" t="s">
        <v>85</v>
      </c>
      <c r="AW1091" s="13" t="s">
        <v>37</v>
      </c>
      <c r="AX1091" s="13" t="s">
        <v>76</v>
      </c>
      <c r="AY1091" s="169" t="s">
        <v>160</v>
      </c>
    </row>
    <row r="1092" spans="2:51" s="14" customFormat="1" ht="10">
      <c r="B1092" s="175"/>
      <c r="D1092" s="159" t="s">
        <v>171</v>
      </c>
      <c r="E1092" s="176" t="s">
        <v>21</v>
      </c>
      <c r="F1092" s="177" t="s">
        <v>180</v>
      </c>
      <c r="H1092" s="178">
        <v>11.82</v>
      </c>
      <c r="I1092" s="179"/>
      <c r="L1092" s="175"/>
      <c r="M1092" s="180"/>
      <c r="T1092" s="181"/>
      <c r="AT1092" s="176" t="s">
        <v>171</v>
      </c>
      <c r="AU1092" s="176" t="s">
        <v>85</v>
      </c>
      <c r="AV1092" s="14" t="s">
        <v>181</v>
      </c>
      <c r="AW1092" s="14" t="s">
        <v>37</v>
      </c>
      <c r="AX1092" s="14" t="s">
        <v>76</v>
      </c>
      <c r="AY1092" s="176" t="s">
        <v>160</v>
      </c>
    </row>
    <row r="1093" spans="2:51" s="12" customFormat="1" ht="10">
      <c r="B1093" s="162"/>
      <c r="D1093" s="159" t="s">
        <v>171</v>
      </c>
      <c r="E1093" s="163" t="s">
        <v>21</v>
      </c>
      <c r="F1093" s="164" t="s">
        <v>877</v>
      </c>
      <c r="H1093" s="163" t="s">
        <v>21</v>
      </c>
      <c r="I1093" s="165"/>
      <c r="L1093" s="162"/>
      <c r="M1093" s="166"/>
      <c r="T1093" s="167"/>
      <c r="AT1093" s="163" t="s">
        <v>171</v>
      </c>
      <c r="AU1093" s="163" t="s">
        <v>85</v>
      </c>
      <c r="AV1093" s="12" t="s">
        <v>83</v>
      </c>
      <c r="AW1093" s="12" t="s">
        <v>37</v>
      </c>
      <c r="AX1093" s="12" t="s">
        <v>76</v>
      </c>
      <c r="AY1093" s="163" t="s">
        <v>160</v>
      </c>
    </row>
    <row r="1094" spans="2:51" s="13" customFormat="1" ht="10">
      <c r="B1094" s="168"/>
      <c r="D1094" s="159" t="s">
        <v>171</v>
      </c>
      <c r="E1094" s="169" t="s">
        <v>21</v>
      </c>
      <c r="F1094" s="170" t="s">
        <v>1128</v>
      </c>
      <c r="H1094" s="171">
        <v>12.1</v>
      </c>
      <c r="I1094" s="172"/>
      <c r="L1094" s="168"/>
      <c r="M1094" s="173"/>
      <c r="T1094" s="174"/>
      <c r="AT1094" s="169" t="s">
        <v>171</v>
      </c>
      <c r="AU1094" s="169" t="s">
        <v>85</v>
      </c>
      <c r="AV1094" s="13" t="s">
        <v>85</v>
      </c>
      <c r="AW1094" s="13" t="s">
        <v>37</v>
      </c>
      <c r="AX1094" s="13" t="s">
        <v>76</v>
      </c>
      <c r="AY1094" s="169" t="s">
        <v>160</v>
      </c>
    </row>
    <row r="1095" spans="2:51" s="14" customFormat="1" ht="10">
      <c r="B1095" s="175"/>
      <c r="D1095" s="159" t="s">
        <v>171</v>
      </c>
      <c r="E1095" s="176" t="s">
        <v>21</v>
      </c>
      <c r="F1095" s="177" t="s">
        <v>180</v>
      </c>
      <c r="H1095" s="178">
        <v>12.1</v>
      </c>
      <c r="I1095" s="179"/>
      <c r="L1095" s="175"/>
      <c r="M1095" s="180"/>
      <c r="T1095" s="181"/>
      <c r="AT1095" s="176" t="s">
        <v>171</v>
      </c>
      <c r="AU1095" s="176" t="s">
        <v>85</v>
      </c>
      <c r="AV1095" s="14" t="s">
        <v>181</v>
      </c>
      <c r="AW1095" s="14" t="s">
        <v>37</v>
      </c>
      <c r="AX1095" s="14" t="s">
        <v>76</v>
      </c>
      <c r="AY1095" s="176" t="s">
        <v>160</v>
      </c>
    </row>
    <row r="1096" spans="2:51" s="12" customFormat="1" ht="10">
      <c r="B1096" s="162"/>
      <c r="D1096" s="159" t="s">
        <v>171</v>
      </c>
      <c r="E1096" s="163" t="s">
        <v>21</v>
      </c>
      <c r="F1096" s="164" t="s">
        <v>879</v>
      </c>
      <c r="H1096" s="163" t="s">
        <v>21</v>
      </c>
      <c r="I1096" s="165"/>
      <c r="L1096" s="162"/>
      <c r="M1096" s="166"/>
      <c r="T1096" s="167"/>
      <c r="AT1096" s="163" t="s">
        <v>171</v>
      </c>
      <c r="AU1096" s="163" t="s">
        <v>85</v>
      </c>
      <c r="AV1096" s="12" t="s">
        <v>83</v>
      </c>
      <c r="AW1096" s="12" t="s">
        <v>37</v>
      </c>
      <c r="AX1096" s="12" t="s">
        <v>76</v>
      </c>
      <c r="AY1096" s="163" t="s">
        <v>160</v>
      </c>
    </row>
    <row r="1097" spans="2:51" s="13" customFormat="1" ht="10">
      <c r="B1097" s="168"/>
      <c r="D1097" s="159" t="s">
        <v>171</v>
      </c>
      <c r="E1097" s="169" t="s">
        <v>21</v>
      </c>
      <c r="F1097" s="170" t="s">
        <v>1129</v>
      </c>
      <c r="H1097" s="171">
        <v>63.5</v>
      </c>
      <c r="I1097" s="172"/>
      <c r="L1097" s="168"/>
      <c r="M1097" s="173"/>
      <c r="T1097" s="174"/>
      <c r="AT1097" s="169" t="s">
        <v>171</v>
      </c>
      <c r="AU1097" s="169" t="s">
        <v>85</v>
      </c>
      <c r="AV1097" s="13" t="s">
        <v>85</v>
      </c>
      <c r="AW1097" s="13" t="s">
        <v>37</v>
      </c>
      <c r="AX1097" s="13" t="s">
        <v>76</v>
      </c>
      <c r="AY1097" s="169" t="s">
        <v>160</v>
      </c>
    </row>
    <row r="1098" spans="2:51" s="13" customFormat="1" ht="10">
      <c r="B1098" s="168"/>
      <c r="D1098" s="159" t="s">
        <v>171</v>
      </c>
      <c r="E1098" s="169" t="s">
        <v>21</v>
      </c>
      <c r="F1098" s="170" t="s">
        <v>1130</v>
      </c>
      <c r="H1098" s="171">
        <v>-3.1</v>
      </c>
      <c r="I1098" s="172"/>
      <c r="L1098" s="168"/>
      <c r="M1098" s="173"/>
      <c r="T1098" s="174"/>
      <c r="AT1098" s="169" t="s">
        <v>171</v>
      </c>
      <c r="AU1098" s="169" t="s">
        <v>85</v>
      </c>
      <c r="AV1098" s="13" t="s">
        <v>85</v>
      </c>
      <c r="AW1098" s="13" t="s">
        <v>37</v>
      </c>
      <c r="AX1098" s="13" t="s">
        <v>76</v>
      </c>
      <c r="AY1098" s="169" t="s">
        <v>160</v>
      </c>
    </row>
    <row r="1099" spans="2:51" s="14" customFormat="1" ht="10">
      <c r="B1099" s="175"/>
      <c r="D1099" s="159" t="s">
        <v>171</v>
      </c>
      <c r="E1099" s="176" t="s">
        <v>21</v>
      </c>
      <c r="F1099" s="177" t="s">
        <v>180</v>
      </c>
      <c r="H1099" s="178">
        <v>60.4</v>
      </c>
      <c r="I1099" s="179"/>
      <c r="L1099" s="175"/>
      <c r="M1099" s="180"/>
      <c r="T1099" s="181"/>
      <c r="AT1099" s="176" t="s">
        <v>171</v>
      </c>
      <c r="AU1099" s="176" t="s">
        <v>85</v>
      </c>
      <c r="AV1099" s="14" t="s">
        <v>181</v>
      </c>
      <c r="AW1099" s="14" t="s">
        <v>37</v>
      </c>
      <c r="AX1099" s="14" t="s">
        <v>76</v>
      </c>
      <c r="AY1099" s="176" t="s">
        <v>160</v>
      </c>
    </row>
    <row r="1100" spans="2:51" s="12" customFormat="1" ht="10">
      <c r="B1100" s="162"/>
      <c r="D1100" s="159" t="s">
        <v>171</v>
      </c>
      <c r="E1100" s="163" t="s">
        <v>21</v>
      </c>
      <c r="F1100" s="164" t="s">
        <v>884</v>
      </c>
      <c r="H1100" s="163" t="s">
        <v>21</v>
      </c>
      <c r="I1100" s="165"/>
      <c r="L1100" s="162"/>
      <c r="M1100" s="166"/>
      <c r="T1100" s="167"/>
      <c r="AT1100" s="163" t="s">
        <v>171</v>
      </c>
      <c r="AU1100" s="163" t="s">
        <v>85</v>
      </c>
      <c r="AV1100" s="12" t="s">
        <v>83</v>
      </c>
      <c r="AW1100" s="12" t="s">
        <v>37</v>
      </c>
      <c r="AX1100" s="12" t="s">
        <v>76</v>
      </c>
      <c r="AY1100" s="163" t="s">
        <v>160</v>
      </c>
    </row>
    <row r="1101" spans="2:51" s="13" customFormat="1" ht="10">
      <c r="B1101" s="168"/>
      <c r="D1101" s="159" t="s">
        <v>171</v>
      </c>
      <c r="E1101" s="169" t="s">
        <v>21</v>
      </c>
      <c r="F1101" s="170" t="s">
        <v>1131</v>
      </c>
      <c r="H1101" s="171">
        <v>34</v>
      </c>
      <c r="I1101" s="172"/>
      <c r="L1101" s="168"/>
      <c r="M1101" s="173"/>
      <c r="T1101" s="174"/>
      <c r="AT1101" s="169" t="s">
        <v>171</v>
      </c>
      <c r="AU1101" s="169" t="s">
        <v>85</v>
      </c>
      <c r="AV1101" s="13" t="s">
        <v>85</v>
      </c>
      <c r="AW1101" s="13" t="s">
        <v>37</v>
      </c>
      <c r="AX1101" s="13" t="s">
        <v>76</v>
      </c>
      <c r="AY1101" s="169" t="s">
        <v>160</v>
      </c>
    </row>
    <row r="1102" spans="2:51" s="14" customFormat="1" ht="10">
      <c r="B1102" s="175"/>
      <c r="D1102" s="159" t="s">
        <v>171</v>
      </c>
      <c r="E1102" s="176" t="s">
        <v>21</v>
      </c>
      <c r="F1102" s="177" t="s">
        <v>180</v>
      </c>
      <c r="H1102" s="178">
        <v>34</v>
      </c>
      <c r="I1102" s="179"/>
      <c r="L1102" s="175"/>
      <c r="M1102" s="180"/>
      <c r="T1102" s="181"/>
      <c r="AT1102" s="176" t="s">
        <v>171</v>
      </c>
      <c r="AU1102" s="176" t="s">
        <v>85</v>
      </c>
      <c r="AV1102" s="14" t="s">
        <v>181</v>
      </c>
      <c r="AW1102" s="14" t="s">
        <v>37</v>
      </c>
      <c r="AX1102" s="14" t="s">
        <v>76</v>
      </c>
      <c r="AY1102" s="176" t="s">
        <v>160</v>
      </c>
    </row>
    <row r="1103" spans="2:51" s="12" customFormat="1" ht="10">
      <c r="B1103" s="162"/>
      <c r="D1103" s="159" t="s">
        <v>171</v>
      </c>
      <c r="E1103" s="163" t="s">
        <v>21</v>
      </c>
      <c r="F1103" s="164" t="s">
        <v>888</v>
      </c>
      <c r="H1103" s="163" t="s">
        <v>21</v>
      </c>
      <c r="I1103" s="165"/>
      <c r="L1103" s="162"/>
      <c r="M1103" s="166"/>
      <c r="T1103" s="167"/>
      <c r="AT1103" s="163" t="s">
        <v>171</v>
      </c>
      <c r="AU1103" s="163" t="s">
        <v>85</v>
      </c>
      <c r="AV1103" s="12" t="s">
        <v>83</v>
      </c>
      <c r="AW1103" s="12" t="s">
        <v>37</v>
      </c>
      <c r="AX1103" s="12" t="s">
        <v>76</v>
      </c>
      <c r="AY1103" s="163" t="s">
        <v>160</v>
      </c>
    </row>
    <row r="1104" spans="2:51" s="13" customFormat="1" ht="10">
      <c r="B1104" s="168"/>
      <c r="D1104" s="159" t="s">
        <v>171</v>
      </c>
      <c r="E1104" s="169" t="s">
        <v>21</v>
      </c>
      <c r="F1104" s="170" t="s">
        <v>1129</v>
      </c>
      <c r="H1104" s="171">
        <v>63.5</v>
      </c>
      <c r="I1104" s="172"/>
      <c r="L1104" s="168"/>
      <c r="M1104" s="173"/>
      <c r="T1104" s="174"/>
      <c r="AT1104" s="169" t="s">
        <v>171</v>
      </c>
      <c r="AU1104" s="169" t="s">
        <v>85</v>
      </c>
      <c r="AV1104" s="13" t="s">
        <v>85</v>
      </c>
      <c r="AW1104" s="13" t="s">
        <v>37</v>
      </c>
      <c r="AX1104" s="13" t="s">
        <v>76</v>
      </c>
      <c r="AY1104" s="169" t="s">
        <v>160</v>
      </c>
    </row>
    <row r="1105" spans="2:51" s="13" customFormat="1" ht="10">
      <c r="B1105" s="168"/>
      <c r="D1105" s="159" t="s">
        <v>171</v>
      </c>
      <c r="E1105" s="169" t="s">
        <v>21</v>
      </c>
      <c r="F1105" s="170" t="s">
        <v>1132</v>
      </c>
      <c r="H1105" s="171">
        <v>-3.1</v>
      </c>
      <c r="I1105" s="172"/>
      <c r="L1105" s="168"/>
      <c r="M1105" s="173"/>
      <c r="T1105" s="174"/>
      <c r="AT1105" s="169" t="s">
        <v>171</v>
      </c>
      <c r="AU1105" s="169" t="s">
        <v>85</v>
      </c>
      <c r="AV1105" s="13" t="s">
        <v>85</v>
      </c>
      <c r="AW1105" s="13" t="s">
        <v>37</v>
      </c>
      <c r="AX1105" s="13" t="s">
        <v>76</v>
      </c>
      <c r="AY1105" s="169" t="s">
        <v>160</v>
      </c>
    </row>
    <row r="1106" spans="2:51" s="14" customFormat="1" ht="10">
      <c r="B1106" s="175"/>
      <c r="D1106" s="159" t="s">
        <v>171</v>
      </c>
      <c r="E1106" s="176" t="s">
        <v>21</v>
      </c>
      <c r="F1106" s="177" t="s">
        <v>180</v>
      </c>
      <c r="H1106" s="178">
        <v>60.4</v>
      </c>
      <c r="I1106" s="179"/>
      <c r="L1106" s="175"/>
      <c r="M1106" s="180"/>
      <c r="T1106" s="181"/>
      <c r="AT1106" s="176" t="s">
        <v>171</v>
      </c>
      <c r="AU1106" s="176" t="s">
        <v>85</v>
      </c>
      <c r="AV1106" s="14" t="s">
        <v>181</v>
      </c>
      <c r="AW1106" s="14" t="s">
        <v>37</v>
      </c>
      <c r="AX1106" s="14" t="s">
        <v>76</v>
      </c>
      <c r="AY1106" s="176" t="s">
        <v>160</v>
      </c>
    </row>
    <row r="1107" spans="2:51" s="12" customFormat="1" ht="10">
      <c r="B1107" s="162"/>
      <c r="D1107" s="159" t="s">
        <v>171</v>
      </c>
      <c r="E1107" s="163" t="s">
        <v>21</v>
      </c>
      <c r="F1107" s="164" t="s">
        <v>892</v>
      </c>
      <c r="H1107" s="163" t="s">
        <v>21</v>
      </c>
      <c r="I1107" s="165"/>
      <c r="L1107" s="162"/>
      <c r="M1107" s="166"/>
      <c r="T1107" s="167"/>
      <c r="AT1107" s="163" t="s">
        <v>171</v>
      </c>
      <c r="AU1107" s="163" t="s">
        <v>85</v>
      </c>
      <c r="AV1107" s="12" t="s">
        <v>83</v>
      </c>
      <c r="AW1107" s="12" t="s">
        <v>37</v>
      </c>
      <c r="AX1107" s="12" t="s">
        <v>76</v>
      </c>
      <c r="AY1107" s="163" t="s">
        <v>160</v>
      </c>
    </row>
    <row r="1108" spans="2:51" s="13" customFormat="1" ht="10">
      <c r="B1108" s="168"/>
      <c r="D1108" s="159" t="s">
        <v>171</v>
      </c>
      <c r="E1108" s="169" t="s">
        <v>21</v>
      </c>
      <c r="F1108" s="170" t="s">
        <v>1128</v>
      </c>
      <c r="H1108" s="171">
        <v>12.1</v>
      </c>
      <c r="I1108" s="172"/>
      <c r="L1108" s="168"/>
      <c r="M1108" s="173"/>
      <c r="T1108" s="174"/>
      <c r="AT1108" s="169" t="s">
        <v>171</v>
      </c>
      <c r="AU1108" s="169" t="s">
        <v>85</v>
      </c>
      <c r="AV1108" s="13" t="s">
        <v>85</v>
      </c>
      <c r="AW1108" s="13" t="s">
        <v>37</v>
      </c>
      <c r="AX1108" s="13" t="s">
        <v>76</v>
      </c>
      <c r="AY1108" s="169" t="s">
        <v>160</v>
      </c>
    </row>
    <row r="1109" spans="2:51" s="14" customFormat="1" ht="10">
      <c r="B1109" s="175"/>
      <c r="D1109" s="159" t="s">
        <v>171</v>
      </c>
      <c r="E1109" s="176" t="s">
        <v>21</v>
      </c>
      <c r="F1109" s="177" t="s">
        <v>180</v>
      </c>
      <c r="H1109" s="178">
        <v>12.1</v>
      </c>
      <c r="I1109" s="179"/>
      <c r="L1109" s="175"/>
      <c r="M1109" s="180"/>
      <c r="T1109" s="181"/>
      <c r="AT1109" s="176" t="s">
        <v>171</v>
      </c>
      <c r="AU1109" s="176" t="s">
        <v>85</v>
      </c>
      <c r="AV1109" s="14" t="s">
        <v>181</v>
      </c>
      <c r="AW1109" s="14" t="s">
        <v>37</v>
      </c>
      <c r="AX1109" s="14" t="s">
        <v>76</v>
      </c>
      <c r="AY1109" s="176" t="s">
        <v>160</v>
      </c>
    </row>
    <row r="1110" spans="2:51" s="12" customFormat="1" ht="10">
      <c r="B1110" s="162"/>
      <c r="D1110" s="159" t="s">
        <v>171</v>
      </c>
      <c r="E1110" s="163" t="s">
        <v>21</v>
      </c>
      <c r="F1110" s="164" t="s">
        <v>893</v>
      </c>
      <c r="H1110" s="163" t="s">
        <v>21</v>
      </c>
      <c r="I1110" s="165"/>
      <c r="L1110" s="162"/>
      <c r="M1110" s="166"/>
      <c r="T1110" s="167"/>
      <c r="AT1110" s="163" t="s">
        <v>171</v>
      </c>
      <c r="AU1110" s="163" t="s">
        <v>85</v>
      </c>
      <c r="AV1110" s="12" t="s">
        <v>83</v>
      </c>
      <c r="AW1110" s="12" t="s">
        <v>37</v>
      </c>
      <c r="AX1110" s="12" t="s">
        <v>76</v>
      </c>
      <c r="AY1110" s="163" t="s">
        <v>160</v>
      </c>
    </row>
    <row r="1111" spans="2:51" s="13" customFormat="1" ht="10">
      <c r="B1111" s="168"/>
      <c r="D1111" s="159" t="s">
        <v>171</v>
      </c>
      <c r="E1111" s="169" t="s">
        <v>21</v>
      </c>
      <c r="F1111" s="170" t="s">
        <v>1126</v>
      </c>
      <c r="H1111" s="171">
        <v>43.12</v>
      </c>
      <c r="I1111" s="172"/>
      <c r="L1111" s="168"/>
      <c r="M1111" s="173"/>
      <c r="T1111" s="174"/>
      <c r="AT1111" s="169" t="s">
        <v>171</v>
      </c>
      <c r="AU1111" s="169" t="s">
        <v>85</v>
      </c>
      <c r="AV1111" s="13" t="s">
        <v>85</v>
      </c>
      <c r="AW1111" s="13" t="s">
        <v>37</v>
      </c>
      <c r="AX1111" s="13" t="s">
        <v>76</v>
      </c>
      <c r="AY1111" s="169" t="s">
        <v>160</v>
      </c>
    </row>
    <row r="1112" spans="2:51" s="14" customFormat="1" ht="10">
      <c r="B1112" s="175"/>
      <c r="D1112" s="159" t="s">
        <v>171</v>
      </c>
      <c r="E1112" s="176" t="s">
        <v>21</v>
      </c>
      <c r="F1112" s="177" t="s">
        <v>180</v>
      </c>
      <c r="H1112" s="178">
        <v>43.12</v>
      </c>
      <c r="I1112" s="179"/>
      <c r="L1112" s="175"/>
      <c r="M1112" s="180"/>
      <c r="T1112" s="181"/>
      <c r="AT1112" s="176" t="s">
        <v>171</v>
      </c>
      <c r="AU1112" s="176" t="s">
        <v>85</v>
      </c>
      <c r="AV1112" s="14" t="s">
        <v>181</v>
      </c>
      <c r="AW1112" s="14" t="s">
        <v>37</v>
      </c>
      <c r="AX1112" s="14" t="s">
        <v>76</v>
      </c>
      <c r="AY1112" s="176" t="s">
        <v>160</v>
      </c>
    </row>
    <row r="1113" spans="2:51" s="12" customFormat="1" ht="10">
      <c r="B1113" s="162"/>
      <c r="D1113" s="159" t="s">
        <v>171</v>
      </c>
      <c r="E1113" s="163" t="s">
        <v>21</v>
      </c>
      <c r="F1113" s="164" t="s">
        <v>896</v>
      </c>
      <c r="H1113" s="163" t="s">
        <v>21</v>
      </c>
      <c r="I1113" s="165"/>
      <c r="L1113" s="162"/>
      <c r="M1113" s="166"/>
      <c r="T1113" s="167"/>
      <c r="AT1113" s="163" t="s">
        <v>171</v>
      </c>
      <c r="AU1113" s="163" t="s">
        <v>85</v>
      </c>
      <c r="AV1113" s="12" t="s">
        <v>83</v>
      </c>
      <c r="AW1113" s="12" t="s">
        <v>37</v>
      </c>
      <c r="AX1113" s="12" t="s">
        <v>76</v>
      </c>
      <c r="AY1113" s="163" t="s">
        <v>160</v>
      </c>
    </row>
    <row r="1114" spans="2:51" s="13" customFormat="1" ht="10">
      <c r="B1114" s="168"/>
      <c r="D1114" s="159" t="s">
        <v>171</v>
      </c>
      <c r="E1114" s="169" t="s">
        <v>21</v>
      </c>
      <c r="F1114" s="170" t="s">
        <v>1127</v>
      </c>
      <c r="H1114" s="171">
        <v>11.82</v>
      </c>
      <c r="I1114" s="172"/>
      <c r="L1114" s="168"/>
      <c r="M1114" s="173"/>
      <c r="T1114" s="174"/>
      <c r="AT1114" s="169" t="s">
        <v>171</v>
      </c>
      <c r="AU1114" s="169" t="s">
        <v>85</v>
      </c>
      <c r="AV1114" s="13" t="s">
        <v>85</v>
      </c>
      <c r="AW1114" s="13" t="s">
        <v>37</v>
      </c>
      <c r="AX1114" s="13" t="s">
        <v>76</v>
      </c>
      <c r="AY1114" s="169" t="s">
        <v>160</v>
      </c>
    </row>
    <row r="1115" spans="2:51" s="14" customFormat="1" ht="10">
      <c r="B1115" s="175"/>
      <c r="D1115" s="159" t="s">
        <v>171</v>
      </c>
      <c r="E1115" s="176" t="s">
        <v>21</v>
      </c>
      <c r="F1115" s="177" t="s">
        <v>180</v>
      </c>
      <c r="H1115" s="178">
        <v>11.82</v>
      </c>
      <c r="I1115" s="179"/>
      <c r="L1115" s="175"/>
      <c r="M1115" s="180"/>
      <c r="T1115" s="181"/>
      <c r="AT1115" s="176" t="s">
        <v>171</v>
      </c>
      <c r="AU1115" s="176" t="s">
        <v>85</v>
      </c>
      <c r="AV1115" s="14" t="s">
        <v>181</v>
      </c>
      <c r="AW1115" s="14" t="s">
        <v>37</v>
      </c>
      <c r="AX1115" s="14" t="s">
        <v>76</v>
      </c>
      <c r="AY1115" s="176" t="s">
        <v>160</v>
      </c>
    </row>
    <row r="1116" spans="2:51" s="12" customFormat="1" ht="10">
      <c r="B1116" s="162"/>
      <c r="D1116" s="159" t="s">
        <v>171</v>
      </c>
      <c r="E1116" s="163" t="s">
        <v>21</v>
      </c>
      <c r="F1116" s="164" t="s">
        <v>899</v>
      </c>
      <c r="H1116" s="163" t="s">
        <v>21</v>
      </c>
      <c r="I1116" s="165"/>
      <c r="L1116" s="162"/>
      <c r="M1116" s="166"/>
      <c r="T1116" s="167"/>
      <c r="AT1116" s="163" t="s">
        <v>171</v>
      </c>
      <c r="AU1116" s="163" t="s">
        <v>85</v>
      </c>
      <c r="AV1116" s="12" t="s">
        <v>83</v>
      </c>
      <c r="AW1116" s="12" t="s">
        <v>37</v>
      </c>
      <c r="AX1116" s="12" t="s">
        <v>76</v>
      </c>
      <c r="AY1116" s="163" t="s">
        <v>160</v>
      </c>
    </row>
    <row r="1117" spans="2:51" s="13" customFormat="1" ht="10">
      <c r="B1117" s="168"/>
      <c r="D1117" s="159" t="s">
        <v>171</v>
      </c>
      <c r="E1117" s="169" t="s">
        <v>21</v>
      </c>
      <c r="F1117" s="170" t="s">
        <v>1133</v>
      </c>
      <c r="H1117" s="171">
        <v>79.38</v>
      </c>
      <c r="I1117" s="172"/>
      <c r="L1117" s="168"/>
      <c r="M1117" s="173"/>
      <c r="T1117" s="174"/>
      <c r="AT1117" s="169" t="s">
        <v>171</v>
      </c>
      <c r="AU1117" s="169" t="s">
        <v>85</v>
      </c>
      <c r="AV1117" s="13" t="s">
        <v>85</v>
      </c>
      <c r="AW1117" s="13" t="s">
        <v>37</v>
      </c>
      <c r="AX1117" s="13" t="s">
        <v>76</v>
      </c>
      <c r="AY1117" s="169" t="s">
        <v>160</v>
      </c>
    </row>
    <row r="1118" spans="2:51" s="14" customFormat="1" ht="10">
      <c r="B1118" s="175"/>
      <c r="D1118" s="159" t="s">
        <v>171</v>
      </c>
      <c r="E1118" s="176" t="s">
        <v>21</v>
      </c>
      <c r="F1118" s="177" t="s">
        <v>180</v>
      </c>
      <c r="H1118" s="178">
        <v>79.38</v>
      </c>
      <c r="I1118" s="179"/>
      <c r="L1118" s="175"/>
      <c r="M1118" s="180"/>
      <c r="T1118" s="181"/>
      <c r="AT1118" s="176" t="s">
        <v>171</v>
      </c>
      <c r="AU1118" s="176" t="s">
        <v>85</v>
      </c>
      <c r="AV1118" s="14" t="s">
        <v>181</v>
      </c>
      <c r="AW1118" s="14" t="s">
        <v>37</v>
      </c>
      <c r="AX1118" s="14" t="s">
        <v>76</v>
      </c>
      <c r="AY1118" s="176" t="s">
        <v>160</v>
      </c>
    </row>
    <row r="1119" spans="2:51" s="12" customFormat="1" ht="10">
      <c r="B1119" s="162"/>
      <c r="D1119" s="159" t="s">
        <v>171</v>
      </c>
      <c r="E1119" s="163" t="s">
        <v>21</v>
      </c>
      <c r="F1119" s="164" t="s">
        <v>903</v>
      </c>
      <c r="H1119" s="163" t="s">
        <v>21</v>
      </c>
      <c r="I1119" s="165"/>
      <c r="L1119" s="162"/>
      <c r="M1119" s="166"/>
      <c r="T1119" s="167"/>
      <c r="AT1119" s="163" t="s">
        <v>171</v>
      </c>
      <c r="AU1119" s="163" t="s">
        <v>85</v>
      </c>
      <c r="AV1119" s="12" t="s">
        <v>83</v>
      </c>
      <c r="AW1119" s="12" t="s">
        <v>37</v>
      </c>
      <c r="AX1119" s="12" t="s">
        <v>76</v>
      </c>
      <c r="AY1119" s="163" t="s">
        <v>160</v>
      </c>
    </row>
    <row r="1120" spans="2:51" s="13" customFormat="1" ht="10">
      <c r="B1120" s="168"/>
      <c r="D1120" s="159" t="s">
        <v>171</v>
      </c>
      <c r="E1120" s="169" t="s">
        <v>21</v>
      </c>
      <c r="F1120" s="170" t="s">
        <v>1133</v>
      </c>
      <c r="H1120" s="171">
        <v>79.38</v>
      </c>
      <c r="I1120" s="172"/>
      <c r="L1120" s="168"/>
      <c r="M1120" s="173"/>
      <c r="T1120" s="174"/>
      <c r="AT1120" s="169" t="s">
        <v>171</v>
      </c>
      <c r="AU1120" s="169" t="s">
        <v>85</v>
      </c>
      <c r="AV1120" s="13" t="s">
        <v>85</v>
      </c>
      <c r="AW1120" s="13" t="s">
        <v>37</v>
      </c>
      <c r="AX1120" s="13" t="s">
        <v>76</v>
      </c>
      <c r="AY1120" s="169" t="s">
        <v>160</v>
      </c>
    </row>
    <row r="1121" spans="2:51" s="14" customFormat="1" ht="10">
      <c r="B1121" s="175"/>
      <c r="D1121" s="159" t="s">
        <v>171</v>
      </c>
      <c r="E1121" s="176" t="s">
        <v>21</v>
      </c>
      <c r="F1121" s="177" t="s">
        <v>180</v>
      </c>
      <c r="H1121" s="178">
        <v>79.38</v>
      </c>
      <c r="I1121" s="179"/>
      <c r="L1121" s="175"/>
      <c r="M1121" s="180"/>
      <c r="T1121" s="181"/>
      <c r="AT1121" s="176" t="s">
        <v>171</v>
      </c>
      <c r="AU1121" s="176" t="s">
        <v>85</v>
      </c>
      <c r="AV1121" s="14" t="s">
        <v>181</v>
      </c>
      <c r="AW1121" s="14" t="s">
        <v>37</v>
      </c>
      <c r="AX1121" s="14" t="s">
        <v>76</v>
      </c>
      <c r="AY1121" s="176" t="s">
        <v>160</v>
      </c>
    </row>
    <row r="1122" spans="2:51" s="12" customFormat="1" ht="10">
      <c r="B1122" s="162"/>
      <c r="D1122" s="159" t="s">
        <v>171</v>
      </c>
      <c r="E1122" s="163" t="s">
        <v>21</v>
      </c>
      <c r="F1122" s="164" t="s">
        <v>905</v>
      </c>
      <c r="H1122" s="163" t="s">
        <v>21</v>
      </c>
      <c r="I1122" s="165"/>
      <c r="L1122" s="162"/>
      <c r="M1122" s="166"/>
      <c r="T1122" s="167"/>
      <c r="AT1122" s="163" t="s">
        <v>171</v>
      </c>
      <c r="AU1122" s="163" t="s">
        <v>85</v>
      </c>
      <c r="AV1122" s="12" t="s">
        <v>83</v>
      </c>
      <c r="AW1122" s="12" t="s">
        <v>37</v>
      </c>
      <c r="AX1122" s="12" t="s">
        <v>76</v>
      </c>
      <c r="AY1122" s="163" t="s">
        <v>160</v>
      </c>
    </row>
    <row r="1123" spans="2:51" s="13" customFormat="1" ht="10">
      <c r="B1123" s="168"/>
      <c r="D1123" s="159" t="s">
        <v>171</v>
      </c>
      <c r="E1123" s="169" t="s">
        <v>21</v>
      </c>
      <c r="F1123" s="170" t="s">
        <v>1134</v>
      </c>
      <c r="H1123" s="171">
        <v>46.32</v>
      </c>
      <c r="I1123" s="172"/>
      <c r="L1123" s="168"/>
      <c r="M1123" s="173"/>
      <c r="T1123" s="174"/>
      <c r="AT1123" s="169" t="s">
        <v>171</v>
      </c>
      <c r="AU1123" s="169" t="s">
        <v>85</v>
      </c>
      <c r="AV1123" s="13" t="s">
        <v>85</v>
      </c>
      <c r="AW1123" s="13" t="s">
        <v>37</v>
      </c>
      <c r="AX1123" s="13" t="s">
        <v>76</v>
      </c>
      <c r="AY1123" s="169" t="s">
        <v>160</v>
      </c>
    </row>
    <row r="1124" spans="2:51" s="14" customFormat="1" ht="10">
      <c r="B1124" s="175"/>
      <c r="D1124" s="159" t="s">
        <v>171</v>
      </c>
      <c r="E1124" s="176" t="s">
        <v>21</v>
      </c>
      <c r="F1124" s="177" t="s">
        <v>180</v>
      </c>
      <c r="H1124" s="178">
        <v>46.32</v>
      </c>
      <c r="I1124" s="179"/>
      <c r="L1124" s="175"/>
      <c r="M1124" s="180"/>
      <c r="T1124" s="181"/>
      <c r="AT1124" s="176" t="s">
        <v>171</v>
      </c>
      <c r="AU1124" s="176" t="s">
        <v>85</v>
      </c>
      <c r="AV1124" s="14" t="s">
        <v>181</v>
      </c>
      <c r="AW1124" s="14" t="s">
        <v>37</v>
      </c>
      <c r="AX1124" s="14" t="s">
        <v>76</v>
      </c>
      <c r="AY1124" s="176" t="s">
        <v>160</v>
      </c>
    </row>
    <row r="1125" spans="2:51" s="12" customFormat="1" ht="10">
      <c r="B1125" s="162"/>
      <c r="D1125" s="159" t="s">
        <v>171</v>
      </c>
      <c r="E1125" s="163" t="s">
        <v>21</v>
      </c>
      <c r="F1125" s="164" t="s">
        <v>908</v>
      </c>
      <c r="H1125" s="163" t="s">
        <v>21</v>
      </c>
      <c r="I1125" s="165"/>
      <c r="L1125" s="162"/>
      <c r="M1125" s="166"/>
      <c r="T1125" s="167"/>
      <c r="AT1125" s="163" t="s">
        <v>171</v>
      </c>
      <c r="AU1125" s="163" t="s">
        <v>85</v>
      </c>
      <c r="AV1125" s="12" t="s">
        <v>83</v>
      </c>
      <c r="AW1125" s="12" t="s">
        <v>37</v>
      </c>
      <c r="AX1125" s="12" t="s">
        <v>76</v>
      </c>
      <c r="AY1125" s="163" t="s">
        <v>160</v>
      </c>
    </row>
    <row r="1126" spans="2:51" s="13" customFormat="1" ht="10">
      <c r="B1126" s="168"/>
      <c r="D1126" s="159" t="s">
        <v>171</v>
      </c>
      <c r="E1126" s="169" t="s">
        <v>21</v>
      </c>
      <c r="F1126" s="170" t="s">
        <v>1135</v>
      </c>
      <c r="H1126" s="171">
        <v>15.6</v>
      </c>
      <c r="I1126" s="172"/>
      <c r="L1126" s="168"/>
      <c r="M1126" s="173"/>
      <c r="T1126" s="174"/>
      <c r="AT1126" s="169" t="s">
        <v>171</v>
      </c>
      <c r="AU1126" s="169" t="s">
        <v>85</v>
      </c>
      <c r="AV1126" s="13" t="s">
        <v>85</v>
      </c>
      <c r="AW1126" s="13" t="s">
        <v>37</v>
      </c>
      <c r="AX1126" s="13" t="s">
        <v>76</v>
      </c>
      <c r="AY1126" s="169" t="s">
        <v>160</v>
      </c>
    </row>
    <row r="1127" spans="2:51" s="14" customFormat="1" ht="10">
      <c r="B1127" s="175"/>
      <c r="D1127" s="159" t="s">
        <v>171</v>
      </c>
      <c r="E1127" s="176" t="s">
        <v>21</v>
      </c>
      <c r="F1127" s="177" t="s">
        <v>180</v>
      </c>
      <c r="H1127" s="178">
        <v>15.6</v>
      </c>
      <c r="I1127" s="179"/>
      <c r="L1127" s="175"/>
      <c r="M1127" s="180"/>
      <c r="T1127" s="181"/>
      <c r="AT1127" s="176" t="s">
        <v>171</v>
      </c>
      <c r="AU1127" s="176" t="s">
        <v>85</v>
      </c>
      <c r="AV1127" s="14" t="s">
        <v>181</v>
      </c>
      <c r="AW1127" s="14" t="s">
        <v>37</v>
      </c>
      <c r="AX1127" s="14" t="s">
        <v>76</v>
      </c>
      <c r="AY1127" s="176" t="s">
        <v>160</v>
      </c>
    </row>
    <row r="1128" spans="2:51" s="12" customFormat="1" ht="10">
      <c r="B1128" s="162"/>
      <c r="D1128" s="159" t="s">
        <v>171</v>
      </c>
      <c r="E1128" s="163" t="s">
        <v>21</v>
      </c>
      <c r="F1128" s="164" t="s">
        <v>912</v>
      </c>
      <c r="H1128" s="163" t="s">
        <v>21</v>
      </c>
      <c r="I1128" s="165"/>
      <c r="L1128" s="162"/>
      <c r="M1128" s="166"/>
      <c r="T1128" s="167"/>
      <c r="AT1128" s="163" t="s">
        <v>171</v>
      </c>
      <c r="AU1128" s="163" t="s">
        <v>85</v>
      </c>
      <c r="AV1128" s="12" t="s">
        <v>83</v>
      </c>
      <c r="AW1128" s="12" t="s">
        <v>37</v>
      </c>
      <c r="AX1128" s="12" t="s">
        <v>76</v>
      </c>
      <c r="AY1128" s="163" t="s">
        <v>160</v>
      </c>
    </row>
    <row r="1129" spans="2:51" s="13" customFormat="1" ht="10">
      <c r="B1129" s="168"/>
      <c r="D1129" s="159" t="s">
        <v>171</v>
      </c>
      <c r="E1129" s="169" t="s">
        <v>21</v>
      </c>
      <c r="F1129" s="170" t="s">
        <v>1136</v>
      </c>
      <c r="H1129" s="171">
        <v>12.45</v>
      </c>
      <c r="I1129" s="172"/>
      <c r="L1129" s="168"/>
      <c r="M1129" s="173"/>
      <c r="T1129" s="174"/>
      <c r="AT1129" s="169" t="s">
        <v>171</v>
      </c>
      <c r="AU1129" s="169" t="s">
        <v>85</v>
      </c>
      <c r="AV1129" s="13" t="s">
        <v>85</v>
      </c>
      <c r="AW1129" s="13" t="s">
        <v>37</v>
      </c>
      <c r="AX1129" s="13" t="s">
        <v>76</v>
      </c>
      <c r="AY1129" s="169" t="s">
        <v>160</v>
      </c>
    </row>
    <row r="1130" spans="2:51" s="14" customFormat="1" ht="10">
      <c r="B1130" s="175"/>
      <c r="D1130" s="159" t="s">
        <v>171</v>
      </c>
      <c r="E1130" s="176" t="s">
        <v>21</v>
      </c>
      <c r="F1130" s="177" t="s">
        <v>180</v>
      </c>
      <c r="H1130" s="178">
        <v>12.45</v>
      </c>
      <c r="I1130" s="179"/>
      <c r="L1130" s="175"/>
      <c r="M1130" s="180"/>
      <c r="T1130" s="181"/>
      <c r="AT1130" s="176" t="s">
        <v>171</v>
      </c>
      <c r="AU1130" s="176" t="s">
        <v>85</v>
      </c>
      <c r="AV1130" s="14" t="s">
        <v>181</v>
      </c>
      <c r="AW1130" s="14" t="s">
        <v>37</v>
      </c>
      <c r="AX1130" s="14" t="s">
        <v>76</v>
      </c>
      <c r="AY1130" s="176" t="s">
        <v>160</v>
      </c>
    </row>
    <row r="1131" spans="2:51" s="12" customFormat="1" ht="10">
      <c r="B1131" s="162"/>
      <c r="D1131" s="159" t="s">
        <v>171</v>
      </c>
      <c r="E1131" s="163" t="s">
        <v>21</v>
      </c>
      <c r="F1131" s="164" t="s">
        <v>914</v>
      </c>
      <c r="H1131" s="163" t="s">
        <v>21</v>
      </c>
      <c r="I1131" s="165"/>
      <c r="L1131" s="162"/>
      <c r="M1131" s="166"/>
      <c r="T1131" s="167"/>
      <c r="AT1131" s="163" t="s">
        <v>171</v>
      </c>
      <c r="AU1131" s="163" t="s">
        <v>85</v>
      </c>
      <c r="AV1131" s="12" t="s">
        <v>83</v>
      </c>
      <c r="AW1131" s="12" t="s">
        <v>37</v>
      </c>
      <c r="AX1131" s="12" t="s">
        <v>76</v>
      </c>
      <c r="AY1131" s="163" t="s">
        <v>160</v>
      </c>
    </row>
    <row r="1132" spans="2:51" s="13" customFormat="1" ht="10">
      <c r="B1132" s="168"/>
      <c r="D1132" s="159" t="s">
        <v>171</v>
      </c>
      <c r="E1132" s="169" t="s">
        <v>21</v>
      </c>
      <c r="F1132" s="170" t="s">
        <v>1137</v>
      </c>
      <c r="H1132" s="171">
        <v>100.9</v>
      </c>
      <c r="I1132" s="172"/>
      <c r="L1132" s="168"/>
      <c r="M1132" s="173"/>
      <c r="T1132" s="174"/>
      <c r="AT1132" s="169" t="s">
        <v>171</v>
      </c>
      <c r="AU1132" s="169" t="s">
        <v>85</v>
      </c>
      <c r="AV1132" s="13" t="s">
        <v>85</v>
      </c>
      <c r="AW1132" s="13" t="s">
        <v>37</v>
      </c>
      <c r="AX1132" s="13" t="s">
        <v>76</v>
      </c>
      <c r="AY1132" s="169" t="s">
        <v>160</v>
      </c>
    </row>
    <row r="1133" spans="2:51" s="13" customFormat="1" ht="10">
      <c r="B1133" s="168"/>
      <c r="D1133" s="159" t="s">
        <v>171</v>
      </c>
      <c r="E1133" s="169" t="s">
        <v>21</v>
      </c>
      <c r="F1133" s="170" t="s">
        <v>1138</v>
      </c>
      <c r="H1133" s="171">
        <v>-3.45</v>
      </c>
      <c r="I1133" s="172"/>
      <c r="L1133" s="168"/>
      <c r="M1133" s="173"/>
      <c r="T1133" s="174"/>
      <c r="AT1133" s="169" t="s">
        <v>171</v>
      </c>
      <c r="AU1133" s="169" t="s">
        <v>85</v>
      </c>
      <c r="AV1133" s="13" t="s">
        <v>85</v>
      </c>
      <c r="AW1133" s="13" t="s">
        <v>37</v>
      </c>
      <c r="AX1133" s="13" t="s">
        <v>76</v>
      </c>
      <c r="AY1133" s="169" t="s">
        <v>160</v>
      </c>
    </row>
    <row r="1134" spans="2:51" s="14" customFormat="1" ht="10">
      <c r="B1134" s="175"/>
      <c r="D1134" s="159" t="s">
        <v>171</v>
      </c>
      <c r="E1134" s="176" t="s">
        <v>21</v>
      </c>
      <c r="F1134" s="177" t="s">
        <v>180</v>
      </c>
      <c r="H1134" s="178">
        <v>97.45</v>
      </c>
      <c r="I1134" s="179"/>
      <c r="L1134" s="175"/>
      <c r="M1134" s="180"/>
      <c r="T1134" s="181"/>
      <c r="AT1134" s="176" t="s">
        <v>171</v>
      </c>
      <c r="AU1134" s="176" t="s">
        <v>85</v>
      </c>
      <c r="AV1134" s="14" t="s">
        <v>181</v>
      </c>
      <c r="AW1134" s="14" t="s">
        <v>37</v>
      </c>
      <c r="AX1134" s="14" t="s">
        <v>76</v>
      </c>
      <c r="AY1134" s="176" t="s">
        <v>160</v>
      </c>
    </row>
    <row r="1135" spans="2:51" s="12" customFormat="1" ht="10">
      <c r="B1135" s="162"/>
      <c r="D1135" s="159" t="s">
        <v>171</v>
      </c>
      <c r="E1135" s="163" t="s">
        <v>21</v>
      </c>
      <c r="F1135" s="164" t="s">
        <v>919</v>
      </c>
      <c r="H1135" s="163" t="s">
        <v>21</v>
      </c>
      <c r="I1135" s="165"/>
      <c r="L1135" s="162"/>
      <c r="M1135" s="166"/>
      <c r="T1135" s="167"/>
      <c r="AT1135" s="163" t="s">
        <v>171</v>
      </c>
      <c r="AU1135" s="163" t="s">
        <v>85</v>
      </c>
      <c r="AV1135" s="12" t="s">
        <v>83</v>
      </c>
      <c r="AW1135" s="12" t="s">
        <v>37</v>
      </c>
      <c r="AX1135" s="12" t="s">
        <v>76</v>
      </c>
      <c r="AY1135" s="163" t="s">
        <v>160</v>
      </c>
    </row>
    <row r="1136" spans="2:51" s="13" customFormat="1" ht="10">
      <c r="B1136" s="168"/>
      <c r="D1136" s="159" t="s">
        <v>171</v>
      </c>
      <c r="E1136" s="169" t="s">
        <v>21</v>
      </c>
      <c r="F1136" s="170" t="s">
        <v>1139</v>
      </c>
      <c r="H1136" s="171">
        <v>18.1</v>
      </c>
      <c r="I1136" s="172"/>
      <c r="L1136" s="168"/>
      <c r="M1136" s="173"/>
      <c r="T1136" s="174"/>
      <c r="AT1136" s="169" t="s">
        <v>171</v>
      </c>
      <c r="AU1136" s="169" t="s">
        <v>85</v>
      </c>
      <c r="AV1136" s="13" t="s">
        <v>85</v>
      </c>
      <c r="AW1136" s="13" t="s">
        <v>37</v>
      </c>
      <c r="AX1136" s="13" t="s">
        <v>76</v>
      </c>
      <c r="AY1136" s="169" t="s">
        <v>160</v>
      </c>
    </row>
    <row r="1137" spans="2:51" s="14" customFormat="1" ht="10">
      <c r="B1137" s="175"/>
      <c r="D1137" s="159" t="s">
        <v>171</v>
      </c>
      <c r="E1137" s="176" t="s">
        <v>21</v>
      </c>
      <c r="F1137" s="177" t="s">
        <v>180</v>
      </c>
      <c r="H1137" s="178">
        <v>18.1</v>
      </c>
      <c r="I1137" s="179"/>
      <c r="L1137" s="175"/>
      <c r="M1137" s="180"/>
      <c r="T1137" s="181"/>
      <c r="AT1137" s="176" t="s">
        <v>171</v>
      </c>
      <c r="AU1137" s="176" t="s">
        <v>85</v>
      </c>
      <c r="AV1137" s="14" t="s">
        <v>181</v>
      </c>
      <c r="AW1137" s="14" t="s">
        <v>37</v>
      </c>
      <c r="AX1137" s="14" t="s">
        <v>76</v>
      </c>
      <c r="AY1137" s="176" t="s">
        <v>160</v>
      </c>
    </row>
    <row r="1138" spans="2:51" s="12" customFormat="1" ht="10">
      <c r="B1138" s="162"/>
      <c r="D1138" s="159" t="s">
        <v>171</v>
      </c>
      <c r="E1138" s="163" t="s">
        <v>21</v>
      </c>
      <c r="F1138" s="164" t="s">
        <v>921</v>
      </c>
      <c r="H1138" s="163" t="s">
        <v>21</v>
      </c>
      <c r="I1138" s="165"/>
      <c r="L1138" s="162"/>
      <c r="M1138" s="166"/>
      <c r="T1138" s="167"/>
      <c r="AT1138" s="163" t="s">
        <v>171</v>
      </c>
      <c r="AU1138" s="163" t="s">
        <v>85</v>
      </c>
      <c r="AV1138" s="12" t="s">
        <v>83</v>
      </c>
      <c r="AW1138" s="12" t="s">
        <v>37</v>
      </c>
      <c r="AX1138" s="12" t="s">
        <v>76</v>
      </c>
      <c r="AY1138" s="163" t="s">
        <v>160</v>
      </c>
    </row>
    <row r="1139" spans="2:51" s="13" customFormat="1" ht="10">
      <c r="B1139" s="168"/>
      <c r="D1139" s="159" t="s">
        <v>171</v>
      </c>
      <c r="E1139" s="169" t="s">
        <v>21</v>
      </c>
      <c r="F1139" s="170" t="s">
        <v>1139</v>
      </c>
      <c r="H1139" s="171">
        <v>18.1</v>
      </c>
      <c r="I1139" s="172"/>
      <c r="L1139" s="168"/>
      <c r="M1139" s="173"/>
      <c r="T1139" s="174"/>
      <c r="AT1139" s="169" t="s">
        <v>171</v>
      </c>
      <c r="AU1139" s="169" t="s">
        <v>85</v>
      </c>
      <c r="AV1139" s="13" t="s">
        <v>85</v>
      </c>
      <c r="AW1139" s="13" t="s">
        <v>37</v>
      </c>
      <c r="AX1139" s="13" t="s">
        <v>76</v>
      </c>
      <c r="AY1139" s="169" t="s">
        <v>160</v>
      </c>
    </row>
    <row r="1140" spans="2:51" s="14" customFormat="1" ht="10">
      <c r="B1140" s="175"/>
      <c r="D1140" s="159" t="s">
        <v>171</v>
      </c>
      <c r="E1140" s="176" t="s">
        <v>21</v>
      </c>
      <c r="F1140" s="177" t="s">
        <v>180</v>
      </c>
      <c r="H1140" s="178">
        <v>18.1</v>
      </c>
      <c r="I1140" s="179"/>
      <c r="L1140" s="175"/>
      <c r="M1140" s="180"/>
      <c r="T1140" s="181"/>
      <c r="AT1140" s="176" t="s">
        <v>171</v>
      </c>
      <c r="AU1140" s="176" t="s">
        <v>85</v>
      </c>
      <c r="AV1140" s="14" t="s">
        <v>181</v>
      </c>
      <c r="AW1140" s="14" t="s">
        <v>37</v>
      </c>
      <c r="AX1140" s="14" t="s">
        <v>76</v>
      </c>
      <c r="AY1140" s="176" t="s">
        <v>160</v>
      </c>
    </row>
    <row r="1141" spans="2:51" s="12" customFormat="1" ht="10">
      <c r="B1141" s="162"/>
      <c r="D1141" s="159" t="s">
        <v>171</v>
      </c>
      <c r="E1141" s="163" t="s">
        <v>21</v>
      </c>
      <c r="F1141" s="164" t="s">
        <v>924</v>
      </c>
      <c r="H1141" s="163" t="s">
        <v>21</v>
      </c>
      <c r="I1141" s="165"/>
      <c r="L1141" s="162"/>
      <c r="M1141" s="166"/>
      <c r="T1141" s="167"/>
      <c r="AT1141" s="163" t="s">
        <v>171</v>
      </c>
      <c r="AU1141" s="163" t="s">
        <v>85</v>
      </c>
      <c r="AV1141" s="12" t="s">
        <v>83</v>
      </c>
      <c r="AW1141" s="12" t="s">
        <v>37</v>
      </c>
      <c r="AX1141" s="12" t="s">
        <v>76</v>
      </c>
      <c r="AY1141" s="163" t="s">
        <v>160</v>
      </c>
    </row>
    <row r="1142" spans="2:51" s="13" customFormat="1" ht="10">
      <c r="B1142" s="168"/>
      <c r="D1142" s="159" t="s">
        <v>171</v>
      </c>
      <c r="E1142" s="169" t="s">
        <v>21</v>
      </c>
      <c r="F1142" s="170" t="s">
        <v>1140</v>
      </c>
      <c r="H1142" s="171">
        <v>14.7</v>
      </c>
      <c r="I1142" s="172"/>
      <c r="L1142" s="168"/>
      <c r="M1142" s="173"/>
      <c r="T1142" s="174"/>
      <c r="AT1142" s="169" t="s">
        <v>171</v>
      </c>
      <c r="AU1142" s="169" t="s">
        <v>85</v>
      </c>
      <c r="AV1142" s="13" t="s">
        <v>85</v>
      </c>
      <c r="AW1142" s="13" t="s">
        <v>37</v>
      </c>
      <c r="AX1142" s="13" t="s">
        <v>76</v>
      </c>
      <c r="AY1142" s="169" t="s">
        <v>160</v>
      </c>
    </row>
    <row r="1143" spans="2:51" s="14" customFormat="1" ht="10">
      <c r="B1143" s="175"/>
      <c r="D1143" s="159" t="s">
        <v>171</v>
      </c>
      <c r="E1143" s="176" t="s">
        <v>21</v>
      </c>
      <c r="F1143" s="177" t="s">
        <v>180</v>
      </c>
      <c r="H1143" s="178">
        <v>14.7</v>
      </c>
      <c r="I1143" s="179"/>
      <c r="L1143" s="175"/>
      <c r="M1143" s="180"/>
      <c r="T1143" s="181"/>
      <c r="AT1143" s="176" t="s">
        <v>171</v>
      </c>
      <c r="AU1143" s="176" t="s">
        <v>85</v>
      </c>
      <c r="AV1143" s="14" t="s">
        <v>181</v>
      </c>
      <c r="AW1143" s="14" t="s">
        <v>37</v>
      </c>
      <c r="AX1143" s="14" t="s">
        <v>76</v>
      </c>
      <c r="AY1143" s="176" t="s">
        <v>160</v>
      </c>
    </row>
    <row r="1144" spans="2:51" s="12" customFormat="1" ht="10">
      <c r="B1144" s="162"/>
      <c r="D1144" s="159" t="s">
        <v>171</v>
      </c>
      <c r="E1144" s="163" t="s">
        <v>21</v>
      </c>
      <c r="F1144" s="164" t="s">
        <v>927</v>
      </c>
      <c r="H1144" s="163" t="s">
        <v>21</v>
      </c>
      <c r="I1144" s="165"/>
      <c r="L1144" s="162"/>
      <c r="M1144" s="166"/>
      <c r="T1144" s="167"/>
      <c r="AT1144" s="163" t="s">
        <v>171</v>
      </c>
      <c r="AU1144" s="163" t="s">
        <v>85</v>
      </c>
      <c r="AV1144" s="12" t="s">
        <v>83</v>
      </c>
      <c r="AW1144" s="12" t="s">
        <v>37</v>
      </c>
      <c r="AX1144" s="12" t="s">
        <v>76</v>
      </c>
      <c r="AY1144" s="163" t="s">
        <v>160</v>
      </c>
    </row>
    <row r="1145" spans="2:51" s="13" customFormat="1" ht="10">
      <c r="B1145" s="168"/>
      <c r="D1145" s="159" t="s">
        <v>171</v>
      </c>
      <c r="E1145" s="169" t="s">
        <v>21</v>
      </c>
      <c r="F1145" s="170" t="s">
        <v>1140</v>
      </c>
      <c r="H1145" s="171">
        <v>14.7</v>
      </c>
      <c r="I1145" s="172"/>
      <c r="L1145" s="168"/>
      <c r="M1145" s="173"/>
      <c r="T1145" s="174"/>
      <c r="AT1145" s="169" t="s">
        <v>171</v>
      </c>
      <c r="AU1145" s="169" t="s">
        <v>85</v>
      </c>
      <c r="AV1145" s="13" t="s">
        <v>85</v>
      </c>
      <c r="AW1145" s="13" t="s">
        <v>37</v>
      </c>
      <c r="AX1145" s="13" t="s">
        <v>76</v>
      </c>
      <c r="AY1145" s="169" t="s">
        <v>160</v>
      </c>
    </row>
    <row r="1146" spans="2:51" s="14" customFormat="1" ht="10">
      <c r="B1146" s="175"/>
      <c r="D1146" s="159" t="s">
        <v>171</v>
      </c>
      <c r="E1146" s="176" t="s">
        <v>21</v>
      </c>
      <c r="F1146" s="177" t="s">
        <v>180</v>
      </c>
      <c r="H1146" s="178">
        <v>14.7</v>
      </c>
      <c r="I1146" s="179"/>
      <c r="L1146" s="175"/>
      <c r="M1146" s="180"/>
      <c r="T1146" s="181"/>
      <c r="AT1146" s="176" t="s">
        <v>171</v>
      </c>
      <c r="AU1146" s="176" t="s">
        <v>85</v>
      </c>
      <c r="AV1146" s="14" t="s">
        <v>181</v>
      </c>
      <c r="AW1146" s="14" t="s">
        <v>37</v>
      </c>
      <c r="AX1146" s="14" t="s">
        <v>76</v>
      </c>
      <c r="AY1146" s="176" t="s">
        <v>160</v>
      </c>
    </row>
    <row r="1147" spans="2:51" s="12" customFormat="1" ht="10">
      <c r="B1147" s="162"/>
      <c r="D1147" s="159" t="s">
        <v>171</v>
      </c>
      <c r="E1147" s="163" t="s">
        <v>21</v>
      </c>
      <c r="F1147" s="164" t="s">
        <v>930</v>
      </c>
      <c r="H1147" s="163" t="s">
        <v>21</v>
      </c>
      <c r="I1147" s="165"/>
      <c r="L1147" s="162"/>
      <c r="M1147" s="166"/>
      <c r="T1147" s="167"/>
      <c r="AT1147" s="163" t="s">
        <v>171</v>
      </c>
      <c r="AU1147" s="163" t="s">
        <v>85</v>
      </c>
      <c r="AV1147" s="12" t="s">
        <v>83</v>
      </c>
      <c r="AW1147" s="12" t="s">
        <v>37</v>
      </c>
      <c r="AX1147" s="12" t="s">
        <v>76</v>
      </c>
      <c r="AY1147" s="163" t="s">
        <v>160</v>
      </c>
    </row>
    <row r="1148" spans="2:51" s="13" customFormat="1" ht="10">
      <c r="B1148" s="168"/>
      <c r="D1148" s="159" t="s">
        <v>171</v>
      </c>
      <c r="E1148" s="169" t="s">
        <v>21</v>
      </c>
      <c r="F1148" s="170" t="s">
        <v>1141</v>
      </c>
      <c r="H1148" s="171">
        <v>53.82</v>
      </c>
      <c r="I1148" s="172"/>
      <c r="L1148" s="168"/>
      <c r="M1148" s="173"/>
      <c r="T1148" s="174"/>
      <c r="AT1148" s="169" t="s">
        <v>171</v>
      </c>
      <c r="AU1148" s="169" t="s">
        <v>85</v>
      </c>
      <c r="AV1148" s="13" t="s">
        <v>85</v>
      </c>
      <c r="AW1148" s="13" t="s">
        <v>37</v>
      </c>
      <c r="AX1148" s="13" t="s">
        <v>76</v>
      </c>
      <c r="AY1148" s="169" t="s">
        <v>160</v>
      </c>
    </row>
    <row r="1149" spans="2:51" s="14" customFormat="1" ht="10">
      <c r="B1149" s="175"/>
      <c r="D1149" s="159" t="s">
        <v>171</v>
      </c>
      <c r="E1149" s="176" t="s">
        <v>21</v>
      </c>
      <c r="F1149" s="177" t="s">
        <v>180</v>
      </c>
      <c r="H1149" s="178">
        <v>53.82</v>
      </c>
      <c r="I1149" s="179"/>
      <c r="L1149" s="175"/>
      <c r="M1149" s="180"/>
      <c r="T1149" s="181"/>
      <c r="AT1149" s="176" t="s">
        <v>171</v>
      </c>
      <c r="AU1149" s="176" t="s">
        <v>85</v>
      </c>
      <c r="AV1149" s="14" t="s">
        <v>181</v>
      </c>
      <c r="AW1149" s="14" t="s">
        <v>37</v>
      </c>
      <c r="AX1149" s="14" t="s">
        <v>76</v>
      </c>
      <c r="AY1149" s="176" t="s">
        <v>160</v>
      </c>
    </row>
    <row r="1150" spans="2:51" s="12" customFormat="1" ht="10">
      <c r="B1150" s="162"/>
      <c r="D1150" s="159" t="s">
        <v>171</v>
      </c>
      <c r="E1150" s="163" t="s">
        <v>21</v>
      </c>
      <c r="F1150" s="164" t="s">
        <v>934</v>
      </c>
      <c r="H1150" s="163" t="s">
        <v>21</v>
      </c>
      <c r="I1150" s="165"/>
      <c r="L1150" s="162"/>
      <c r="M1150" s="166"/>
      <c r="T1150" s="167"/>
      <c r="AT1150" s="163" t="s">
        <v>171</v>
      </c>
      <c r="AU1150" s="163" t="s">
        <v>85</v>
      </c>
      <c r="AV1150" s="12" t="s">
        <v>83</v>
      </c>
      <c r="AW1150" s="12" t="s">
        <v>37</v>
      </c>
      <c r="AX1150" s="12" t="s">
        <v>76</v>
      </c>
      <c r="AY1150" s="163" t="s">
        <v>160</v>
      </c>
    </row>
    <row r="1151" spans="2:51" s="13" customFormat="1" ht="10">
      <c r="B1151" s="168"/>
      <c r="D1151" s="159" t="s">
        <v>171</v>
      </c>
      <c r="E1151" s="169" t="s">
        <v>21</v>
      </c>
      <c r="F1151" s="170" t="s">
        <v>1133</v>
      </c>
      <c r="H1151" s="171">
        <v>79.38</v>
      </c>
      <c r="I1151" s="172"/>
      <c r="L1151" s="168"/>
      <c r="M1151" s="173"/>
      <c r="T1151" s="174"/>
      <c r="AT1151" s="169" t="s">
        <v>171</v>
      </c>
      <c r="AU1151" s="169" t="s">
        <v>85</v>
      </c>
      <c r="AV1151" s="13" t="s">
        <v>85</v>
      </c>
      <c r="AW1151" s="13" t="s">
        <v>37</v>
      </c>
      <c r="AX1151" s="13" t="s">
        <v>76</v>
      </c>
      <c r="AY1151" s="169" t="s">
        <v>160</v>
      </c>
    </row>
    <row r="1152" spans="2:51" s="14" customFormat="1" ht="10">
      <c r="B1152" s="175"/>
      <c r="D1152" s="159" t="s">
        <v>171</v>
      </c>
      <c r="E1152" s="176" t="s">
        <v>21</v>
      </c>
      <c r="F1152" s="177" t="s">
        <v>180</v>
      </c>
      <c r="H1152" s="178">
        <v>79.38</v>
      </c>
      <c r="I1152" s="179"/>
      <c r="L1152" s="175"/>
      <c r="M1152" s="180"/>
      <c r="T1152" s="181"/>
      <c r="AT1152" s="176" t="s">
        <v>171</v>
      </c>
      <c r="AU1152" s="176" t="s">
        <v>85</v>
      </c>
      <c r="AV1152" s="14" t="s">
        <v>181</v>
      </c>
      <c r="AW1152" s="14" t="s">
        <v>37</v>
      </c>
      <c r="AX1152" s="14" t="s">
        <v>76</v>
      </c>
      <c r="AY1152" s="176" t="s">
        <v>160</v>
      </c>
    </row>
    <row r="1153" spans="2:51" s="15" customFormat="1" ht="10">
      <c r="B1153" s="182"/>
      <c r="D1153" s="159" t="s">
        <v>171</v>
      </c>
      <c r="E1153" s="183" t="s">
        <v>21</v>
      </c>
      <c r="F1153" s="184" t="s">
        <v>185</v>
      </c>
      <c r="H1153" s="185">
        <v>1047.8000000000002</v>
      </c>
      <c r="I1153" s="186"/>
      <c r="L1153" s="182"/>
      <c r="M1153" s="187"/>
      <c r="T1153" s="188"/>
      <c r="AT1153" s="183" t="s">
        <v>171</v>
      </c>
      <c r="AU1153" s="183" t="s">
        <v>85</v>
      </c>
      <c r="AV1153" s="15" t="s">
        <v>167</v>
      </c>
      <c r="AW1153" s="15" t="s">
        <v>37</v>
      </c>
      <c r="AX1153" s="15" t="s">
        <v>83</v>
      </c>
      <c r="AY1153" s="183" t="s">
        <v>160</v>
      </c>
    </row>
    <row r="1154" spans="2:65" s="1" customFormat="1" ht="16.5" customHeight="1">
      <c r="B1154" s="33"/>
      <c r="C1154" s="146" t="s">
        <v>1142</v>
      </c>
      <c r="D1154" s="146" t="s">
        <v>162</v>
      </c>
      <c r="E1154" s="147" t="s">
        <v>1143</v>
      </c>
      <c r="F1154" s="148" t="s">
        <v>1144</v>
      </c>
      <c r="G1154" s="149" t="s">
        <v>370</v>
      </c>
      <c r="H1154" s="150">
        <v>694.46</v>
      </c>
      <c r="I1154" s="151"/>
      <c r="J1154" s="152">
        <f>ROUND(I1154*H1154,2)</f>
        <v>0</v>
      </c>
      <c r="K1154" s="148" t="s">
        <v>166</v>
      </c>
      <c r="L1154" s="33"/>
      <c r="M1154" s="153" t="s">
        <v>21</v>
      </c>
      <c r="N1154" s="154" t="s">
        <v>47</v>
      </c>
      <c r="P1154" s="155">
        <f>O1154*H1154</f>
        <v>0</v>
      </c>
      <c r="Q1154" s="155">
        <v>0.00021</v>
      </c>
      <c r="R1154" s="155">
        <f>Q1154*H1154</f>
        <v>0.1458366</v>
      </c>
      <c r="S1154" s="155">
        <v>0</v>
      </c>
      <c r="T1154" s="156">
        <f>S1154*H1154</f>
        <v>0</v>
      </c>
      <c r="AR1154" s="157" t="s">
        <v>167</v>
      </c>
      <c r="AT1154" s="157" t="s">
        <v>162</v>
      </c>
      <c r="AU1154" s="157" t="s">
        <v>85</v>
      </c>
      <c r="AY1154" s="18" t="s">
        <v>160</v>
      </c>
      <c r="BE1154" s="158">
        <f>IF(N1154="základní",J1154,0)</f>
        <v>0</v>
      </c>
      <c r="BF1154" s="158">
        <f>IF(N1154="snížená",J1154,0)</f>
        <v>0</v>
      </c>
      <c r="BG1154" s="158">
        <f>IF(N1154="zákl. přenesená",J1154,0)</f>
        <v>0</v>
      </c>
      <c r="BH1154" s="158">
        <f>IF(N1154="sníž. přenesená",J1154,0)</f>
        <v>0</v>
      </c>
      <c r="BI1154" s="158">
        <f>IF(N1154="nulová",J1154,0)</f>
        <v>0</v>
      </c>
      <c r="BJ1154" s="18" t="s">
        <v>83</v>
      </c>
      <c r="BK1154" s="158">
        <f>ROUND(I1154*H1154,2)</f>
        <v>0</v>
      </c>
      <c r="BL1154" s="18" t="s">
        <v>167</v>
      </c>
      <c r="BM1154" s="157" t="s">
        <v>1145</v>
      </c>
    </row>
    <row r="1155" spans="2:47" s="1" customFormat="1" ht="36">
      <c r="B1155" s="33"/>
      <c r="D1155" s="159" t="s">
        <v>169</v>
      </c>
      <c r="F1155" s="160" t="s">
        <v>1146</v>
      </c>
      <c r="I1155" s="94"/>
      <c r="L1155" s="33"/>
      <c r="M1155" s="161"/>
      <c r="T1155" s="54"/>
      <c r="AT1155" s="18" t="s">
        <v>169</v>
      </c>
      <c r="AU1155" s="18" t="s">
        <v>85</v>
      </c>
    </row>
    <row r="1156" spans="2:51" s="12" customFormat="1" ht="10">
      <c r="B1156" s="162"/>
      <c r="D1156" s="159" t="s">
        <v>171</v>
      </c>
      <c r="E1156" s="163" t="s">
        <v>21</v>
      </c>
      <c r="F1156" s="164" t="s">
        <v>1051</v>
      </c>
      <c r="H1156" s="163" t="s">
        <v>21</v>
      </c>
      <c r="I1156" s="165"/>
      <c r="L1156" s="162"/>
      <c r="M1156" s="166"/>
      <c r="T1156" s="167"/>
      <c r="AT1156" s="163" t="s">
        <v>171</v>
      </c>
      <c r="AU1156" s="163" t="s">
        <v>85</v>
      </c>
      <c r="AV1156" s="12" t="s">
        <v>83</v>
      </c>
      <c r="AW1156" s="12" t="s">
        <v>37</v>
      </c>
      <c r="AX1156" s="12" t="s">
        <v>76</v>
      </c>
      <c r="AY1156" s="163" t="s">
        <v>160</v>
      </c>
    </row>
    <row r="1157" spans="2:51" s="12" customFormat="1" ht="10">
      <c r="B1157" s="162"/>
      <c r="D1157" s="159" t="s">
        <v>171</v>
      </c>
      <c r="E1157" s="163" t="s">
        <v>21</v>
      </c>
      <c r="F1157" s="164" t="s">
        <v>1088</v>
      </c>
      <c r="H1157" s="163" t="s">
        <v>21</v>
      </c>
      <c r="I1157" s="165"/>
      <c r="L1157" s="162"/>
      <c r="M1157" s="166"/>
      <c r="T1157" s="167"/>
      <c r="AT1157" s="163" t="s">
        <v>171</v>
      </c>
      <c r="AU1157" s="163" t="s">
        <v>85</v>
      </c>
      <c r="AV1157" s="12" t="s">
        <v>83</v>
      </c>
      <c r="AW1157" s="12" t="s">
        <v>37</v>
      </c>
      <c r="AX1157" s="12" t="s">
        <v>76</v>
      </c>
      <c r="AY1157" s="163" t="s">
        <v>160</v>
      </c>
    </row>
    <row r="1158" spans="2:51" s="12" customFormat="1" ht="10">
      <c r="B1158" s="162"/>
      <c r="D1158" s="159" t="s">
        <v>171</v>
      </c>
      <c r="E1158" s="163" t="s">
        <v>21</v>
      </c>
      <c r="F1158" s="164" t="s">
        <v>866</v>
      </c>
      <c r="H1158" s="163" t="s">
        <v>21</v>
      </c>
      <c r="I1158" s="165"/>
      <c r="L1158" s="162"/>
      <c r="M1158" s="166"/>
      <c r="T1158" s="167"/>
      <c r="AT1158" s="163" t="s">
        <v>171</v>
      </c>
      <c r="AU1158" s="163" t="s">
        <v>85</v>
      </c>
      <c r="AV1158" s="12" t="s">
        <v>83</v>
      </c>
      <c r="AW1158" s="12" t="s">
        <v>37</v>
      </c>
      <c r="AX1158" s="12" t="s">
        <v>76</v>
      </c>
      <c r="AY1158" s="163" t="s">
        <v>160</v>
      </c>
    </row>
    <row r="1159" spans="2:51" s="13" customFormat="1" ht="10">
      <c r="B1159" s="168"/>
      <c r="D1159" s="159" t="s">
        <v>171</v>
      </c>
      <c r="E1159" s="169" t="s">
        <v>21</v>
      </c>
      <c r="F1159" s="170" t="s">
        <v>1147</v>
      </c>
      <c r="H1159" s="171">
        <v>65.65</v>
      </c>
      <c r="I1159" s="172"/>
      <c r="L1159" s="168"/>
      <c r="M1159" s="173"/>
      <c r="T1159" s="174"/>
      <c r="AT1159" s="169" t="s">
        <v>171</v>
      </c>
      <c r="AU1159" s="169" t="s">
        <v>85</v>
      </c>
      <c r="AV1159" s="13" t="s">
        <v>85</v>
      </c>
      <c r="AW1159" s="13" t="s">
        <v>37</v>
      </c>
      <c r="AX1159" s="13" t="s">
        <v>76</v>
      </c>
      <c r="AY1159" s="169" t="s">
        <v>160</v>
      </c>
    </row>
    <row r="1160" spans="2:51" s="14" customFormat="1" ht="10">
      <c r="B1160" s="175"/>
      <c r="D1160" s="159" t="s">
        <v>171</v>
      </c>
      <c r="E1160" s="176" t="s">
        <v>21</v>
      </c>
      <c r="F1160" s="177" t="s">
        <v>180</v>
      </c>
      <c r="H1160" s="178">
        <v>65.65</v>
      </c>
      <c r="I1160" s="179"/>
      <c r="L1160" s="175"/>
      <c r="M1160" s="180"/>
      <c r="T1160" s="181"/>
      <c r="AT1160" s="176" t="s">
        <v>171</v>
      </c>
      <c r="AU1160" s="176" t="s">
        <v>85</v>
      </c>
      <c r="AV1160" s="14" t="s">
        <v>181</v>
      </c>
      <c r="AW1160" s="14" t="s">
        <v>37</v>
      </c>
      <c r="AX1160" s="14" t="s">
        <v>76</v>
      </c>
      <c r="AY1160" s="176" t="s">
        <v>160</v>
      </c>
    </row>
    <row r="1161" spans="2:51" s="12" customFormat="1" ht="10">
      <c r="B1161" s="162"/>
      <c r="D1161" s="159" t="s">
        <v>171</v>
      </c>
      <c r="E1161" s="163" t="s">
        <v>21</v>
      </c>
      <c r="F1161" s="164" t="s">
        <v>879</v>
      </c>
      <c r="H1161" s="163" t="s">
        <v>21</v>
      </c>
      <c r="I1161" s="165"/>
      <c r="L1161" s="162"/>
      <c r="M1161" s="166"/>
      <c r="T1161" s="167"/>
      <c r="AT1161" s="163" t="s">
        <v>171</v>
      </c>
      <c r="AU1161" s="163" t="s">
        <v>85</v>
      </c>
      <c r="AV1161" s="12" t="s">
        <v>83</v>
      </c>
      <c r="AW1161" s="12" t="s">
        <v>37</v>
      </c>
      <c r="AX1161" s="12" t="s">
        <v>76</v>
      </c>
      <c r="AY1161" s="163" t="s">
        <v>160</v>
      </c>
    </row>
    <row r="1162" spans="2:51" s="13" customFormat="1" ht="10">
      <c r="B1162" s="168"/>
      <c r="D1162" s="159" t="s">
        <v>171</v>
      </c>
      <c r="E1162" s="169" t="s">
        <v>21</v>
      </c>
      <c r="F1162" s="170" t="s">
        <v>1148</v>
      </c>
      <c r="H1162" s="171">
        <v>84.5</v>
      </c>
      <c r="I1162" s="172"/>
      <c r="L1162" s="168"/>
      <c r="M1162" s="173"/>
      <c r="T1162" s="174"/>
      <c r="AT1162" s="169" t="s">
        <v>171</v>
      </c>
      <c r="AU1162" s="169" t="s">
        <v>85</v>
      </c>
      <c r="AV1162" s="13" t="s">
        <v>85</v>
      </c>
      <c r="AW1162" s="13" t="s">
        <v>37</v>
      </c>
      <c r="AX1162" s="13" t="s">
        <v>76</v>
      </c>
      <c r="AY1162" s="169" t="s">
        <v>160</v>
      </c>
    </row>
    <row r="1163" spans="2:51" s="14" customFormat="1" ht="10">
      <c r="B1163" s="175"/>
      <c r="D1163" s="159" t="s">
        <v>171</v>
      </c>
      <c r="E1163" s="176" t="s">
        <v>21</v>
      </c>
      <c r="F1163" s="177" t="s">
        <v>180</v>
      </c>
      <c r="H1163" s="178">
        <v>84.5</v>
      </c>
      <c r="I1163" s="179"/>
      <c r="L1163" s="175"/>
      <c r="M1163" s="180"/>
      <c r="T1163" s="181"/>
      <c r="AT1163" s="176" t="s">
        <v>171</v>
      </c>
      <c r="AU1163" s="176" t="s">
        <v>85</v>
      </c>
      <c r="AV1163" s="14" t="s">
        <v>181</v>
      </c>
      <c r="AW1163" s="14" t="s">
        <v>37</v>
      </c>
      <c r="AX1163" s="14" t="s">
        <v>76</v>
      </c>
      <c r="AY1163" s="176" t="s">
        <v>160</v>
      </c>
    </row>
    <row r="1164" spans="2:51" s="12" customFormat="1" ht="10">
      <c r="B1164" s="162"/>
      <c r="D1164" s="159" t="s">
        <v>171</v>
      </c>
      <c r="E1164" s="163" t="s">
        <v>21</v>
      </c>
      <c r="F1164" s="164" t="s">
        <v>888</v>
      </c>
      <c r="H1164" s="163" t="s">
        <v>21</v>
      </c>
      <c r="I1164" s="165"/>
      <c r="L1164" s="162"/>
      <c r="M1164" s="166"/>
      <c r="T1164" s="167"/>
      <c r="AT1164" s="163" t="s">
        <v>171</v>
      </c>
      <c r="AU1164" s="163" t="s">
        <v>85</v>
      </c>
      <c r="AV1164" s="12" t="s">
        <v>83</v>
      </c>
      <c r="AW1164" s="12" t="s">
        <v>37</v>
      </c>
      <c r="AX1164" s="12" t="s">
        <v>76</v>
      </c>
      <c r="AY1164" s="163" t="s">
        <v>160</v>
      </c>
    </row>
    <row r="1165" spans="2:51" s="13" customFormat="1" ht="10">
      <c r="B1165" s="168"/>
      <c r="D1165" s="159" t="s">
        <v>171</v>
      </c>
      <c r="E1165" s="169" t="s">
        <v>21</v>
      </c>
      <c r="F1165" s="170" t="s">
        <v>1149</v>
      </c>
      <c r="H1165" s="171">
        <v>80</v>
      </c>
      <c r="I1165" s="172"/>
      <c r="L1165" s="168"/>
      <c r="M1165" s="173"/>
      <c r="T1165" s="174"/>
      <c r="AT1165" s="169" t="s">
        <v>171</v>
      </c>
      <c r="AU1165" s="169" t="s">
        <v>85</v>
      </c>
      <c r="AV1165" s="13" t="s">
        <v>85</v>
      </c>
      <c r="AW1165" s="13" t="s">
        <v>37</v>
      </c>
      <c r="AX1165" s="13" t="s">
        <v>76</v>
      </c>
      <c r="AY1165" s="169" t="s">
        <v>160</v>
      </c>
    </row>
    <row r="1166" spans="2:51" s="14" customFormat="1" ht="10">
      <c r="B1166" s="175"/>
      <c r="D1166" s="159" t="s">
        <v>171</v>
      </c>
      <c r="E1166" s="176" t="s">
        <v>21</v>
      </c>
      <c r="F1166" s="177" t="s">
        <v>180</v>
      </c>
      <c r="H1166" s="178">
        <v>80</v>
      </c>
      <c r="I1166" s="179"/>
      <c r="L1166" s="175"/>
      <c r="M1166" s="180"/>
      <c r="T1166" s="181"/>
      <c r="AT1166" s="176" t="s">
        <v>171</v>
      </c>
      <c r="AU1166" s="176" t="s">
        <v>85</v>
      </c>
      <c r="AV1166" s="14" t="s">
        <v>181</v>
      </c>
      <c r="AW1166" s="14" t="s">
        <v>37</v>
      </c>
      <c r="AX1166" s="14" t="s">
        <v>76</v>
      </c>
      <c r="AY1166" s="176" t="s">
        <v>160</v>
      </c>
    </row>
    <row r="1167" spans="2:51" s="12" customFormat="1" ht="10">
      <c r="B1167" s="162"/>
      <c r="D1167" s="159" t="s">
        <v>171</v>
      </c>
      <c r="E1167" s="163" t="s">
        <v>21</v>
      </c>
      <c r="F1167" s="164" t="s">
        <v>899</v>
      </c>
      <c r="H1167" s="163" t="s">
        <v>21</v>
      </c>
      <c r="I1167" s="165"/>
      <c r="L1167" s="162"/>
      <c r="M1167" s="166"/>
      <c r="T1167" s="167"/>
      <c r="AT1167" s="163" t="s">
        <v>171</v>
      </c>
      <c r="AU1167" s="163" t="s">
        <v>85</v>
      </c>
      <c r="AV1167" s="12" t="s">
        <v>83</v>
      </c>
      <c r="AW1167" s="12" t="s">
        <v>37</v>
      </c>
      <c r="AX1167" s="12" t="s">
        <v>76</v>
      </c>
      <c r="AY1167" s="163" t="s">
        <v>160</v>
      </c>
    </row>
    <row r="1168" spans="2:51" s="13" customFormat="1" ht="10">
      <c r="B1168" s="168"/>
      <c r="D1168" s="159" t="s">
        <v>171</v>
      </c>
      <c r="E1168" s="169" t="s">
        <v>21</v>
      </c>
      <c r="F1168" s="170" t="s">
        <v>1150</v>
      </c>
      <c r="H1168" s="171">
        <v>87.69</v>
      </c>
      <c r="I1168" s="172"/>
      <c r="L1168" s="168"/>
      <c r="M1168" s="173"/>
      <c r="T1168" s="174"/>
      <c r="AT1168" s="169" t="s">
        <v>171</v>
      </c>
      <c r="AU1168" s="169" t="s">
        <v>85</v>
      </c>
      <c r="AV1168" s="13" t="s">
        <v>85</v>
      </c>
      <c r="AW1168" s="13" t="s">
        <v>37</v>
      </c>
      <c r="AX1168" s="13" t="s">
        <v>76</v>
      </c>
      <c r="AY1168" s="169" t="s">
        <v>160</v>
      </c>
    </row>
    <row r="1169" spans="2:51" s="14" customFormat="1" ht="10">
      <c r="B1169" s="175"/>
      <c r="D1169" s="159" t="s">
        <v>171</v>
      </c>
      <c r="E1169" s="176" t="s">
        <v>21</v>
      </c>
      <c r="F1169" s="177" t="s">
        <v>180</v>
      </c>
      <c r="H1169" s="178">
        <v>87.69</v>
      </c>
      <c r="I1169" s="179"/>
      <c r="L1169" s="175"/>
      <c r="M1169" s="180"/>
      <c r="T1169" s="181"/>
      <c r="AT1169" s="176" t="s">
        <v>171</v>
      </c>
      <c r="AU1169" s="176" t="s">
        <v>85</v>
      </c>
      <c r="AV1169" s="14" t="s">
        <v>181</v>
      </c>
      <c r="AW1169" s="14" t="s">
        <v>37</v>
      </c>
      <c r="AX1169" s="14" t="s">
        <v>76</v>
      </c>
      <c r="AY1169" s="176" t="s">
        <v>160</v>
      </c>
    </row>
    <row r="1170" spans="2:51" s="12" customFormat="1" ht="10">
      <c r="B1170" s="162"/>
      <c r="D1170" s="159" t="s">
        <v>171</v>
      </c>
      <c r="E1170" s="163" t="s">
        <v>21</v>
      </c>
      <c r="F1170" s="164" t="s">
        <v>903</v>
      </c>
      <c r="H1170" s="163" t="s">
        <v>21</v>
      </c>
      <c r="I1170" s="165"/>
      <c r="L1170" s="162"/>
      <c r="M1170" s="166"/>
      <c r="T1170" s="167"/>
      <c r="AT1170" s="163" t="s">
        <v>171</v>
      </c>
      <c r="AU1170" s="163" t="s">
        <v>85</v>
      </c>
      <c r="AV1170" s="12" t="s">
        <v>83</v>
      </c>
      <c r="AW1170" s="12" t="s">
        <v>37</v>
      </c>
      <c r="AX1170" s="12" t="s">
        <v>76</v>
      </c>
      <c r="AY1170" s="163" t="s">
        <v>160</v>
      </c>
    </row>
    <row r="1171" spans="2:51" s="13" customFormat="1" ht="10">
      <c r="B1171" s="168"/>
      <c r="D1171" s="159" t="s">
        <v>171</v>
      </c>
      <c r="E1171" s="169" t="s">
        <v>21</v>
      </c>
      <c r="F1171" s="170" t="s">
        <v>1150</v>
      </c>
      <c r="H1171" s="171">
        <v>87.69</v>
      </c>
      <c r="I1171" s="172"/>
      <c r="L1171" s="168"/>
      <c r="M1171" s="173"/>
      <c r="T1171" s="174"/>
      <c r="AT1171" s="169" t="s">
        <v>171</v>
      </c>
      <c r="AU1171" s="169" t="s">
        <v>85</v>
      </c>
      <c r="AV1171" s="13" t="s">
        <v>85</v>
      </c>
      <c r="AW1171" s="13" t="s">
        <v>37</v>
      </c>
      <c r="AX1171" s="13" t="s">
        <v>76</v>
      </c>
      <c r="AY1171" s="169" t="s">
        <v>160</v>
      </c>
    </row>
    <row r="1172" spans="2:51" s="14" customFormat="1" ht="10">
      <c r="B1172" s="175"/>
      <c r="D1172" s="159" t="s">
        <v>171</v>
      </c>
      <c r="E1172" s="176" t="s">
        <v>21</v>
      </c>
      <c r="F1172" s="177" t="s">
        <v>180</v>
      </c>
      <c r="H1172" s="178">
        <v>87.69</v>
      </c>
      <c r="I1172" s="179"/>
      <c r="L1172" s="175"/>
      <c r="M1172" s="180"/>
      <c r="T1172" s="181"/>
      <c r="AT1172" s="176" t="s">
        <v>171</v>
      </c>
      <c r="AU1172" s="176" t="s">
        <v>85</v>
      </c>
      <c r="AV1172" s="14" t="s">
        <v>181</v>
      </c>
      <c r="AW1172" s="14" t="s">
        <v>37</v>
      </c>
      <c r="AX1172" s="14" t="s">
        <v>76</v>
      </c>
      <c r="AY1172" s="176" t="s">
        <v>160</v>
      </c>
    </row>
    <row r="1173" spans="2:51" s="12" customFormat="1" ht="10">
      <c r="B1173" s="162"/>
      <c r="D1173" s="159" t="s">
        <v>171</v>
      </c>
      <c r="E1173" s="163" t="s">
        <v>21</v>
      </c>
      <c r="F1173" s="164" t="s">
        <v>905</v>
      </c>
      <c r="H1173" s="163" t="s">
        <v>21</v>
      </c>
      <c r="I1173" s="165"/>
      <c r="L1173" s="162"/>
      <c r="M1173" s="166"/>
      <c r="T1173" s="167"/>
      <c r="AT1173" s="163" t="s">
        <v>171</v>
      </c>
      <c r="AU1173" s="163" t="s">
        <v>85</v>
      </c>
      <c r="AV1173" s="12" t="s">
        <v>83</v>
      </c>
      <c r="AW1173" s="12" t="s">
        <v>37</v>
      </c>
      <c r="AX1173" s="12" t="s">
        <v>76</v>
      </c>
      <c r="AY1173" s="163" t="s">
        <v>160</v>
      </c>
    </row>
    <row r="1174" spans="2:51" s="13" customFormat="1" ht="10">
      <c r="B1174" s="168"/>
      <c r="D1174" s="159" t="s">
        <v>171</v>
      </c>
      <c r="E1174" s="169" t="s">
        <v>21</v>
      </c>
      <c r="F1174" s="170" t="s">
        <v>1151</v>
      </c>
      <c r="H1174" s="171">
        <v>23.16</v>
      </c>
      <c r="I1174" s="172"/>
      <c r="L1174" s="168"/>
      <c r="M1174" s="173"/>
      <c r="T1174" s="174"/>
      <c r="AT1174" s="169" t="s">
        <v>171</v>
      </c>
      <c r="AU1174" s="169" t="s">
        <v>85</v>
      </c>
      <c r="AV1174" s="13" t="s">
        <v>85</v>
      </c>
      <c r="AW1174" s="13" t="s">
        <v>37</v>
      </c>
      <c r="AX1174" s="13" t="s">
        <v>76</v>
      </c>
      <c r="AY1174" s="169" t="s">
        <v>160</v>
      </c>
    </row>
    <row r="1175" spans="2:51" s="14" customFormat="1" ht="10">
      <c r="B1175" s="175"/>
      <c r="D1175" s="159" t="s">
        <v>171</v>
      </c>
      <c r="E1175" s="176" t="s">
        <v>21</v>
      </c>
      <c r="F1175" s="177" t="s">
        <v>180</v>
      </c>
      <c r="H1175" s="178">
        <v>23.16</v>
      </c>
      <c r="I1175" s="179"/>
      <c r="L1175" s="175"/>
      <c r="M1175" s="180"/>
      <c r="T1175" s="181"/>
      <c r="AT1175" s="176" t="s">
        <v>171</v>
      </c>
      <c r="AU1175" s="176" t="s">
        <v>85</v>
      </c>
      <c r="AV1175" s="14" t="s">
        <v>181</v>
      </c>
      <c r="AW1175" s="14" t="s">
        <v>37</v>
      </c>
      <c r="AX1175" s="14" t="s">
        <v>76</v>
      </c>
      <c r="AY1175" s="176" t="s">
        <v>160</v>
      </c>
    </row>
    <row r="1176" spans="2:51" s="12" customFormat="1" ht="10">
      <c r="B1176" s="162"/>
      <c r="D1176" s="159" t="s">
        <v>171</v>
      </c>
      <c r="E1176" s="163" t="s">
        <v>21</v>
      </c>
      <c r="F1176" s="164" t="s">
        <v>914</v>
      </c>
      <c r="H1176" s="163" t="s">
        <v>21</v>
      </c>
      <c r="I1176" s="165"/>
      <c r="L1176" s="162"/>
      <c r="M1176" s="166"/>
      <c r="T1176" s="167"/>
      <c r="AT1176" s="163" t="s">
        <v>171</v>
      </c>
      <c r="AU1176" s="163" t="s">
        <v>85</v>
      </c>
      <c r="AV1176" s="12" t="s">
        <v>83</v>
      </c>
      <c r="AW1176" s="12" t="s">
        <v>37</v>
      </c>
      <c r="AX1176" s="12" t="s">
        <v>76</v>
      </c>
      <c r="AY1176" s="163" t="s">
        <v>160</v>
      </c>
    </row>
    <row r="1177" spans="2:51" s="13" customFormat="1" ht="10">
      <c r="B1177" s="168"/>
      <c r="D1177" s="159" t="s">
        <v>171</v>
      </c>
      <c r="E1177" s="169" t="s">
        <v>21</v>
      </c>
      <c r="F1177" s="170" t="s">
        <v>1152</v>
      </c>
      <c r="H1177" s="171">
        <v>111.35</v>
      </c>
      <c r="I1177" s="172"/>
      <c r="L1177" s="168"/>
      <c r="M1177" s="173"/>
      <c r="T1177" s="174"/>
      <c r="AT1177" s="169" t="s">
        <v>171</v>
      </c>
      <c r="AU1177" s="169" t="s">
        <v>85</v>
      </c>
      <c r="AV1177" s="13" t="s">
        <v>85</v>
      </c>
      <c r="AW1177" s="13" t="s">
        <v>37</v>
      </c>
      <c r="AX1177" s="13" t="s">
        <v>76</v>
      </c>
      <c r="AY1177" s="169" t="s">
        <v>160</v>
      </c>
    </row>
    <row r="1178" spans="2:51" s="14" customFormat="1" ht="10">
      <c r="B1178" s="175"/>
      <c r="D1178" s="159" t="s">
        <v>171</v>
      </c>
      <c r="E1178" s="176" t="s">
        <v>21</v>
      </c>
      <c r="F1178" s="177" t="s">
        <v>180</v>
      </c>
      <c r="H1178" s="178">
        <v>111.35</v>
      </c>
      <c r="I1178" s="179"/>
      <c r="L1178" s="175"/>
      <c r="M1178" s="180"/>
      <c r="T1178" s="181"/>
      <c r="AT1178" s="176" t="s">
        <v>171</v>
      </c>
      <c r="AU1178" s="176" t="s">
        <v>85</v>
      </c>
      <c r="AV1178" s="14" t="s">
        <v>181</v>
      </c>
      <c r="AW1178" s="14" t="s">
        <v>37</v>
      </c>
      <c r="AX1178" s="14" t="s">
        <v>76</v>
      </c>
      <c r="AY1178" s="176" t="s">
        <v>160</v>
      </c>
    </row>
    <row r="1179" spans="2:51" s="12" customFormat="1" ht="10">
      <c r="B1179" s="162"/>
      <c r="D1179" s="159" t="s">
        <v>171</v>
      </c>
      <c r="E1179" s="163" t="s">
        <v>21</v>
      </c>
      <c r="F1179" s="164" t="s">
        <v>934</v>
      </c>
      <c r="H1179" s="163" t="s">
        <v>21</v>
      </c>
      <c r="I1179" s="165"/>
      <c r="L1179" s="162"/>
      <c r="M1179" s="166"/>
      <c r="T1179" s="167"/>
      <c r="AT1179" s="163" t="s">
        <v>171</v>
      </c>
      <c r="AU1179" s="163" t="s">
        <v>85</v>
      </c>
      <c r="AV1179" s="12" t="s">
        <v>83</v>
      </c>
      <c r="AW1179" s="12" t="s">
        <v>37</v>
      </c>
      <c r="AX1179" s="12" t="s">
        <v>76</v>
      </c>
      <c r="AY1179" s="163" t="s">
        <v>160</v>
      </c>
    </row>
    <row r="1180" spans="2:51" s="13" customFormat="1" ht="10">
      <c r="B1180" s="168"/>
      <c r="D1180" s="159" t="s">
        <v>171</v>
      </c>
      <c r="E1180" s="169" t="s">
        <v>21</v>
      </c>
      <c r="F1180" s="170" t="s">
        <v>1150</v>
      </c>
      <c r="H1180" s="171">
        <v>87.69</v>
      </c>
      <c r="I1180" s="172"/>
      <c r="L1180" s="168"/>
      <c r="M1180" s="173"/>
      <c r="T1180" s="174"/>
      <c r="AT1180" s="169" t="s">
        <v>171</v>
      </c>
      <c r="AU1180" s="169" t="s">
        <v>85</v>
      </c>
      <c r="AV1180" s="13" t="s">
        <v>85</v>
      </c>
      <c r="AW1180" s="13" t="s">
        <v>37</v>
      </c>
      <c r="AX1180" s="13" t="s">
        <v>76</v>
      </c>
      <c r="AY1180" s="169" t="s">
        <v>160</v>
      </c>
    </row>
    <row r="1181" spans="2:51" s="14" customFormat="1" ht="10">
      <c r="B1181" s="175"/>
      <c r="D1181" s="159" t="s">
        <v>171</v>
      </c>
      <c r="E1181" s="176" t="s">
        <v>21</v>
      </c>
      <c r="F1181" s="177" t="s">
        <v>180</v>
      </c>
      <c r="H1181" s="178">
        <v>87.69</v>
      </c>
      <c r="I1181" s="179"/>
      <c r="L1181" s="175"/>
      <c r="M1181" s="180"/>
      <c r="T1181" s="181"/>
      <c r="AT1181" s="176" t="s">
        <v>171</v>
      </c>
      <c r="AU1181" s="176" t="s">
        <v>85</v>
      </c>
      <c r="AV1181" s="14" t="s">
        <v>181</v>
      </c>
      <c r="AW1181" s="14" t="s">
        <v>37</v>
      </c>
      <c r="AX1181" s="14" t="s">
        <v>76</v>
      </c>
      <c r="AY1181" s="176" t="s">
        <v>160</v>
      </c>
    </row>
    <row r="1182" spans="2:51" s="15" customFormat="1" ht="10">
      <c r="B1182" s="182"/>
      <c r="D1182" s="159" t="s">
        <v>171</v>
      </c>
      <c r="E1182" s="183" t="s">
        <v>21</v>
      </c>
      <c r="F1182" s="184" t="s">
        <v>1153</v>
      </c>
      <c r="H1182" s="185">
        <v>627.73</v>
      </c>
      <c r="I1182" s="186"/>
      <c r="L1182" s="182"/>
      <c r="M1182" s="187"/>
      <c r="T1182" s="188"/>
      <c r="AT1182" s="183" t="s">
        <v>171</v>
      </c>
      <c r="AU1182" s="183" t="s">
        <v>85</v>
      </c>
      <c r="AV1182" s="15" t="s">
        <v>167</v>
      </c>
      <c r="AW1182" s="15" t="s">
        <v>37</v>
      </c>
      <c r="AX1182" s="15" t="s">
        <v>76</v>
      </c>
      <c r="AY1182" s="183" t="s">
        <v>160</v>
      </c>
    </row>
    <row r="1183" spans="2:51" s="12" customFormat="1" ht="10">
      <c r="B1183" s="162"/>
      <c r="D1183" s="159" t="s">
        <v>171</v>
      </c>
      <c r="E1183" s="163" t="s">
        <v>21</v>
      </c>
      <c r="F1183" s="164" t="s">
        <v>1052</v>
      </c>
      <c r="H1183" s="163" t="s">
        <v>21</v>
      </c>
      <c r="I1183" s="165"/>
      <c r="L1183" s="162"/>
      <c r="M1183" s="166"/>
      <c r="T1183" s="167"/>
      <c r="AT1183" s="163" t="s">
        <v>171</v>
      </c>
      <c r="AU1183" s="163" t="s">
        <v>85</v>
      </c>
      <c r="AV1183" s="12" t="s">
        <v>83</v>
      </c>
      <c r="AW1183" s="12" t="s">
        <v>37</v>
      </c>
      <c r="AX1183" s="12" t="s">
        <v>76</v>
      </c>
      <c r="AY1183" s="163" t="s">
        <v>160</v>
      </c>
    </row>
    <row r="1184" spans="2:51" s="12" customFormat="1" ht="10">
      <c r="B1184" s="162"/>
      <c r="D1184" s="159" t="s">
        <v>171</v>
      </c>
      <c r="E1184" s="163" t="s">
        <v>21</v>
      </c>
      <c r="F1184" s="164" t="s">
        <v>870</v>
      </c>
      <c r="H1184" s="163" t="s">
        <v>21</v>
      </c>
      <c r="I1184" s="165"/>
      <c r="L1184" s="162"/>
      <c r="M1184" s="166"/>
      <c r="T1184" s="167"/>
      <c r="AT1184" s="163" t="s">
        <v>171</v>
      </c>
      <c r="AU1184" s="163" t="s">
        <v>85</v>
      </c>
      <c r="AV1184" s="12" t="s">
        <v>83</v>
      </c>
      <c r="AW1184" s="12" t="s">
        <v>37</v>
      </c>
      <c r="AX1184" s="12" t="s">
        <v>76</v>
      </c>
      <c r="AY1184" s="163" t="s">
        <v>160</v>
      </c>
    </row>
    <row r="1185" spans="2:51" s="13" customFormat="1" ht="10">
      <c r="B1185" s="168"/>
      <c r="D1185" s="159" t="s">
        <v>171</v>
      </c>
      <c r="E1185" s="169" t="s">
        <v>21</v>
      </c>
      <c r="F1185" s="170" t="s">
        <v>1154</v>
      </c>
      <c r="H1185" s="171">
        <v>21.56</v>
      </c>
      <c r="I1185" s="172"/>
      <c r="L1185" s="168"/>
      <c r="M1185" s="173"/>
      <c r="T1185" s="174"/>
      <c r="AT1185" s="169" t="s">
        <v>171</v>
      </c>
      <c r="AU1185" s="169" t="s">
        <v>85</v>
      </c>
      <c r="AV1185" s="13" t="s">
        <v>85</v>
      </c>
      <c r="AW1185" s="13" t="s">
        <v>37</v>
      </c>
      <c r="AX1185" s="13" t="s">
        <v>76</v>
      </c>
      <c r="AY1185" s="169" t="s">
        <v>160</v>
      </c>
    </row>
    <row r="1186" spans="2:51" s="14" customFormat="1" ht="10">
      <c r="B1186" s="175"/>
      <c r="D1186" s="159" t="s">
        <v>171</v>
      </c>
      <c r="E1186" s="176" t="s">
        <v>21</v>
      </c>
      <c r="F1186" s="177" t="s">
        <v>180</v>
      </c>
      <c r="H1186" s="178">
        <v>21.56</v>
      </c>
      <c r="I1186" s="179"/>
      <c r="L1186" s="175"/>
      <c r="M1186" s="180"/>
      <c r="T1186" s="181"/>
      <c r="AT1186" s="176" t="s">
        <v>171</v>
      </c>
      <c r="AU1186" s="176" t="s">
        <v>85</v>
      </c>
      <c r="AV1186" s="14" t="s">
        <v>181</v>
      </c>
      <c r="AW1186" s="14" t="s">
        <v>37</v>
      </c>
      <c r="AX1186" s="14" t="s">
        <v>76</v>
      </c>
      <c r="AY1186" s="176" t="s">
        <v>160</v>
      </c>
    </row>
    <row r="1187" spans="2:51" s="12" customFormat="1" ht="10">
      <c r="B1187" s="162"/>
      <c r="D1187" s="159" t="s">
        <v>171</v>
      </c>
      <c r="E1187" s="163" t="s">
        <v>21</v>
      </c>
      <c r="F1187" s="164" t="s">
        <v>893</v>
      </c>
      <c r="H1187" s="163" t="s">
        <v>21</v>
      </c>
      <c r="I1187" s="165"/>
      <c r="L1187" s="162"/>
      <c r="M1187" s="166"/>
      <c r="T1187" s="167"/>
      <c r="AT1187" s="163" t="s">
        <v>171</v>
      </c>
      <c r="AU1187" s="163" t="s">
        <v>85</v>
      </c>
      <c r="AV1187" s="12" t="s">
        <v>83</v>
      </c>
      <c r="AW1187" s="12" t="s">
        <v>37</v>
      </c>
      <c r="AX1187" s="12" t="s">
        <v>76</v>
      </c>
      <c r="AY1187" s="163" t="s">
        <v>160</v>
      </c>
    </row>
    <row r="1188" spans="2:51" s="13" customFormat="1" ht="10">
      <c r="B1188" s="168"/>
      <c r="D1188" s="159" t="s">
        <v>171</v>
      </c>
      <c r="E1188" s="169" t="s">
        <v>21</v>
      </c>
      <c r="F1188" s="170" t="s">
        <v>1154</v>
      </c>
      <c r="H1188" s="171">
        <v>21.56</v>
      </c>
      <c r="I1188" s="172"/>
      <c r="L1188" s="168"/>
      <c r="M1188" s="173"/>
      <c r="T1188" s="174"/>
      <c r="AT1188" s="169" t="s">
        <v>171</v>
      </c>
      <c r="AU1188" s="169" t="s">
        <v>85</v>
      </c>
      <c r="AV1188" s="13" t="s">
        <v>85</v>
      </c>
      <c r="AW1188" s="13" t="s">
        <v>37</v>
      </c>
      <c r="AX1188" s="13" t="s">
        <v>76</v>
      </c>
      <c r="AY1188" s="169" t="s">
        <v>160</v>
      </c>
    </row>
    <row r="1189" spans="2:51" s="14" customFormat="1" ht="10">
      <c r="B1189" s="175"/>
      <c r="D1189" s="159" t="s">
        <v>171</v>
      </c>
      <c r="E1189" s="176" t="s">
        <v>21</v>
      </c>
      <c r="F1189" s="177" t="s">
        <v>180</v>
      </c>
      <c r="H1189" s="178">
        <v>21.56</v>
      </c>
      <c r="I1189" s="179"/>
      <c r="L1189" s="175"/>
      <c r="M1189" s="180"/>
      <c r="T1189" s="181"/>
      <c r="AT1189" s="176" t="s">
        <v>171</v>
      </c>
      <c r="AU1189" s="176" t="s">
        <v>85</v>
      </c>
      <c r="AV1189" s="14" t="s">
        <v>181</v>
      </c>
      <c r="AW1189" s="14" t="s">
        <v>37</v>
      </c>
      <c r="AX1189" s="14" t="s">
        <v>76</v>
      </c>
      <c r="AY1189" s="176" t="s">
        <v>160</v>
      </c>
    </row>
    <row r="1190" spans="2:51" s="12" customFormat="1" ht="10">
      <c r="B1190" s="162"/>
      <c r="D1190" s="159" t="s">
        <v>171</v>
      </c>
      <c r="E1190" s="163" t="s">
        <v>21</v>
      </c>
      <c r="F1190" s="164" t="s">
        <v>930</v>
      </c>
      <c r="H1190" s="163" t="s">
        <v>21</v>
      </c>
      <c r="I1190" s="165"/>
      <c r="L1190" s="162"/>
      <c r="M1190" s="166"/>
      <c r="T1190" s="167"/>
      <c r="AT1190" s="163" t="s">
        <v>171</v>
      </c>
      <c r="AU1190" s="163" t="s">
        <v>85</v>
      </c>
      <c r="AV1190" s="12" t="s">
        <v>83</v>
      </c>
      <c r="AW1190" s="12" t="s">
        <v>37</v>
      </c>
      <c r="AX1190" s="12" t="s">
        <v>76</v>
      </c>
      <c r="AY1190" s="163" t="s">
        <v>160</v>
      </c>
    </row>
    <row r="1191" spans="2:51" s="13" customFormat="1" ht="10">
      <c r="B1191" s="168"/>
      <c r="D1191" s="159" t="s">
        <v>171</v>
      </c>
      <c r="E1191" s="169" t="s">
        <v>21</v>
      </c>
      <c r="F1191" s="170" t="s">
        <v>1155</v>
      </c>
      <c r="H1191" s="171">
        <v>23.61</v>
      </c>
      <c r="I1191" s="172"/>
      <c r="L1191" s="168"/>
      <c r="M1191" s="173"/>
      <c r="T1191" s="174"/>
      <c r="AT1191" s="169" t="s">
        <v>171</v>
      </c>
      <c r="AU1191" s="169" t="s">
        <v>85</v>
      </c>
      <c r="AV1191" s="13" t="s">
        <v>85</v>
      </c>
      <c r="AW1191" s="13" t="s">
        <v>37</v>
      </c>
      <c r="AX1191" s="13" t="s">
        <v>76</v>
      </c>
      <c r="AY1191" s="169" t="s">
        <v>160</v>
      </c>
    </row>
    <row r="1192" spans="2:51" s="14" customFormat="1" ht="10">
      <c r="B1192" s="175"/>
      <c r="D1192" s="159" t="s">
        <v>171</v>
      </c>
      <c r="E1192" s="176" t="s">
        <v>21</v>
      </c>
      <c r="F1192" s="177" t="s">
        <v>180</v>
      </c>
      <c r="H1192" s="178">
        <v>23.61</v>
      </c>
      <c r="I1192" s="179"/>
      <c r="L1192" s="175"/>
      <c r="M1192" s="180"/>
      <c r="T1192" s="181"/>
      <c r="AT1192" s="176" t="s">
        <v>171</v>
      </c>
      <c r="AU1192" s="176" t="s">
        <v>85</v>
      </c>
      <c r="AV1192" s="14" t="s">
        <v>181</v>
      </c>
      <c r="AW1192" s="14" t="s">
        <v>37</v>
      </c>
      <c r="AX1192" s="14" t="s">
        <v>76</v>
      </c>
      <c r="AY1192" s="176" t="s">
        <v>160</v>
      </c>
    </row>
    <row r="1193" spans="2:51" s="15" customFormat="1" ht="10">
      <c r="B1193" s="182"/>
      <c r="D1193" s="159" t="s">
        <v>171</v>
      </c>
      <c r="E1193" s="183" t="s">
        <v>21</v>
      </c>
      <c r="F1193" s="184" t="s">
        <v>1156</v>
      </c>
      <c r="H1193" s="185">
        <v>66.72999999999999</v>
      </c>
      <c r="I1193" s="186"/>
      <c r="L1193" s="182"/>
      <c r="M1193" s="187"/>
      <c r="T1193" s="188"/>
      <c r="AT1193" s="183" t="s">
        <v>171</v>
      </c>
      <c r="AU1193" s="183" t="s">
        <v>85</v>
      </c>
      <c r="AV1193" s="15" t="s">
        <v>167</v>
      </c>
      <c r="AW1193" s="15" t="s">
        <v>37</v>
      </c>
      <c r="AX1193" s="15" t="s">
        <v>76</v>
      </c>
      <c r="AY1193" s="183" t="s">
        <v>160</v>
      </c>
    </row>
    <row r="1194" spans="2:51" s="13" customFormat="1" ht="10">
      <c r="B1194" s="168"/>
      <c r="D1194" s="159" t="s">
        <v>171</v>
      </c>
      <c r="E1194" s="169" t="s">
        <v>21</v>
      </c>
      <c r="F1194" s="170" t="s">
        <v>1157</v>
      </c>
      <c r="H1194" s="171">
        <v>627.73</v>
      </c>
      <c r="I1194" s="172"/>
      <c r="L1194" s="168"/>
      <c r="M1194" s="173"/>
      <c r="T1194" s="174"/>
      <c r="AT1194" s="169" t="s">
        <v>171</v>
      </c>
      <c r="AU1194" s="169" t="s">
        <v>85</v>
      </c>
      <c r="AV1194" s="13" t="s">
        <v>85</v>
      </c>
      <c r="AW1194" s="13" t="s">
        <v>37</v>
      </c>
      <c r="AX1194" s="13" t="s">
        <v>76</v>
      </c>
      <c r="AY1194" s="169" t="s">
        <v>160</v>
      </c>
    </row>
    <row r="1195" spans="2:51" s="13" customFormat="1" ht="10">
      <c r="B1195" s="168"/>
      <c r="D1195" s="159" t="s">
        <v>171</v>
      </c>
      <c r="E1195" s="169" t="s">
        <v>21</v>
      </c>
      <c r="F1195" s="170" t="s">
        <v>1158</v>
      </c>
      <c r="H1195" s="171">
        <v>66.73</v>
      </c>
      <c r="I1195" s="172"/>
      <c r="L1195" s="168"/>
      <c r="M1195" s="173"/>
      <c r="T1195" s="174"/>
      <c r="AT1195" s="169" t="s">
        <v>171</v>
      </c>
      <c r="AU1195" s="169" t="s">
        <v>85</v>
      </c>
      <c r="AV1195" s="13" t="s">
        <v>85</v>
      </c>
      <c r="AW1195" s="13" t="s">
        <v>37</v>
      </c>
      <c r="AX1195" s="13" t="s">
        <v>76</v>
      </c>
      <c r="AY1195" s="169" t="s">
        <v>160</v>
      </c>
    </row>
    <row r="1196" spans="2:51" s="15" customFormat="1" ht="10">
      <c r="B1196" s="182"/>
      <c r="D1196" s="159" t="s">
        <v>171</v>
      </c>
      <c r="E1196" s="183" t="s">
        <v>21</v>
      </c>
      <c r="F1196" s="184" t="s">
        <v>1159</v>
      </c>
      <c r="H1196" s="185">
        <v>694.46</v>
      </c>
      <c r="I1196" s="186"/>
      <c r="L1196" s="182"/>
      <c r="M1196" s="187"/>
      <c r="T1196" s="188"/>
      <c r="AT1196" s="183" t="s">
        <v>171</v>
      </c>
      <c r="AU1196" s="183" t="s">
        <v>85</v>
      </c>
      <c r="AV1196" s="15" t="s">
        <v>167</v>
      </c>
      <c r="AW1196" s="15" t="s">
        <v>37</v>
      </c>
      <c r="AX1196" s="15" t="s">
        <v>83</v>
      </c>
      <c r="AY1196" s="183" t="s">
        <v>160</v>
      </c>
    </row>
    <row r="1197" spans="2:65" s="1" customFormat="1" ht="24" customHeight="1">
      <c r="B1197" s="33"/>
      <c r="C1197" s="146" t="s">
        <v>1160</v>
      </c>
      <c r="D1197" s="146" t="s">
        <v>162</v>
      </c>
      <c r="E1197" s="147" t="s">
        <v>1161</v>
      </c>
      <c r="F1197" s="148" t="s">
        <v>1162</v>
      </c>
      <c r="G1197" s="149" t="s">
        <v>370</v>
      </c>
      <c r="H1197" s="150">
        <v>694.46</v>
      </c>
      <c r="I1197" s="151"/>
      <c r="J1197" s="152">
        <f>ROUND(I1197*H1197,2)</f>
        <v>0</v>
      </c>
      <c r="K1197" s="148" t="s">
        <v>166</v>
      </c>
      <c r="L1197" s="33"/>
      <c r="M1197" s="153" t="s">
        <v>21</v>
      </c>
      <c r="N1197" s="154" t="s">
        <v>47</v>
      </c>
      <c r="P1197" s="155">
        <f>O1197*H1197</f>
        <v>0</v>
      </c>
      <c r="Q1197" s="155">
        <v>0</v>
      </c>
      <c r="R1197" s="155">
        <f>Q1197*H1197</f>
        <v>0</v>
      </c>
      <c r="S1197" s="155">
        <v>0</v>
      </c>
      <c r="T1197" s="156">
        <f>S1197*H1197</f>
        <v>0</v>
      </c>
      <c r="AR1197" s="157" t="s">
        <v>167</v>
      </c>
      <c r="AT1197" s="157" t="s">
        <v>162</v>
      </c>
      <c r="AU1197" s="157" t="s">
        <v>85</v>
      </c>
      <c r="AY1197" s="18" t="s">
        <v>160</v>
      </c>
      <c r="BE1197" s="158">
        <f>IF(N1197="základní",J1197,0)</f>
        <v>0</v>
      </c>
      <c r="BF1197" s="158">
        <f>IF(N1197="snížená",J1197,0)</f>
        <v>0</v>
      </c>
      <c r="BG1197" s="158">
        <f>IF(N1197="zákl. přenesená",J1197,0)</f>
        <v>0</v>
      </c>
      <c r="BH1197" s="158">
        <f>IF(N1197="sníž. přenesená",J1197,0)</f>
        <v>0</v>
      </c>
      <c r="BI1197" s="158">
        <f>IF(N1197="nulová",J1197,0)</f>
        <v>0</v>
      </c>
      <c r="BJ1197" s="18" t="s">
        <v>83</v>
      </c>
      <c r="BK1197" s="158">
        <f>ROUND(I1197*H1197,2)</f>
        <v>0</v>
      </c>
      <c r="BL1197" s="18" t="s">
        <v>167</v>
      </c>
      <c r="BM1197" s="157" t="s">
        <v>1163</v>
      </c>
    </row>
    <row r="1198" spans="2:47" s="1" customFormat="1" ht="27">
      <c r="B1198" s="33"/>
      <c r="D1198" s="159" t="s">
        <v>169</v>
      </c>
      <c r="F1198" s="160" t="s">
        <v>1164</v>
      </c>
      <c r="I1198" s="94"/>
      <c r="L1198" s="33"/>
      <c r="M1198" s="161"/>
      <c r="T1198" s="54"/>
      <c r="AT1198" s="18" t="s">
        <v>169</v>
      </c>
      <c r="AU1198" s="18" t="s">
        <v>85</v>
      </c>
    </row>
    <row r="1199" spans="2:65" s="1" customFormat="1" ht="24" customHeight="1">
      <c r="B1199" s="33"/>
      <c r="C1199" s="146" t="s">
        <v>1165</v>
      </c>
      <c r="D1199" s="146" t="s">
        <v>162</v>
      </c>
      <c r="E1199" s="147" t="s">
        <v>1166</v>
      </c>
      <c r="F1199" s="148" t="s">
        <v>1167</v>
      </c>
      <c r="G1199" s="149" t="s">
        <v>204</v>
      </c>
      <c r="H1199" s="150">
        <v>418.081</v>
      </c>
      <c r="I1199" s="151"/>
      <c r="J1199" s="152">
        <f>ROUND(I1199*H1199,2)</f>
        <v>0</v>
      </c>
      <c r="K1199" s="148" t="s">
        <v>166</v>
      </c>
      <c r="L1199" s="33"/>
      <c r="M1199" s="153" t="s">
        <v>21</v>
      </c>
      <c r="N1199" s="154" t="s">
        <v>47</v>
      </c>
      <c r="P1199" s="155">
        <f>O1199*H1199</f>
        <v>0</v>
      </c>
      <c r="Q1199" s="155">
        <v>0.21263</v>
      </c>
      <c r="R1199" s="155">
        <f>Q1199*H1199</f>
        <v>88.89656303000001</v>
      </c>
      <c r="S1199" s="155">
        <v>0</v>
      </c>
      <c r="T1199" s="156">
        <f>S1199*H1199</f>
        <v>0</v>
      </c>
      <c r="AR1199" s="157" t="s">
        <v>167</v>
      </c>
      <c r="AT1199" s="157" t="s">
        <v>162</v>
      </c>
      <c r="AU1199" s="157" t="s">
        <v>85</v>
      </c>
      <c r="AY1199" s="18" t="s">
        <v>160</v>
      </c>
      <c r="BE1199" s="158">
        <f>IF(N1199="základní",J1199,0)</f>
        <v>0</v>
      </c>
      <c r="BF1199" s="158">
        <f>IF(N1199="snížená",J1199,0)</f>
        <v>0</v>
      </c>
      <c r="BG1199" s="158">
        <f>IF(N1199="zákl. přenesená",J1199,0)</f>
        <v>0</v>
      </c>
      <c r="BH1199" s="158">
        <f>IF(N1199="sníž. přenesená",J1199,0)</f>
        <v>0</v>
      </c>
      <c r="BI1199" s="158">
        <f>IF(N1199="nulová",J1199,0)</f>
        <v>0</v>
      </c>
      <c r="BJ1199" s="18" t="s">
        <v>83</v>
      </c>
      <c r="BK1199" s="158">
        <f>ROUND(I1199*H1199,2)</f>
        <v>0</v>
      </c>
      <c r="BL1199" s="18" t="s">
        <v>167</v>
      </c>
      <c r="BM1199" s="157" t="s">
        <v>1168</v>
      </c>
    </row>
    <row r="1200" spans="2:51" s="12" customFormat="1" ht="10">
      <c r="B1200" s="162"/>
      <c r="D1200" s="159" t="s">
        <v>171</v>
      </c>
      <c r="E1200" s="163" t="s">
        <v>21</v>
      </c>
      <c r="F1200" s="164" t="s">
        <v>1051</v>
      </c>
      <c r="H1200" s="163" t="s">
        <v>21</v>
      </c>
      <c r="I1200" s="165"/>
      <c r="L1200" s="162"/>
      <c r="M1200" s="166"/>
      <c r="T1200" s="167"/>
      <c r="AT1200" s="163" t="s">
        <v>171</v>
      </c>
      <c r="AU1200" s="163" t="s">
        <v>85</v>
      </c>
      <c r="AV1200" s="12" t="s">
        <v>83</v>
      </c>
      <c r="AW1200" s="12" t="s">
        <v>37</v>
      </c>
      <c r="AX1200" s="12" t="s">
        <v>76</v>
      </c>
      <c r="AY1200" s="163" t="s">
        <v>160</v>
      </c>
    </row>
    <row r="1201" spans="2:51" s="12" customFormat="1" ht="10">
      <c r="B1201" s="162"/>
      <c r="D1201" s="159" t="s">
        <v>171</v>
      </c>
      <c r="E1201" s="163" t="s">
        <v>21</v>
      </c>
      <c r="F1201" s="164" t="s">
        <v>1169</v>
      </c>
      <c r="H1201" s="163" t="s">
        <v>21</v>
      </c>
      <c r="I1201" s="165"/>
      <c r="L1201" s="162"/>
      <c r="M1201" s="166"/>
      <c r="T1201" s="167"/>
      <c r="AT1201" s="163" t="s">
        <v>171</v>
      </c>
      <c r="AU1201" s="163" t="s">
        <v>85</v>
      </c>
      <c r="AV1201" s="12" t="s">
        <v>83</v>
      </c>
      <c r="AW1201" s="12" t="s">
        <v>37</v>
      </c>
      <c r="AX1201" s="12" t="s">
        <v>76</v>
      </c>
      <c r="AY1201" s="163" t="s">
        <v>160</v>
      </c>
    </row>
    <row r="1202" spans="2:51" s="12" customFormat="1" ht="10">
      <c r="B1202" s="162"/>
      <c r="D1202" s="159" t="s">
        <v>171</v>
      </c>
      <c r="E1202" s="163" t="s">
        <v>21</v>
      </c>
      <c r="F1202" s="164" t="s">
        <v>866</v>
      </c>
      <c r="H1202" s="163" t="s">
        <v>21</v>
      </c>
      <c r="I1202" s="165"/>
      <c r="L1202" s="162"/>
      <c r="M1202" s="166"/>
      <c r="T1202" s="167"/>
      <c r="AT1202" s="163" t="s">
        <v>171</v>
      </c>
      <c r="AU1202" s="163" t="s">
        <v>85</v>
      </c>
      <c r="AV1202" s="12" t="s">
        <v>83</v>
      </c>
      <c r="AW1202" s="12" t="s">
        <v>37</v>
      </c>
      <c r="AX1202" s="12" t="s">
        <v>76</v>
      </c>
      <c r="AY1202" s="163" t="s">
        <v>160</v>
      </c>
    </row>
    <row r="1203" spans="2:51" s="13" customFormat="1" ht="10">
      <c r="B1203" s="168"/>
      <c r="D1203" s="159" t="s">
        <v>171</v>
      </c>
      <c r="E1203" s="169" t="s">
        <v>21</v>
      </c>
      <c r="F1203" s="170" t="s">
        <v>1170</v>
      </c>
      <c r="H1203" s="171">
        <v>65.62</v>
      </c>
      <c r="I1203" s="172"/>
      <c r="L1203" s="168"/>
      <c r="M1203" s="173"/>
      <c r="T1203" s="174"/>
      <c r="AT1203" s="169" t="s">
        <v>171</v>
      </c>
      <c r="AU1203" s="169" t="s">
        <v>85</v>
      </c>
      <c r="AV1203" s="13" t="s">
        <v>85</v>
      </c>
      <c r="AW1203" s="13" t="s">
        <v>37</v>
      </c>
      <c r="AX1203" s="13" t="s">
        <v>76</v>
      </c>
      <c r="AY1203" s="169" t="s">
        <v>160</v>
      </c>
    </row>
    <row r="1204" spans="2:51" s="13" customFormat="1" ht="10">
      <c r="B1204" s="168"/>
      <c r="D1204" s="159" t="s">
        <v>171</v>
      </c>
      <c r="E1204" s="169" t="s">
        <v>21</v>
      </c>
      <c r="F1204" s="170" t="s">
        <v>1171</v>
      </c>
      <c r="H1204" s="171">
        <v>1.467</v>
      </c>
      <c r="I1204" s="172"/>
      <c r="L1204" s="168"/>
      <c r="M1204" s="173"/>
      <c r="T1204" s="174"/>
      <c r="AT1204" s="169" t="s">
        <v>171</v>
      </c>
      <c r="AU1204" s="169" t="s">
        <v>85</v>
      </c>
      <c r="AV1204" s="13" t="s">
        <v>85</v>
      </c>
      <c r="AW1204" s="13" t="s">
        <v>37</v>
      </c>
      <c r="AX1204" s="13" t="s">
        <v>76</v>
      </c>
      <c r="AY1204" s="169" t="s">
        <v>160</v>
      </c>
    </row>
    <row r="1205" spans="2:51" s="14" customFormat="1" ht="10">
      <c r="B1205" s="175"/>
      <c r="D1205" s="159" t="s">
        <v>171</v>
      </c>
      <c r="E1205" s="176" t="s">
        <v>21</v>
      </c>
      <c r="F1205" s="177" t="s">
        <v>180</v>
      </c>
      <c r="H1205" s="178">
        <v>67.087</v>
      </c>
      <c r="I1205" s="179"/>
      <c r="L1205" s="175"/>
      <c r="M1205" s="180"/>
      <c r="T1205" s="181"/>
      <c r="AT1205" s="176" t="s">
        <v>171</v>
      </c>
      <c r="AU1205" s="176" t="s">
        <v>85</v>
      </c>
      <c r="AV1205" s="14" t="s">
        <v>181</v>
      </c>
      <c r="AW1205" s="14" t="s">
        <v>37</v>
      </c>
      <c r="AX1205" s="14" t="s">
        <v>76</v>
      </c>
      <c r="AY1205" s="176" t="s">
        <v>160</v>
      </c>
    </row>
    <row r="1206" spans="2:51" s="12" customFormat="1" ht="10">
      <c r="B1206" s="162"/>
      <c r="D1206" s="159" t="s">
        <v>171</v>
      </c>
      <c r="E1206" s="163" t="s">
        <v>21</v>
      </c>
      <c r="F1206" s="164" t="s">
        <v>879</v>
      </c>
      <c r="H1206" s="163" t="s">
        <v>21</v>
      </c>
      <c r="I1206" s="165"/>
      <c r="L1206" s="162"/>
      <c r="M1206" s="166"/>
      <c r="T1206" s="167"/>
      <c r="AT1206" s="163" t="s">
        <v>171</v>
      </c>
      <c r="AU1206" s="163" t="s">
        <v>85</v>
      </c>
      <c r="AV1206" s="12" t="s">
        <v>83</v>
      </c>
      <c r="AW1206" s="12" t="s">
        <v>37</v>
      </c>
      <c r="AX1206" s="12" t="s">
        <v>76</v>
      </c>
      <c r="AY1206" s="163" t="s">
        <v>160</v>
      </c>
    </row>
    <row r="1207" spans="2:51" s="13" customFormat="1" ht="10">
      <c r="B1207" s="168"/>
      <c r="D1207" s="159" t="s">
        <v>171</v>
      </c>
      <c r="E1207" s="169" t="s">
        <v>21</v>
      </c>
      <c r="F1207" s="170" t="s">
        <v>1172</v>
      </c>
      <c r="H1207" s="171">
        <v>59.25</v>
      </c>
      <c r="I1207" s="172"/>
      <c r="L1207" s="168"/>
      <c r="M1207" s="173"/>
      <c r="T1207" s="174"/>
      <c r="AT1207" s="169" t="s">
        <v>171</v>
      </c>
      <c r="AU1207" s="169" t="s">
        <v>85</v>
      </c>
      <c r="AV1207" s="13" t="s">
        <v>85</v>
      </c>
      <c r="AW1207" s="13" t="s">
        <v>37</v>
      </c>
      <c r="AX1207" s="13" t="s">
        <v>76</v>
      </c>
      <c r="AY1207" s="169" t="s">
        <v>160</v>
      </c>
    </row>
    <row r="1208" spans="2:51" s="13" customFormat="1" ht="10">
      <c r="B1208" s="168"/>
      <c r="D1208" s="159" t="s">
        <v>171</v>
      </c>
      <c r="E1208" s="169" t="s">
        <v>21</v>
      </c>
      <c r="F1208" s="170" t="s">
        <v>1173</v>
      </c>
      <c r="H1208" s="171">
        <v>2.138</v>
      </c>
      <c r="I1208" s="172"/>
      <c r="L1208" s="168"/>
      <c r="M1208" s="173"/>
      <c r="T1208" s="174"/>
      <c r="AT1208" s="169" t="s">
        <v>171</v>
      </c>
      <c r="AU1208" s="169" t="s">
        <v>85</v>
      </c>
      <c r="AV1208" s="13" t="s">
        <v>85</v>
      </c>
      <c r="AW1208" s="13" t="s">
        <v>37</v>
      </c>
      <c r="AX1208" s="13" t="s">
        <v>76</v>
      </c>
      <c r="AY1208" s="169" t="s">
        <v>160</v>
      </c>
    </row>
    <row r="1209" spans="2:51" s="14" customFormat="1" ht="10">
      <c r="B1209" s="175"/>
      <c r="D1209" s="159" t="s">
        <v>171</v>
      </c>
      <c r="E1209" s="176" t="s">
        <v>21</v>
      </c>
      <c r="F1209" s="177" t="s">
        <v>180</v>
      </c>
      <c r="H1209" s="178">
        <v>61.388</v>
      </c>
      <c r="I1209" s="179"/>
      <c r="L1209" s="175"/>
      <c r="M1209" s="180"/>
      <c r="T1209" s="181"/>
      <c r="AT1209" s="176" t="s">
        <v>171</v>
      </c>
      <c r="AU1209" s="176" t="s">
        <v>85</v>
      </c>
      <c r="AV1209" s="14" t="s">
        <v>181</v>
      </c>
      <c r="AW1209" s="14" t="s">
        <v>37</v>
      </c>
      <c r="AX1209" s="14" t="s">
        <v>76</v>
      </c>
      <c r="AY1209" s="176" t="s">
        <v>160</v>
      </c>
    </row>
    <row r="1210" spans="2:51" s="12" customFormat="1" ht="10">
      <c r="B1210" s="162"/>
      <c r="D1210" s="159" t="s">
        <v>171</v>
      </c>
      <c r="E1210" s="163" t="s">
        <v>21</v>
      </c>
      <c r="F1210" s="164" t="s">
        <v>884</v>
      </c>
      <c r="H1210" s="163" t="s">
        <v>21</v>
      </c>
      <c r="I1210" s="165"/>
      <c r="L1210" s="162"/>
      <c r="M1210" s="166"/>
      <c r="T1210" s="167"/>
      <c r="AT1210" s="163" t="s">
        <v>171</v>
      </c>
      <c r="AU1210" s="163" t="s">
        <v>85</v>
      </c>
      <c r="AV1210" s="12" t="s">
        <v>83</v>
      </c>
      <c r="AW1210" s="12" t="s">
        <v>37</v>
      </c>
      <c r="AX1210" s="12" t="s">
        <v>76</v>
      </c>
      <c r="AY1210" s="163" t="s">
        <v>160</v>
      </c>
    </row>
    <row r="1211" spans="2:51" s="13" customFormat="1" ht="10">
      <c r="B1211" s="168"/>
      <c r="D1211" s="159" t="s">
        <v>171</v>
      </c>
      <c r="E1211" s="169" t="s">
        <v>21</v>
      </c>
      <c r="F1211" s="170" t="s">
        <v>1174</v>
      </c>
      <c r="H1211" s="171">
        <v>60</v>
      </c>
      <c r="I1211" s="172"/>
      <c r="L1211" s="168"/>
      <c r="M1211" s="173"/>
      <c r="T1211" s="174"/>
      <c r="AT1211" s="169" t="s">
        <v>171</v>
      </c>
      <c r="AU1211" s="169" t="s">
        <v>85</v>
      </c>
      <c r="AV1211" s="13" t="s">
        <v>85</v>
      </c>
      <c r="AW1211" s="13" t="s">
        <v>37</v>
      </c>
      <c r="AX1211" s="13" t="s">
        <v>76</v>
      </c>
      <c r="AY1211" s="169" t="s">
        <v>160</v>
      </c>
    </row>
    <row r="1212" spans="2:51" s="13" customFormat="1" ht="10">
      <c r="B1212" s="168"/>
      <c r="D1212" s="159" t="s">
        <v>171</v>
      </c>
      <c r="E1212" s="169" t="s">
        <v>21</v>
      </c>
      <c r="F1212" s="170" t="s">
        <v>1175</v>
      </c>
      <c r="H1212" s="171">
        <v>4.598</v>
      </c>
      <c r="I1212" s="172"/>
      <c r="L1212" s="168"/>
      <c r="M1212" s="173"/>
      <c r="T1212" s="174"/>
      <c r="AT1212" s="169" t="s">
        <v>171</v>
      </c>
      <c r="AU1212" s="169" t="s">
        <v>85</v>
      </c>
      <c r="AV1212" s="13" t="s">
        <v>85</v>
      </c>
      <c r="AW1212" s="13" t="s">
        <v>37</v>
      </c>
      <c r="AX1212" s="13" t="s">
        <v>76</v>
      </c>
      <c r="AY1212" s="169" t="s">
        <v>160</v>
      </c>
    </row>
    <row r="1213" spans="2:51" s="14" customFormat="1" ht="10">
      <c r="B1213" s="175"/>
      <c r="D1213" s="159" t="s">
        <v>171</v>
      </c>
      <c r="E1213" s="176" t="s">
        <v>21</v>
      </c>
      <c r="F1213" s="177" t="s">
        <v>180</v>
      </c>
      <c r="H1213" s="178">
        <v>64.598</v>
      </c>
      <c r="I1213" s="179"/>
      <c r="L1213" s="175"/>
      <c r="M1213" s="180"/>
      <c r="T1213" s="181"/>
      <c r="AT1213" s="176" t="s">
        <v>171</v>
      </c>
      <c r="AU1213" s="176" t="s">
        <v>85</v>
      </c>
      <c r="AV1213" s="14" t="s">
        <v>181</v>
      </c>
      <c r="AW1213" s="14" t="s">
        <v>37</v>
      </c>
      <c r="AX1213" s="14" t="s">
        <v>76</v>
      </c>
      <c r="AY1213" s="176" t="s">
        <v>160</v>
      </c>
    </row>
    <row r="1214" spans="2:51" s="12" customFormat="1" ht="10">
      <c r="B1214" s="162"/>
      <c r="D1214" s="159" t="s">
        <v>171</v>
      </c>
      <c r="E1214" s="163" t="s">
        <v>21</v>
      </c>
      <c r="F1214" s="164" t="s">
        <v>888</v>
      </c>
      <c r="H1214" s="163" t="s">
        <v>21</v>
      </c>
      <c r="I1214" s="165"/>
      <c r="L1214" s="162"/>
      <c r="M1214" s="166"/>
      <c r="T1214" s="167"/>
      <c r="AT1214" s="163" t="s">
        <v>171</v>
      </c>
      <c r="AU1214" s="163" t="s">
        <v>85</v>
      </c>
      <c r="AV1214" s="12" t="s">
        <v>83</v>
      </c>
      <c r="AW1214" s="12" t="s">
        <v>37</v>
      </c>
      <c r="AX1214" s="12" t="s">
        <v>76</v>
      </c>
      <c r="AY1214" s="163" t="s">
        <v>160</v>
      </c>
    </row>
    <row r="1215" spans="2:51" s="13" customFormat="1" ht="10">
      <c r="B1215" s="168"/>
      <c r="D1215" s="159" t="s">
        <v>171</v>
      </c>
      <c r="E1215" s="169" t="s">
        <v>21</v>
      </c>
      <c r="F1215" s="170" t="s">
        <v>1172</v>
      </c>
      <c r="H1215" s="171">
        <v>59.25</v>
      </c>
      <c r="I1215" s="172"/>
      <c r="L1215" s="168"/>
      <c r="M1215" s="173"/>
      <c r="T1215" s="174"/>
      <c r="AT1215" s="169" t="s">
        <v>171</v>
      </c>
      <c r="AU1215" s="169" t="s">
        <v>85</v>
      </c>
      <c r="AV1215" s="13" t="s">
        <v>85</v>
      </c>
      <c r="AW1215" s="13" t="s">
        <v>37</v>
      </c>
      <c r="AX1215" s="13" t="s">
        <v>76</v>
      </c>
      <c r="AY1215" s="169" t="s">
        <v>160</v>
      </c>
    </row>
    <row r="1216" spans="2:51" s="13" customFormat="1" ht="10">
      <c r="B1216" s="168"/>
      <c r="D1216" s="159" t="s">
        <v>171</v>
      </c>
      <c r="E1216" s="169" t="s">
        <v>21</v>
      </c>
      <c r="F1216" s="170" t="s">
        <v>1173</v>
      </c>
      <c r="H1216" s="171">
        <v>2.138</v>
      </c>
      <c r="I1216" s="172"/>
      <c r="L1216" s="168"/>
      <c r="M1216" s="173"/>
      <c r="T1216" s="174"/>
      <c r="AT1216" s="169" t="s">
        <v>171</v>
      </c>
      <c r="AU1216" s="169" t="s">
        <v>85</v>
      </c>
      <c r="AV1216" s="13" t="s">
        <v>85</v>
      </c>
      <c r="AW1216" s="13" t="s">
        <v>37</v>
      </c>
      <c r="AX1216" s="13" t="s">
        <v>76</v>
      </c>
      <c r="AY1216" s="169" t="s">
        <v>160</v>
      </c>
    </row>
    <row r="1217" spans="2:51" s="14" customFormat="1" ht="10">
      <c r="B1217" s="175"/>
      <c r="D1217" s="159" t="s">
        <v>171</v>
      </c>
      <c r="E1217" s="176" t="s">
        <v>21</v>
      </c>
      <c r="F1217" s="177" t="s">
        <v>180</v>
      </c>
      <c r="H1217" s="178">
        <v>61.388</v>
      </c>
      <c r="I1217" s="179"/>
      <c r="L1217" s="175"/>
      <c r="M1217" s="180"/>
      <c r="T1217" s="181"/>
      <c r="AT1217" s="176" t="s">
        <v>171</v>
      </c>
      <c r="AU1217" s="176" t="s">
        <v>85</v>
      </c>
      <c r="AV1217" s="14" t="s">
        <v>181</v>
      </c>
      <c r="AW1217" s="14" t="s">
        <v>37</v>
      </c>
      <c r="AX1217" s="14" t="s">
        <v>76</v>
      </c>
      <c r="AY1217" s="176" t="s">
        <v>160</v>
      </c>
    </row>
    <row r="1218" spans="2:51" s="12" customFormat="1" ht="10">
      <c r="B1218" s="162"/>
      <c r="D1218" s="159" t="s">
        <v>171</v>
      </c>
      <c r="E1218" s="163" t="s">
        <v>21</v>
      </c>
      <c r="F1218" s="164" t="s">
        <v>914</v>
      </c>
      <c r="H1218" s="163" t="s">
        <v>21</v>
      </c>
      <c r="I1218" s="165"/>
      <c r="L1218" s="162"/>
      <c r="M1218" s="166"/>
      <c r="T1218" s="167"/>
      <c r="AT1218" s="163" t="s">
        <v>171</v>
      </c>
      <c r="AU1218" s="163" t="s">
        <v>85</v>
      </c>
      <c r="AV1218" s="12" t="s">
        <v>83</v>
      </c>
      <c r="AW1218" s="12" t="s">
        <v>37</v>
      </c>
      <c r="AX1218" s="12" t="s">
        <v>76</v>
      </c>
      <c r="AY1218" s="163" t="s">
        <v>160</v>
      </c>
    </row>
    <row r="1219" spans="2:51" s="13" customFormat="1" ht="10">
      <c r="B1219" s="168"/>
      <c r="D1219" s="159" t="s">
        <v>171</v>
      </c>
      <c r="E1219" s="169" t="s">
        <v>21</v>
      </c>
      <c r="F1219" s="170" t="s">
        <v>1176</v>
      </c>
      <c r="H1219" s="171">
        <v>159.45</v>
      </c>
      <c r="I1219" s="172"/>
      <c r="L1219" s="168"/>
      <c r="M1219" s="173"/>
      <c r="T1219" s="174"/>
      <c r="AT1219" s="169" t="s">
        <v>171</v>
      </c>
      <c r="AU1219" s="169" t="s">
        <v>85</v>
      </c>
      <c r="AV1219" s="13" t="s">
        <v>85</v>
      </c>
      <c r="AW1219" s="13" t="s">
        <v>37</v>
      </c>
      <c r="AX1219" s="13" t="s">
        <v>76</v>
      </c>
      <c r="AY1219" s="169" t="s">
        <v>160</v>
      </c>
    </row>
    <row r="1220" spans="2:51" s="13" customFormat="1" ht="10">
      <c r="B1220" s="168"/>
      <c r="D1220" s="159" t="s">
        <v>171</v>
      </c>
      <c r="E1220" s="169" t="s">
        <v>21</v>
      </c>
      <c r="F1220" s="170" t="s">
        <v>1177</v>
      </c>
      <c r="H1220" s="171">
        <v>4.17</v>
      </c>
      <c r="I1220" s="172"/>
      <c r="L1220" s="168"/>
      <c r="M1220" s="173"/>
      <c r="T1220" s="174"/>
      <c r="AT1220" s="169" t="s">
        <v>171</v>
      </c>
      <c r="AU1220" s="169" t="s">
        <v>85</v>
      </c>
      <c r="AV1220" s="13" t="s">
        <v>85</v>
      </c>
      <c r="AW1220" s="13" t="s">
        <v>37</v>
      </c>
      <c r="AX1220" s="13" t="s">
        <v>76</v>
      </c>
      <c r="AY1220" s="169" t="s">
        <v>160</v>
      </c>
    </row>
    <row r="1221" spans="2:51" s="14" customFormat="1" ht="10">
      <c r="B1221" s="175"/>
      <c r="D1221" s="159" t="s">
        <v>171</v>
      </c>
      <c r="E1221" s="176" t="s">
        <v>21</v>
      </c>
      <c r="F1221" s="177" t="s">
        <v>180</v>
      </c>
      <c r="H1221" s="178">
        <v>163.61999999999998</v>
      </c>
      <c r="I1221" s="179"/>
      <c r="L1221" s="175"/>
      <c r="M1221" s="180"/>
      <c r="T1221" s="181"/>
      <c r="AT1221" s="176" t="s">
        <v>171</v>
      </c>
      <c r="AU1221" s="176" t="s">
        <v>85</v>
      </c>
      <c r="AV1221" s="14" t="s">
        <v>181</v>
      </c>
      <c r="AW1221" s="14" t="s">
        <v>37</v>
      </c>
      <c r="AX1221" s="14" t="s">
        <v>76</v>
      </c>
      <c r="AY1221" s="176" t="s">
        <v>160</v>
      </c>
    </row>
    <row r="1222" spans="2:51" s="15" customFormat="1" ht="10">
      <c r="B1222" s="182"/>
      <c r="D1222" s="159" t="s">
        <v>171</v>
      </c>
      <c r="E1222" s="183" t="s">
        <v>21</v>
      </c>
      <c r="F1222" s="184" t="s">
        <v>185</v>
      </c>
      <c r="H1222" s="185">
        <v>418.081</v>
      </c>
      <c r="I1222" s="186"/>
      <c r="L1222" s="182"/>
      <c r="M1222" s="187"/>
      <c r="T1222" s="188"/>
      <c r="AT1222" s="183" t="s">
        <v>171</v>
      </c>
      <c r="AU1222" s="183" t="s">
        <v>85</v>
      </c>
      <c r="AV1222" s="15" t="s">
        <v>167</v>
      </c>
      <c r="AW1222" s="15" t="s">
        <v>37</v>
      </c>
      <c r="AX1222" s="15" t="s">
        <v>83</v>
      </c>
      <c r="AY1222" s="183" t="s">
        <v>160</v>
      </c>
    </row>
    <row r="1223" spans="2:65" s="1" customFormat="1" ht="24" customHeight="1">
      <c r="B1223" s="33"/>
      <c r="C1223" s="146" t="s">
        <v>1178</v>
      </c>
      <c r="D1223" s="146" t="s">
        <v>162</v>
      </c>
      <c r="E1223" s="147" t="s">
        <v>1179</v>
      </c>
      <c r="F1223" s="148" t="s">
        <v>1180</v>
      </c>
      <c r="G1223" s="149" t="s">
        <v>332</v>
      </c>
      <c r="H1223" s="150">
        <v>23</v>
      </c>
      <c r="I1223" s="151"/>
      <c r="J1223" s="152">
        <f>ROUND(I1223*H1223,2)</f>
        <v>0</v>
      </c>
      <c r="K1223" s="148" t="s">
        <v>166</v>
      </c>
      <c r="L1223" s="33"/>
      <c r="M1223" s="153" t="s">
        <v>21</v>
      </c>
      <c r="N1223" s="154" t="s">
        <v>47</v>
      </c>
      <c r="P1223" s="155">
        <f>O1223*H1223</f>
        <v>0</v>
      </c>
      <c r="Q1223" s="155">
        <v>0.01777</v>
      </c>
      <c r="R1223" s="155">
        <f>Q1223*H1223</f>
        <v>0.40871</v>
      </c>
      <c r="S1223" s="155">
        <v>0</v>
      </c>
      <c r="T1223" s="156">
        <f>S1223*H1223</f>
        <v>0</v>
      </c>
      <c r="AR1223" s="157" t="s">
        <v>167</v>
      </c>
      <c r="AT1223" s="157" t="s">
        <v>162</v>
      </c>
      <c r="AU1223" s="157" t="s">
        <v>85</v>
      </c>
      <c r="AY1223" s="18" t="s">
        <v>160</v>
      </c>
      <c r="BE1223" s="158">
        <f>IF(N1223="základní",J1223,0)</f>
        <v>0</v>
      </c>
      <c r="BF1223" s="158">
        <f>IF(N1223="snížená",J1223,0)</f>
        <v>0</v>
      </c>
      <c r="BG1223" s="158">
        <f>IF(N1223="zákl. přenesená",J1223,0)</f>
        <v>0</v>
      </c>
      <c r="BH1223" s="158">
        <f>IF(N1223="sníž. přenesená",J1223,0)</f>
        <v>0</v>
      </c>
      <c r="BI1223" s="158">
        <f>IF(N1223="nulová",J1223,0)</f>
        <v>0</v>
      </c>
      <c r="BJ1223" s="18" t="s">
        <v>83</v>
      </c>
      <c r="BK1223" s="158">
        <f>ROUND(I1223*H1223,2)</f>
        <v>0</v>
      </c>
      <c r="BL1223" s="18" t="s">
        <v>167</v>
      </c>
      <c r="BM1223" s="157" t="s">
        <v>1181</v>
      </c>
    </row>
    <row r="1224" spans="2:47" s="1" customFormat="1" ht="117">
      <c r="B1224" s="33"/>
      <c r="D1224" s="159" t="s">
        <v>169</v>
      </c>
      <c r="F1224" s="160" t="s">
        <v>1182</v>
      </c>
      <c r="I1224" s="94"/>
      <c r="L1224" s="33"/>
      <c r="M1224" s="161"/>
      <c r="T1224" s="54"/>
      <c r="AT1224" s="18" t="s">
        <v>169</v>
      </c>
      <c r="AU1224" s="18" t="s">
        <v>85</v>
      </c>
    </row>
    <row r="1225" spans="2:51" s="12" customFormat="1" ht="10">
      <c r="B1225" s="162"/>
      <c r="D1225" s="159" t="s">
        <v>171</v>
      </c>
      <c r="E1225" s="163" t="s">
        <v>21</v>
      </c>
      <c r="F1225" s="164" t="s">
        <v>1183</v>
      </c>
      <c r="H1225" s="163" t="s">
        <v>21</v>
      </c>
      <c r="I1225" s="165"/>
      <c r="L1225" s="162"/>
      <c r="M1225" s="166"/>
      <c r="T1225" s="167"/>
      <c r="AT1225" s="163" t="s">
        <v>171</v>
      </c>
      <c r="AU1225" s="163" t="s">
        <v>85</v>
      </c>
      <c r="AV1225" s="12" t="s">
        <v>83</v>
      </c>
      <c r="AW1225" s="12" t="s">
        <v>37</v>
      </c>
      <c r="AX1225" s="12" t="s">
        <v>76</v>
      </c>
      <c r="AY1225" s="163" t="s">
        <v>160</v>
      </c>
    </row>
    <row r="1226" spans="2:51" s="13" customFormat="1" ht="10">
      <c r="B1226" s="168"/>
      <c r="D1226" s="159" t="s">
        <v>171</v>
      </c>
      <c r="E1226" s="169" t="s">
        <v>21</v>
      </c>
      <c r="F1226" s="170" t="s">
        <v>1184</v>
      </c>
      <c r="H1226" s="171">
        <v>23</v>
      </c>
      <c r="I1226" s="172"/>
      <c r="L1226" s="168"/>
      <c r="M1226" s="173"/>
      <c r="T1226" s="174"/>
      <c r="AT1226" s="169" t="s">
        <v>171</v>
      </c>
      <c r="AU1226" s="169" t="s">
        <v>85</v>
      </c>
      <c r="AV1226" s="13" t="s">
        <v>85</v>
      </c>
      <c r="AW1226" s="13" t="s">
        <v>37</v>
      </c>
      <c r="AX1226" s="13" t="s">
        <v>76</v>
      </c>
      <c r="AY1226" s="169" t="s">
        <v>160</v>
      </c>
    </row>
    <row r="1227" spans="2:51" s="15" customFormat="1" ht="10">
      <c r="B1227" s="182"/>
      <c r="D1227" s="159" t="s">
        <v>171</v>
      </c>
      <c r="E1227" s="183" t="s">
        <v>21</v>
      </c>
      <c r="F1227" s="184" t="s">
        <v>185</v>
      </c>
      <c r="H1227" s="185">
        <v>23</v>
      </c>
      <c r="I1227" s="186"/>
      <c r="L1227" s="182"/>
      <c r="M1227" s="187"/>
      <c r="T1227" s="188"/>
      <c r="AT1227" s="183" t="s">
        <v>171</v>
      </c>
      <c r="AU1227" s="183" t="s">
        <v>85</v>
      </c>
      <c r="AV1227" s="15" t="s">
        <v>167</v>
      </c>
      <c r="AW1227" s="15" t="s">
        <v>37</v>
      </c>
      <c r="AX1227" s="15" t="s">
        <v>83</v>
      </c>
      <c r="AY1227" s="183" t="s">
        <v>160</v>
      </c>
    </row>
    <row r="1228" spans="2:65" s="1" customFormat="1" ht="16.5" customHeight="1">
      <c r="B1228" s="33"/>
      <c r="C1228" s="192" t="s">
        <v>1185</v>
      </c>
      <c r="D1228" s="192" t="s">
        <v>799</v>
      </c>
      <c r="E1228" s="193" t="s">
        <v>1186</v>
      </c>
      <c r="F1228" s="194" t="s">
        <v>1187</v>
      </c>
      <c r="G1228" s="195" t="s">
        <v>332</v>
      </c>
      <c r="H1228" s="196">
        <v>5</v>
      </c>
      <c r="I1228" s="197"/>
      <c r="J1228" s="198">
        <f>ROUND(I1228*H1228,2)</f>
        <v>0</v>
      </c>
      <c r="K1228" s="194" t="s">
        <v>166</v>
      </c>
      <c r="L1228" s="199"/>
      <c r="M1228" s="200" t="s">
        <v>21</v>
      </c>
      <c r="N1228" s="201" t="s">
        <v>47</v>
      </c>
      <c r="P1228" s="155">
        <f>O1228*H1228</f>
        <v>0</v>
      </c>
      <c r="Q1228" s="155">
        <v>0.01553</v>
      </c>
      <c r="R1228" s="155">
        <f>Q1228*H1228</f>
        <v>0.07765</v>
      </c>
      <c r="S1228" s="155">
        <v>0</v>
      </c>
      <c r="T1228" s="156">
        <f>S1228*H1228</f>
        <v>0</v>
      </c>
      <c r="AR1228" s="157" t="s">
        <v>247</v>
      </c>
      <c r="AT1228" s="157" t="s">
        <v>799</v>
      </c>
      <c r="AU1228" s="157" t="s">
        <v>85</v>
      </c>
      <c r="AY1228" s="18" t="s">
        <v>160</v>
      </c>
      <c r="BE1228" s="158">
        <f>IF(N1228="základní",J1228,0)</f>
        <v>0</v>
      </c>
      <c r="BF1228" s="158">
        <f>IF(N1228="snížená",J1228,0)</f>
        <v>0</v>
      </c>
      <c r="BG1228" s="158">
        <f>IF(N1228="zákl. přenesená",J1228,0)</f>
        <v>0</v>
      </c>
      <c r="BH1228" s="158">
        <f>IF(N1228="sníž. přenesená",J1228,0)</f>
        <v>0</v>
      </c>
      <c r="BI1228" s="158">
        <f>IF(N1228="nulová",J1228,0)</f>
        <v>0</v>
      </c>
      <c r="BJ1228" s="18" t="s">
        <v>83</v>
      </c>
      <c r="BK1228" s="158">
        <f>ROUND(I1228*H1228,2)</f>
        <v>0</v>
      </c>
      <c r="BL1228" s="18" t="s">
        <v>167</v>
      </c>
      <c r="BM1228" s="157" t="s">
        <v>1188</v>
      </c>
    </row>
    <row r="1229" spans="2:65" s="1" customFormat="1" ht="16.5" customHeight="1">
      <c r="B1229" s="33"/>
      <c r="C1229" s="192" t="s">
        <v>1189</v>
      </c>
      <c r="D1229" s="192" t="s">
        <v>799</v>
      </c>
      <c r="E1229" s="193" t="s">
        <v>1190</v>
      </c>
      <c r="F1229" s="194" t="s">
        <v>1191</v>
      </c>
      <c r="G1229" s="195" t="s">
        <v>332</v>
      </c>
      <c r="H1229" s="196">
        <v>12</v>
      </c>
      <c r="I1229" s="197"/>
      <c r="J1229" s="198">
        <f>ROUND(I1229*H1229,2)</f>
        <v>0</v>
      </c>
      <c r="K1229" s="194" t="s">
        <v>166</v>
      </c>
      <c r="L1229" s="199"/>
      <c r="M1229" s="200" t="s">
        <v>21</v>
      </c>
      <c r="N1229" s="201" t="s">
        <v>47</v>
      </c>
      <c r="P1229" s="155">
        <f>O1229*H1229</f>
        <v>0</v>
      </c>
      <c r="Q1229" s="155">
        <v>0.01521</v>
      </c>
      <c r="R1229" s="155">
        <f>Q1229*H1229</f>
        <v>0.18252</v>
      </c>
      <c r="S1229" s="155">
        <v>0</v>
      </c>
      <c r="T1229" s="156">
        <f>S1229*H1229</f>
        <v>0</v>
      </c>
      <c r="AR1229" s="157" t="s">
        <v>247</v>
      </c>
      <c r="AT1229" s="157" t="s">
        <v>799</v>
      </c>
      <c r="AU1229" s="157" t="s">
        <v>85</v>
      </c>
      <c r="AY1229" s="18" t="s">
        <v>160</v>
      </c>
      <c r="BE1229" s="158">
        <f>IF(N1229="základní",J1229,0)</f>
        <v>0</v>
      </c>
      <c r="BF1229" s="158">
        <f>IF(N1229="snížená",J1229,0)</f>
        <v>0</v>
      </c>
      <c r="BG1229" s="158">
        <f>IF(N1229="zákl. přenesená",J1229,0)</f>
        <v>0</v>
      </c>
      <c r="BH1229" s="158">
        <f>IF(N1229="sníž. přenesená",J1229,0)</f>
        <v>0</v>
      </c>
      <c r="BI1229" s="158">
        <f>IF(N1229="nulová",J1229,0)</f>
        <v>0</v>
      </c>
      <c r="BJ1229" s="18" t="s">
        <v>83</v>
      </c>
      <c r="BK1229" s="158">
        <f>ROUND(I1229*H1229,2)</f>
        <v>0</v>
      </c>
      <c r="BL1229" s="18" t="s">
        <v>167</v>
      </c>
      <c r="BM1229" s="157" t="s">
        <v>1192</v>
      </c>
    </row>
    <row r="1230" spans="2:65" s="1" customFormat="1" ht="16.5" customHeight="1">
      <c r="B1230" s="33"/>
      <c r="C1230" s="192" t="s">
        <v>1193</v>
      </c>
      <c r="D1230" s="192" t="s">
        <v>799</v>
      </c>
      <c r="E1230" s="193" t="s">
        <v>1194</v>
      </c>
      <c r="F1230" s="194" t="s">
        <v>1195</v>
      </c>
      <c r="G1230" s="195" t="s">
        <v>332</v>
      </c>
      <c r="H1230" s="196">
        <v>2</v>
      </c>
      <c r="I1230" s="197"/>
      <c r="J1230" s="198">
        <f>ROUND(I1230*H1230,2)</f>
        <v>0</v>
      </c>
      <c r="K1230" s="194" t="s">
        <v>166</v>
      </c>
      <c r="L1230" s="199"/>
      <c r="M1230" s="200" t="s">
        <v>21</v>
      </c>
      <c r="N1230" s="201" t="s">
        <v>47</v>
      </c>
      <c r="P1230" s="155">
        <f>O1230*H1230</f>
        <v>0</v>
      </c>
      <c r="Q1230" s="155">
        <v>0.01489</v>
      </c>
      <c r="R1230" s="155">
        <f>Q1230*H1230</f>
        <v>0.02978</v>
      </c>
      <c r="S1230" s="155">
        <v>0</v>
      </c>
      <c r="T1230" s="156">
        <f>S1230*H1230</f>
        <v>0</v>
      </c>
      <c r="AR1230" s="157" t="s">
        <v>247</v>
      </c>
      <c r="AT1230" s="157" t="s">
        <v>799</v>
      </c>
      <c r="AU1230" s="157" t="s">
        <v>85</v>
      </c>
      <c r="AY1230" s="18" t="s">
        <v>160</v>
      </c>
      <c r="BE1230" s="158">
        <f>IF(N1230="základní",J1230,0)</f>
        <v>0</v>
      </c>
      <c r="BF1230" s="158">
        <f>IF(N1230="snížená",J1230,0)</f>
        <v>0</v>
      </c>
      <c r="BG1230" s="158">
        <f>IF(N1230="zákl. přenesená",J1230,0)</f>
        <v>0</v>
      </c>
      <c r="BH1230" s="158">
        <f>IF(N1230="sníž. přenesená",J1230,0)</f>
        <v>0</v>
      </c>
      <c r="BI1230" s="158">
        <f>IF(N1230="nulová",J1230,0)</f>
        <v>0</v>
      </c>
      <c r="BJ1230" s="18" t="s">
        <v>83</v>
      </c>
      <c r="BK1230" s="158">
        <f>ROUND(I1230*H1230,2)</f>
        <v>0</v>
      </c>
      <c r="BL1230" s="18" t="s">
        <v>167</v>
      </c>
      <c r="BM1230" s="157" t="s">
        <v>1196</v>
      </c>
    </row>
    <row r="1231" spans="2:65" s="1" customFormat="1" ht="16.5" customHeight="1">
      <c r="B1231" s="33"/>
      <c r="C1231" s="192" t="s">
        <v>1197</v>
      </c>
      <c r="D1231" s="192" t="s">
        <v>799</v>
      </c>
      <c r="E1231" s="193" t="s">
        <v>1198</v>
      </c>
      <c r="F1231" s="194" t="s">
        <v>1199</v>
      </c>
      <c r="G1231" s="195" t="s">
        <v>332</v>
      </c>
      <c r="H1231" s="196">
        <v>2</v>
      </c>
      <c r="I1231" s="197"/>
      <c r="J1231" s="198">
        <f>ROUND(I1231*H1231,2)</f>
        <v>0</v>
      </c>
      <c r="K1231" s="194" t="s">
        <v>166</v>
      </c>
      <c r="L1231" s="199"/>
      <c r="M1231" s="200" t="s">
        <v>21</v>
      </c>
      <c r="N1231" s="201" t="s">
        <v>47</v>
      </c>
      <c r="P1231" s="155">
        <f>O1231*H1231</f>
        <v>0</v>
      </c>
      <c r="Q1231" s="155">
        <v>0.01079</v>
      </c>
      <c r="R1231" s="155">
        <f>Q1231*H1231</f>
        <v>0.02158</v>
      </c>
      <c r="S1231" s="155">
        <v>0</v>
      </c>
      <c r="T1231" s="156">
        <f>S1231*H1231</f>
        <v>0</v>
      </c>
      <c r="AR1231" s="157" t="s">
        <v>247</v>
      </c>
      <c r="AT1231" s="157" t="s">
        <v>799</v>
      </c>
      <c r="AU1231" s="157" t="s">
        <v>85</v>
      </c>
      <c r="AY1231" s="18" t="s">
        <v>160</v>
      </c>
      <c r="BE1231" s="158">
        <f>IF(N1231="základní",J1231,0)</f>
        <v>0</v>
      </c>
      <c r="BF1231" s="158">
        <f>IF(N1231="snížená",J1231,0)</f>
        <v>0</v>
      </c>
      <c r="BG1231" s="158">
        <f>IF(N1231="zákl. přenesená",J1231,0)</f>
        <v>0</v>
      </c>
      <c r="BH1231" s="158">
        <f>IF(N1231="sníž. přenesená",J1231,0)</f>
        <v>0</v>
      </c>
      <c r="BI1231" s="158">
        <f>IF(N1231="nulová",J1231,0)</f>
        <v>0</v>
      </c>
      <c r="BJ1231" s="18" t="s">
        <v>83</v>
      </c>
      <c r="BK1231" s="158">
        <f>ROUND(I1231*H1231,2)</f>
        <v>0</v>
      </c>
      <c r="BL1231" s="18" t="s">
        <v>167</v>
      </c>
      <c r="BM1231" s="157" t="s">
        <v>1200</v>
      </c>
    </row>
    <row r="1232" spans="2:65" s="1" customFormat="1" ht="16.5" customHeight="1">
      <c r="B1232" s="33"/>
      <c r="C1232" s="192" t="s">
        <v>1201</v>
      </c>
      <c r="D1232" s="192" t="s">
        <v>799</v>
      </c>
      <c r="E1232" s="193" t="s">
        <v>1202</v>
      </c>
      <c r="F1232" s="194" t="s">
        <v>1203</v>
      </c>
      <c r="G1232" s="195" t="s">
        <v>332</v>
      </c>
      <c r="H1232" s="196">
        <v>2</v>
      </c>
      <c r="I1232" s="197"/>
      <c r="J1232" s="198">
        <f>ROUND(I1232*H1232,2)</f>
        <v>0</v>
      </c>
      <c r="K1232" s="194" t="s">
        <v>21</v>
      </c>
      <c r="L1232" s="199"/>
      <c r="M1232" s="200" t="s">
        <v>21</v>
      </c>
      <c r="N1232" s="201" t="s">
        <v>47</v>
      </c>
      <c r="P1232" s="155">
        <f>O1232*H1232</f>
        <v>0</v>
      </c>
      <c r="Q1232" s="155">
        <v>0.01489</v>
      </c>
      <c r="R1232" s="155">
        <f>Q1232*H1232</f>
        <v>0.02978</v>
      </c>
      <c r="S1232" s="155">
        <v>0</v>
      </c>
      <c r="T1232" s="156">
        <f>S1232*H1232</f>
        <v>0</v>
      </c>
      <c r="AR1232" s="157" t="s">
        <v>247</v>
      </c>
      <c r="AT1232" s="157" t="s">
        <v>799</v>
      </c>
      <c r="AU1232" s="157" t="s">
        <v>85</v>
      </c>
      <c r="AY1232" s="18" t="s">
        <v>160</v>
      </c>
      <c r="BE1232" s="158">
        <f>IF(N1232="základní",J1232,0)</f>
        <v>0</v>
      </c>
      <c r="BF1232" s="158">
        <f>IF(N1232="snížená",J1232,0)</f>
        <v>0</v>
      </c>
      <c r="BG1232" s="158">
        <f>IF(N1232="zákl. přenesená",J1232,0)</f>
        <v>0</v>
      </c>
      <c r="BH1232" s="158">
        <f>IF(N1232="sníž. přenesená",J1232,0)</f>
        <v>0</v>
      </c>
      <c r="BI1232" s="158">
        <f>IF(N1232="nulová",J1232,0)</f>
        <v>0</v>
      </c>
      <c r="BJ1232" s="18" t="s">
        <v>83</v>
      </c>
      <c r="BK1232" s="158">
        <f>ROUND(I1232*H1232,2)</f>
        <v>0</v>
      </c>
      <c r="BL1232" s="18" t="s">
        <v>167</v>
      </c>
      <c r="BM1232" s="157" t="s">
        <v>1204</v>
      </c>
    </row>
    <row r="1233" spans="2:63" s="11" customFormat="1" ht="22.75" customHeight="1">
      <c r="B1233" s="134"/>
      <c r="D1233" s="135" t="s">
        <v>75</v>
      </c>
      <c r="E1233" s="144" t="s">
        <v>209</v>
      </c>
      <c r="F1233" s="144" t="s">
        <v>210</v>
      </c>
      <c r="I1233" s="137"/>
      <c r="J1233" s="145">
        <f>BK1233</f>
        <v>0</v>
      </c>
      <c r="L1233" s="134"/>
      <c r="M1233" s="139"/>
      <c r="P1233" s="140">
        <f>SUM(P1234:P1317)</f>
        <v>0</v>
      </c>
      <c r="R1233" s="140">
        <f>SUM(R1234:R1317)</f>
        <v>0.9257280000000001</v>
      </c>
      <c r="T1233" s="141">
        <f>SUM(T1234:T1317)</f>
        <v>0</v>
      </c>
      <c r="AR1233" s="135" t="s">
        <v>83</v>
      </c>
      <c r="AT1233" s="142" t="s">
        <v>75</v>
      </c>
      <c r="AU1233" s="142" t="s">
        <v>83</v>
      </c>
      <c r="AY1233" s="135" t="s">
        <v>160</v>
      </c>
      <c r="BK1233" s="143">
        <f>SUM(BK1234:BK1317)</f>
        <v>0</v>
      </c>
    </row>
    <row r="1234" spans="2:65" s="1" customFormat="1" ht="24" customHeight="1">
      <c r="B1234" s="33"/>
      <c r="C1234" s="146" t="s">
        <v>1205</v>
      </c>
      <c r="D1234" s="146" t="s">
        <v>162</v>
      </c>
      <c r="E1234" s="147" t="s">
        <v>1206</v>
      </c>
      <c r="F1234" s="148" t="s">
        <v>1207</v>
      </c>
      <c r="G1234" s="149" t="s">
        <v>204</v>
      </c>
      <c r="H1234" s="150">
        <v>1912.01</v>
      </c>
      <c r="I1234" s="151"/>
      <c r="J1234" s="152">
        <f>ROUND(I1234*H1234,2)</f>
        <v>0</v>
      </c>
      <c r="K1234" s="148" t="s">
        <v>166</v>
      </c>
      <c r="L1234" s="33"/>
      <c r="M1234" s="153" t="s">
        <v>21</v>
      </c>
      <c r="N1234" s="154" t="s">
        <v>47</v>
      </c>
      <c r="P1234" s="155">
        <f>O1234*H1234</f>
        <v>0</v>
      </c>
      <c r="Q1234" s="155">
        <v>0</v>
      </c>
      <c r="R1234" s="155">
        <f>Q1234*H1234</f>
        <v>0</v>
      </c>
      <c r="S1234" s="155">
        <v>0</v>
      </c>
      <c r="T1234" s="156">
        <f>S1234*H1234</f>
        <v>0</v>
      </c>
      <c r="AR1234" s="157" t="s">
        <v>167</v>
      </c>
      <c r="AT1234" s="157" t="s">
        <v>162</v>
      </c>
      <c r="AU1234" s="157" t="s">
        <v>85</v>
      </c>
      <c r="AY1234" s="18" t="s">
        <v>160</v>
      </c>
      <c r="BE1234" s="158">
        <f>IF(N1234="základní",J1234,0)</f>
        <v>0</v>
      </c>
      <c r="BF1234" s="158">
        <f>IF(N1234="snížená",J1234,0)</f>
        <v>0</v>
      </c>
      <c r="BG1234" s="158">
        <f>IF(N1234="zákl. přenesená",J1234,0)</f>
        <v>0</v>
      </c>
      <c r="BH1234" s="158">
        <f>IF(N1234="sníž. přenesená",J1234,0)</f>
        <v>0</v>
      </c>
      <c r="BI1234" s="158">
        <f>IF(N1234="nulová",J1234,0)</f>
        <v>0</v>
      </c>
      <c r="BJ1234" s="18" t="s">
        <v>83</v>
      </c>
      <c r="BK1234" s="158">
        <f>ROUND(I1234*H1234,2)</f>
        <v>0</v>
      </c>
      <c r="BL1234" s="18" t="s">
        <v>167</v>
      </c>
      <c r="BM1234" s="157" t="s">
        <v>1208</v>
      </c>
    </row>
    <row r="1235" spans="2:47" s="1" customFormat="1" ht="54">
      <c r="B1235" s="33"/>
      <c r="D1235" s="159" t="s">
        <v>169</v>
      </c>
      <c r="F1235" s="160" t="s">
        <v>1209</v>
      </c>
      <c r="I1235" s="94"/>
      <c r="L1235" s="33"/>
      <c r="M1235" s="161"/>
      <c r="T1235" s="54"/>
      <c r="AT1235" s="18" t="s">
        <v>169</v>
      </c>
      <c r="AU1235" s="18" t="s">
        <v>85</v>
      </c>
    </row>
    <row r="1236" spans="2:51" s="12" customFormat="1" ht="10">
      <c r="B1236" s="162"/>
      <c r="D1236" s="159" t="s">
        <v>171</v>
      </c>
      <c r="E1236" s="163" t="s">
        <v>21</v>
      </c>
      <c r="F1236" s="164" t="s">
        <v>1210</v>
      </c>
      <c r="H1236" s="163" t="s">
        <v>21</v>
      </c>
      <c r="I1236" s="165"/>
      <c r="L1236" s="162"/>
      <c r="M1236" s="166"/>
      <c r="T1236" s="167"/>
      <c r="AT1236" s="163" t="s">
        <v>171</v>
      </c>
      <c r="AU1236" s="163" t="s">
        <v>85</v>
      </c>
      <c r="AV1236" s="12" t="s">
        <v>83</v>
      </c>
      <c r="AW1236" s="12" t="s">
        <v>37</v>
      </c>
      <c r="AX1236" s="12" t="s">
        <v>76</v>
      </c>
      <c r="AY1236" s="163" t="s">
        <v>160</v>
      </c>
    </row>
    <row r="1237" spans="2:51" s="12" customFormat="1" ht="10">
      <c r="B1237" s="162"/>
      <c r="D1237" s="159" t="s">
        <v>171</v>
      </c>
      <c r="E1237" s="163" t="s">
        <v>21</v>
      </c>
      <c r="F1237" s="164" t="s">
        <v>977</v>
      </c>
      <c r="H1237" s="163" t="s">
        <v>21</v>
      </c>
      <c r="I1237" s="165"/>
      <c r="L1237" s="162"/>
      <c r="M1237" s="166"/>
      <c r="T1237" s="167"/>
      <c r="AT1237" s="163" t="s">
        <v>171</v>
      </c>
      <c r="AU1237" s="163" t="s">
        <v>85</v>
      </c>
      <c r="AV1237" s="12" t="s">
        <v>83</v>
      </c>
      <c r="AW1237" s="12" t="s">
        <v>37</v>
      </c>
      <c r="AX1237" s="12" t="s">
        <v>76</v>
      </c>
      <c r="AY1237" s="163" t="s">
        <v>160</v>
      </c>
    </row>
    <row r="1238" spans="2:51" s="13" customFormat="1" ht="10">
      <c r="B1238" s="168"/>
      <c r="D1238" s="159" t="s">
        <v>171</v>
      </c>
      <c r="E1238" s="169" t="s">
        <v>21</v>
      </c>
      <c r="F1238" s="170" t="s">
        <v>1211</v>
      </c>
      <c r="H1238" s="171">
        <v>235.888</v>
      </c>
      <c r="I1238" s="172"/>
      <c r="L1238" s="168"/>
      <c r="M1238" s="173"/>
      <c r="T1238" s="174"/>
      <c r="AT1238" s="169" t="s">
        <v>171</v>
      </c>
      <c r="AU1238" s="169" t="s">
        <v>85</v>
      </c>
      <c r="AV1238" s="13" t="s">
        <v>85</v>
      </c>
      <c r="AW1238" s="13" t="s">
        <v>37</v>
      </c>
      <c r="AX1238" s="13" t="s">
        <v>76</v>
      </c>
      <c r="AY1238" s="169" t="s">
        <v>160</v>
      </c>
    </row>
    <row r="1239" spans="2:51" s="13" customFormat="1" ht="10">
      <c r="B1239" s="168"/>
      <c r="D1239" s="159" t="s">
        <v>171</v>
      </c>
      <c r="E1239" s="169" t="s">
        <v>21</v>
      </c>
      <c r="F1239" s="170" t="s">
        <v>979</v>
      </c>
      <c r="H1239" s="171">
        <v>192.864</v>
      </c>
      <c r="I1239" s="172"/>
      <c r="L1239" s="168"/>
      <c r="M1239" s="173"/>
      <c r="T1239" s="174"/>
      <c r="AT1239" s="169" t="s">
        <v>171</v>
      </c>
      <c r="AU1239" s="169" t="s">
        <v>85</v>
      </c>
      <c r="AV1239" s="13" t="s">
        <v>85</v>
      </c>
      <c r="AW1239" s="13" t="s">
        <v>37</v>
      </c>
      <c r="AX1239" s="13" t="s">
        <v>76</v>
      </c>
      <c r="AY1239" s="169" t="s">
        <v>160</v>
      </c>
    </row>
    <row r="1240" spans="2:51" s="13" customFormat="1" ht="10">
      <c r="B1240" s="168"/>
      <c r="D1240" s="159" t="s">
        <v>171</v>
      </c>
      <c r="E1240" s="169" t="s">
        <v>21</v>
      </c>
      <c r="F1240" s="170" t="s">
        <v>1212</v>
      </c>
      <c r="H1240" s="171">
        <v>16.2</v>
      </c>
      <c r="I1240" s="172"/>
      <c r="L1240" s="168"/>
      <c r="M1240" s="173"/>
      <c r="T1240" s="174"/>
      <c r="AT1240" s="169" t="s">
        <v>171</v>
      </c>
      <c r="AU1240" s="169" t="s">
        <v>85</v>
      </c>
      <c r="AV1240" s="13" t="s">
        <v>85</v>
      </c>
      <c r="AW1240" s="13" t="s">
        <v>37</v>
      </c>
      <c r="AX1240" s="13" t="s">
        <v>76</v>
      </c>
      <c r="AY1240" s="169" t="s">
        <v>160</v>
      </c>
    </row>
    <row r="1241" spans="2:51" s="14" customFormat="1" ht="10">
      <c r="B1241" s="175"/>
      <c r="D1241" s="159" t="s">
        <v>171</v>
      </c>
      <c r="E1241" s="176" t="s">
        <v>21</v>
      </c>
      <c r="F1241" s="177" t="s">
        <v>180</v>
      </c>
      <c r="H1241" s="178">
        <v>444.952</v>
      </c>
      <c r="I1241" s="179"/>
      <c r="L1241" s="175"/>
      <c r="M1241" s="180"/>
      <c r="T1241" s="181"/>
      <c r="AT1241" s="176" t="s">
        <v>171</v>
      </c>
      <c r="AU1241" s="176" t="s">
        <v>85</v>
      </c>
      <c r="AV1241" s="14" t="s">
        <v>181</v>
      </c>
      <c r="AW1241" s="14" t="s">
        <v>37</v>
      </c>
      <c r="AX1241" s="14" t="s">
        <v>76</v>
      </c>
      <c r="AY1241" s="176" t="s">
        <v>160</v>
      </c>
    </row>
    <row r="1242" spans="2:51" s="12" customFormat="1" ht="10">
      <c r="B1242" s="162"/>
      <c r="D1242" s="159" t="s">
        <v>171</v>
      </c>
      <c r="E1242" s="163" t="s">
        <v>21</v>
      </c>
      <c r="F1242" s="164" t="s">
        <v>982</v>
      </c>
      <c r="H1242" s="163" t="s">
        <v>21</v>
      </c>
      <c r="I1242" s="165"/>
      <c r="L1242" s="162"/>
      <c r="M1242" s="166"/>
      <c r="T1242" s="167"/>
      <c r="AT1242" s="163" t="s">
        <v>171</v>
      </c>
      <c r="AU1242" s="163" t="s">
        <v>85</v>
      </c>
      <c r="AV1242" s="12" t="s">
        <v>83</v>
      </c>
      <c r="AW1242" s="12" t="s">
        <v>37</v>
      </c>
      <c r="AX1242" s="12" t="s">
        <v>76</v>
      </c>
      <c r="AY1242" s="163" t="s">
        <v>160</v>
      </c>
    </row>
    <row r="1243" spans="2:51" s="13" customFormat="1" ht="10">
      <c r="B1243" s="168"/>
      <c r="D1243" s="159" t="s">
        <v>171</v>
      </c>
      <c r="E1243" s="169" t="s">
        <v>21</v>
      </c>
      <c r="F1243" s="170" t="s">
        <v>1213</v>
      </c>
      <c r="H1243" s="171">
        <v>141.25</v>
      </c>
      <c r="I1243" s="172"/>
      <c r="L1243" s="168"/>
      <c r="M1243" s="173"/>
      <c r="T1243" s="174"/>
      <c r="AT1243" s="169" t="s">
        <v>171</v>
      </c>
      <c r="AU1243" s="169" t="s">
        <v>85</v>
      </c>
      <c r="AV1243" s="13" t="s">
        <v>85</v>
      </c>
      <c r="AW1243" s="13" t="s">
        <v>37</v>
      </c>
      <c r="AX1243" s="13" t="s">
        <v>76</v>
      </c>
      <c r="AY1243" s="169" t="s">
        <v>160</v>
      </c>
    </row>
    <row r="1244" spans="2:51" s="13" customFormat="1" ht="10">
      <c r="B1244" s="168"/>
      <c r="D1244" s="159" t="s">
        <v>171</v>
      </c>
      <c r="E1244" s="169" t="s">
        <v>21</v>
      </c>
      <c r="F1244" s="170" t="s">
        <v>984</v>
      </c>
      <c r="H1244" s="171">
        <v>167.936</v>
      </c>
      <c r="I1244" s="172"/>
      <c r="L1244" s="168"/>
      <c r="M1244" s="173"/>
      <c r="T1244" s="174"/>
      <c r="AT1244" s="169" t="s">
        <v>171</v>
      </c>
      <c r="AU1244" s="169" t="s">
        <v>85</v>
      </c>
      <c r="AV1244" s="13" t="s">
        <v>85</v>
      </c>
      <c r="AW1244" s="13" t="s">
        <v>37</v>
      </c>
      <c r="AX1244" s="13" t="s">
        <v>76</v>
      </c>
      <c r="AY1244" s="169" t="s">
        <v>160</v>
      </c>
    </row>
    <row r="1245" spans="2:51" s="13" customFormat="1" ht="10">
      <c r="B1245" s="168"/>
      <c r="D1245" s="159" t="s">
        <v>171</v>
      </c>
      <c r="E1245" s="169" t="s">
        <v>21</v>
      </c>
      <c r="F1245" s="170" t="s">
        <v>1214</v>
      </c>
      <c r="H1245" s="171">
        <v>10.8</v>
      </c>
      <c r="I1245" s="172"/>
      <c r="L1245" s="168"/>
      <c r="M1245" s="173"/>
      <c r="T1245" s="174"/>
      <c r="AT1245" s="169" t="s">
        <v>171</v>
      </c>
      <c r="AU1245" s="169" t="s">
        <v>85</v>
      </c>
      <c r="AV1245" s="13" t="s">
        <v>85</v>
      </c>
      <c r="AW1245" s="13" t="s">
        <v>37</v>
      </c>
      <c r="AX1245" s="13" t="s">
        <v>76</v>
      </c>
      <c r="AY1245" s="169" t="s">
        <v>160</v>
      </c>
    </row>
    <row r="1246" spans="2:51" s="14" customFormat="1" ht="10">
      <c r="B1246" s="175"/>
      <c r="D1246" s="159" t="s">
        <v>171</v>
      </c>
      <c r="E1246" s="176" t="s">
        <v>21</v>
      </c>
      <c r="F1246" s="177" t="s">
        <v>180</v>
      </c>
      <c r="H1246" s="178">
        <v>319.98600000000005</v>
      </c>
      <c r="I1246" s="179"/>
      <c r="L1246" s="175"/>
      <c r="M1246" s="180"/>
      <c r="T1246" s="181"/>
      <c r="AT1246" s="176" t="s">
        <v>171</v>
      </c>
      <c r="AU1246" s="176" t="s">
        <v>85</v>
      </c>
      <c r="AV1246" s="14" t="s">
        <v>181</v>
      </c>
      <c r="AW1246" s="14" t="s">
        <v>37</v>
      </c>
      <c r="AX1246" s="14" t="s">
        <v>76</v>
      </c>
      <c r="AY1246" s="176" t="s">
        <v>160</v>
      </c>
    </row>
    <row r="1247" spans="2:51" s="12" customFormat="1" ht="10">
      <c r="B1247" s="162"/>
      <c r="D1247" s="159" t="s">
        <v>171</v>
      </c>
      <c r="E1247" s="163" t="s">
        <v>21</v>
      </c>
      <c r="F1247" s="164" t="s">
        <v>985</v>
      </c>
      <c r="H1247" s="163" t="s">
        <v>21</v>
      </c>
      <c r="I1247" s="165"/>
      <c r="L1247" s="162"/>
      <c r="M1247" s="166"/>
      <c r="T1247" s="167"/>
      <c r="AT1247" s="163" t="s">
        <v>171</v>
      </c>
      <c r="AU1247" s="163" t="s">
        <v>85</v>
      </c>
      <c r="AV1247" s="12" t="s">
        <v>83</v>
      </c>
      <c r="AW1247" s="12" t="s">
        <v>37</v>
      </c>
      <c r="AX1247" s="12" t="s">
        <v>76</v>
      </c>
      <c r="AY1247" s="163" t="s">
        <v>160</v>
      </c>
    </row>
    <row r="1248" spans="2:51" s="13" customFormat="1" ht="10">
      <c r="B1248" s="168"/>
      <c r="D1248" s="159" t="s">
        <v>171</v>
      </c>
      <c r="E1248" s="169" t="s">
        <v>21</v>
      </c>
      <c r="F1248" s="170" t="s">
        <v>1215</v>
      </c>
      <c r="H1248" s="171">
        <v>165.6</v>
      </c>
      <c r="I1248" s="172"/>
      <c r="L1248" s="168"/>
      <c r="M1248" s="173"/>
      <c r="T1248" s="174"/>
      <c r="AT1248" s="169" t="s">
        <v>171</v>
      </c>
      <c r="AU1248" s="169" t="s">
        <v>85</v>
      </c>
      <c r="AV1248" s="13" t="s">
        <v>85</v>
      </c>
      <c r="AW1248" s="13" t="s">
        <v>37</v>
      </c>
      <c r="AX1248" s="13" t="s">
        <v>76</v>
      </c>
      <c r="AY1248" s="169" t="s">
        <v>160</v>
      </c>
    </row>
    <row r="1249" spans="2:51" s="14" customFormat="1" ht="10">
      <c r="B1249" s="175"/>
      <c r="D1249" s="159" t="s">
        <v>171</v>
      </c>
      <c r="E1249" s="176" t="s">
        <v>21</v>
      </c>
      <c r="F1249" s="177" t="s">
        <v>180</v>
      </c>
      <c r="H1249" s="178">
        <v>165.6</v>
      </c>
      <c r="I1249" s="179"/>
      <c r="L1249" s="175"/>
      <c r="M1249" s="180"/>
      <c r="T1249" s="181"/>
      <c r="AT1249" s="176" t="s">
        <v>171</v>
      </c>
      <c r="AU1249" s="176" t="s">
        <v>85</v>
      </c>
      <c r="AV1249" s="14" t="s">
        <v>181</v>
      </c>
      <c r="AW1249" s="14" t="s">
        <v>37</v>
      </c>
      <c r="AX1249" s="14" t="s">
        <v>76</v>
      </c>
      <c r="AY1249" s="176" t="s">
        <v>160</v>
      </c>
    </row>
    <row r="1250" spans="2:51" s="12" customFormat="1" ht="10">
      <c r="B1250" s="162"/>
      <c r="D1250" s="159" t="s">
        <v>171</v>
      </c>
      <c r="E1250" s="163" t="s">
        <v>21</v>
      </c>
      <c r="F1250" s="164" t="s">
        <v>988</v>
      </c>
      <c r="H1250" s="163" t="s">
        <v>21</v>
      </c>
      <c r="I1250" s="165"/>
      <c r="L1250" s="162"/>
      <c r="M1250" s="166"/>
      <c r="T1250" s="167"/>
      <c r="AT1250" s="163" t="s">
        <v>171</v>
      </c>
      <c r="AU1250" s="163" t="s">
        <v>85</v>
      </c>
      <c r="AV1250" s="12" t="s">
        <v>83</v>
      </c>
      <c r="AW1250" s="12" t="s">
        <v>37</v>
      </c>
      <c r="AX1250" s="12" t="s">
        <v>76</v>
      </c>
      <c r="AY1250" s="163" t="s">
        <v>160</v>
      </c>
    </row>
    <row r="1251" spans="2:51" s="13" customFormat="1" ht="10">
      <c r="B1251" s="168"/>
      <c r="D1251" s="159" t="s">
        <v>171</v>
      </c>
      <c r="E1251" s="169" t="s">
        <v>21</v>
      </c>
      <c r="F1251" s="170" t="s">
        <v>1215</v>
      </c>
      <c r="H1251" s="171">
        <v>165.6</v>
      </c>
      <c r="I1251" s="172"/>
      <c r="L1251" s="168"/>
      <c r="M1251" s="173"/>
      <c r="T1251" s="174"/>
      <c r="AT1251" s="169" t="s">
        <v>171</v>
      </c>
      <c r="AU1251" s="169" t="s">
        <v>85</v>
      </c>
      <c r="AV1251" s="13" t="s">
        <v>85</v>
      </c>
      <c r="AW1251" s="13" t="s">
        <v>37</v>
      </c>
      <c r="AX1251" s="13" t="s">
        <v>76</v>
      </c>
      <c r="AY1251" s="169" t="s">
        <v>160</v>
      </c>
    </row>
    <row r="1252" spans="2:51" s="14" customFormat="1" ht="10">
      <c r="B1252" s="175"/>
      <c r="D1252" s="159" t="s">
        <v>171</v>
      </c>
      <c r="E1252" s="176" t="s">
        <v>21</v>
      </c>
      <c r="F1252" s="177" t="s">
        <v>180</v>
      </c>
      <c r="H1252" s="178">
        <v>165.6</v>
      </c>
      <c r="I1252" s="179"/>
      <c r="L1252" s="175"/>
      <c r="M1252" s="180"/>
      <c r="T1252" s="181"/>
      <c r="AT1252" s="176" t="s">
        <v>171</v>
      </c>
      <c r="AU1252" s="176" t="s">
        <v>85</v>
      </c>
      <c r="AV1252" s="14" t="s">
        <v>181</v>
      </c>
      <c r="AW1252" s="14" t="s">
        <v>37</v>
      </c>
      <c r="AX1252" s="14" t="s">
        <v>76</v>
      </c>
      <c r="AY1252" s="176" t="s">
        <v>160</v>
      </c>
    </row>
    <row r="1253" spans="2:51" s="12" customFormat="1" ht="10">
      <c r="B1253" s="162"/>
      <c r="D1253" s="159" t="s">
        <v>171</v>
      </c>
      <c r="E1253" s="163" t="s">
        <v>21</v>
      </c>
      <c r="F1253" s="164" t="s">
        <v>989</v>
      </c>
      <c r="H1253" s="163" t="s">
        <v>21</v>
      </c>
      <c r="I1253" s="165"/>
      <c r="L1253" s="162"/>
      <c r="M1253" s="166"/>
      <c r="T1253" s="167"/>
      <c r="AT1253" s="163" t="s">
        <v>171</v>
      </c>
      <c r="AU1253" s="163" t="s">
        <v>85</v>
      </c>
      <c r="AV1253" s="12" t="s">
        <v>83</v>
      </c>
      <c r="AW1253" s="12" t="s">
        <v>37</v>
      </c>
      <c r="AX1253" s="12" t="s">
        <v>76</v>
      </c>
      <c r="AY1253" s="163" t="s">
        <v>160</v>
      </c>
    </row>
    <row r="1254" spans="2:51" s="13" customFormat="1" ht="10">
      <c r="B1254" s="168"/>
      <c r="D1254" s="159" t="s">
        <v>171</v>
      </c>
      <c r="E1254" s="169" t="s">
        <v>21</v>
      </c>
      <c r="F1254" s="170" t="s">
        <v>1216</v>
      </c>
      <c r="H1254" s="171">
        <v>141.25</v>
      </c>
      <c r="I1254" s="172"/>
      <c r="L1254" s="168"/>
      <c r="M1254" s="173"/>
      <c r="T1254" s="174"/>
      <c r="AT1254" s="169" t="s">
        <v>171</v>
      </c>
      <c r="AU1254" s="169" t="s">
        <v>85</v>
      </c>
      <c r="AV1254" s="13" t="s">
        <v>85</v>
      </c>
      <c r="AW1254" s="13" t="s">
        <v>37</v>
      </c>
      <c r="AX1254" s="13" t="s">
        <v>76</v>
      </c>
      <c r="AY1254" s="169" t="s">
        <v>160</v>
      </c>
    </row>
    <row r="1255" spans="2:51" s="14" customFormat="1" ht="10">
      <c r="B1255" s="175"/>
      <c r="D1255" s="159" t="s">
        <v>171</v>
      </c>
      <c r="E1255" s="176" t="s">
        <v>21</v>
      </c>
      <c r="F1255" s="177" t="s">
        <v>180</v>
      </c>
      <c r="H1255" s="178">
        <v>141.25</v>
      </c>
      <c r="I1255" s="179"/>
      <c r="L1255" s="175"/>
      <c r="M1255" s="180"/>
      <c r="T1255" s="181"/>
      <c r="AT1255" s="176" t="s">
        <v>171</v>
      </c>
      <c r="AU1255" s="176" t="s">
        <v>85</v>
      </c>
      <c r="AV1255" s="14" t="s">
        <v>181</v>
      </c>
      <c r="AW1255" s="14" t="s">
        <v>37</v>
      </c>
      <c r="AX1255" s="14" t="s">
        <v>76</v>
      </c>
      <c r="AY1255" s="176" t="s">
        <v>160</v>
      </c>
    </row>
    <row r="1256" spans="2:51" s="12" customFormat="1" ht="10">
      <c r="B1256" s="162"/>
      <c r="D1256" s="159" t="s">
        <v>171</v>
      </c>
      <c r="E1256" s="163" t="s">
        <v>21</v>
      </c>
      <c r="F1256" s="164" t="s">
        <v>993</v>
      </c>
      <c r="H1256" s="163" t="s">
        <v>21</v>
      </c>
      <c r="I1256" s="165"/>
      <c r="L1256" s="162"/>
      <c r="M1256" s="166"/>
      <c r="T1256" s="167"/>
      <c r="AT1256" s="163" t="s">
        <v>171</v>
      </c>
      <c r="AU1256" s="163" t="s">
        <v>85</v>
      </c>
      <c r="AV1256" s="12" t="s">
        <v>83</v>
      </c>
      <c r="AW1256" s="12" t="s">
        <v>37</v>
      </c>
      <c r="AX1256" s="12" t="s">
        <v>76</v>
      </c>
      <c r="AY1256" s="163" t="s">
        <v>160</v>
      </c>
    </row>
    <row r="1257" spans="2:51" s="13" customFormat="1" ht="10">
      <c r="B1257" s="168"/>
      <c r="D1257" s="159" t="s">
        <v>171</v>
      </c>
      <c r="E1257" s="169" t="s">
        <v>21</v>
      </c>
      <c r="F1257" s="170" t="s">
        <v>1216</v>
      </c>
      <c r="H1257" s="171">
        <v>141.25</v>
      </c>
      <c r="I1257" s="172"/>
      <c r="L1257" s="168"/>
      <c r="M1257" s="173"/>
      <c r="T1257" s="174"/>
      <c r="AT1257" s="169" t="s">
        <v>171</v>
      </c>
      <c r="AU1257" s="169" t="s">
        <v>85</v>
      </c>
      <c r="AV1257" s="13" t="s">
        <v>85</v>
      </c>
      <c r="AW1257" s="13" t="s">
        <v>37</v>
      </c>
      <c r="AX1257" s="13" t="s">
        <v>76</v>
      </c>
      <c r="AY1257" s="169" t="s">
        <v>160</v>
      </c>
    </row>
    <row r="1258" spans="2:51" s="14" customFormat="1" ht="10">
      <c r="B1258" s="175"/>
      <c r="D1258" s="159" t="s">
        <v>171</v>
      </c>
      <c r="E1258" s="176" t="s">
        <v>21</v>
      </c>
      <c r="F1258" s="177" t="s">
        <v>180</v>
      </c>
      <c r="H1258" s="178">
        <v>141.25</v>
      </c>
      <c r="I1258" s="179"/>
      <c r="L1258" s="175"/>
      <c r="M1258" s="180"/>
      <c r="T1258" s="181"/>
      <c r="AT1258" s="176" t="s">
        <v>171</v>
      </c>
      <c r="AU1258" s="176" t="s">
        <v>85</v>
      </c>
      <c r="AV1258" s="14" t="s">
        <v>181</v>
      </c>
      <c r="AW1258" s="14" t="s">
        <v>37</v>
      </c>
      <c r="AX1258" s="14" t="s">
        <v>76</v>
      </c>
      <c r="AY1258" s="176" t="s">
        <v>160</v>
      </c>
    </row>
    <row r="1259" spans="2:51" s="12" customFormat="1" ht="10">
      <c r="B1259" s="162"/>
      <c r="D1259" s="159" t="s">
        <v>171</v>
      </c>
      <c r="E1259" s="163" t="s">
        <v>21</v>
      </c>
      <c r="F1259" s="164" t="s">
        <v>995</v>
      </c>
      <c r="H1259" s="163" t="s">
        <v>21</v>
      </c>
      <c r="I1259" s="165"/>
      <c r="L1259" s="162"/>
      <c r="M1259" s="166"/>
      <c r="T1259" s="167"/>
      <c r="AT1259" s="163" t="s">
        <v>171</v>
      </c>
      <c r="AU1259" s="163" t="s">
        <v>85</v>
      </c>
      <c r="AV1259" s="12" t="s">
        <v>83</v>
      </c>
      <c r="AW1259" s="12" t="s">
        <v>37</v>
      </c>
      <c r="AX1259" s="12" t="s">
        <v>76</v>
      </c>
      <c r="AY1259" s="163" t="s">
        <v>160</v>
      </c>
    </row>
    <row r="1260" spans="2:51" s="13" customFormat="1" ht="10">
      <c r="B1260" s="168"/>
      <c r="D1260" s="159" t="s">
        <v>171</v>
      </c>
      <c r="E1260" s="169" t="s">
        <v>21</v>
      </c>
      <c r="F1260" s="170" t="s">
        <v>1217</v>
      </c>
      <c r="H1260" s="171">
        <v>167.936</v>
      </c>
      <c r="I1260" s="172"/>
      <c r="L1260" s="168"/>
      <c r="M1260" s="173"/>
      <c r="T1260" s="174"/>
      <c r="AT1260" s="169" t="s">
        <v>171</v>
      </c>
      <c r="AU1260" s="169" t="s">
        <v>85</v>
      </c>
      <c r="AV1260" s="13" t="s">
        <v>85</v>
      </c>
      <c r="AW1260" s="13" t="s">
        <v>37</v>
      </c>
      <c r="AX1260" s="13" t="s">
        <v>76</v>
      </c>
      <c r="AY1260" s="169" t="s">
        <v>160</v>
      </c>
    </row>
    <row r="1261" spans="2:51" s="13" customFormat="1" ht="10">
      <c r="B1261" s="168"/>
      <c r="D1261" s="159" t="s">
        <v>171</v>
      </c>
      <c r="E1261" s="169" t="s">
        <v>21</v>
      </c>
      <c r="F1261" s="170" t="s">
        <v>1218</v>
      </c>
      <c r="H1261" s="171">
        <v>98.75</v>
      </c>
      <c r="I1261" s="172"/>
      <c r="L1261" s="168"/>
      <c r="M1261" s="173"/>
      <c r="T1261" s="174"/>
      <c r="AT1261" s="169" t="s">
        <v>171</v>
      </c>
      <c r="AU1261" s="169" t="s">
        <v>85</v>
      </c>
      <c r="AV1261" s="13" t="s">
        <v>85</v>
      </c>
      <c r="AW1261" s="13" t="s">
        <v>37</v>
      </c>
      <c r="AX1261" s="13" t="s">
        <v>76</v>
      </c>
      <c r="AY1261" s="169" t="s">
        <v>160</v>
      </c>
    </row>
    <row r="1262" spans="2:51" s="14" customFormat="1" ht="10">
      <c r="B1262" s="175"/>
      <c r="D1262" s="159" t="s">
        <v>171</v>
      </c>
      <c r="E1262" s="176" t="s">
        <v>21</v>
      </c>
      <c r="F1262" s="177" t="s">
        <v>180</v>
      </c>
      <c r="H1262" s="178">
        <v>266.68600000000004</v>
      </c>
      <c r="I1262" s="179"/>
      <c r="L1262" s="175"/>
      <c r="M1262" s="180"/>
      <c r="T1262" s="181"/>
      <c r="AT1262" s="176" t="s">
        <v>171</v>
      </c>
      <c r="AU1262" s="176" t="s">
        <v>85</v>
      </c>
      <c r="AV1262" s="14" t="s">
        <v>181</v>
      </c>
      <c r="AW1262" s="14" t="s">
        <v>37</v>
      </c>
      <c r="AX1262" s="14" t="s">
        <v>76</v>
      </c>
      <c r="AY1262" s="176" t="s">
        <v>160</v>
      </c>
    </row>
    <row r="1263" spans="2:51" s="12" customFormat="1" ht="10">
      <c r="B1263" s="162"/>
      <c r="D1263" s="159" t="s">
        <v>171</v>
      </c>
      <c r="E1263" s="163" t="s">
        <v>21</v>
      </c>
      <c r="F1263" s="164" t="s">
        <v>1000</v>
      </c>
      <c r="H1263" s="163" t="s">
        <v>21</v>
      </c>
      <c r="I1263" s="165"/>
      <c r="L1263" s="162"/>
      <c r="M1263" s="166"/>
      <c r="T1263" s="167"/>
      <c r="AT1263" s="163" t="s">
        <v>171</v>
      </c>
      <c r="AU1263" s="163" t="s">
        <v>85</v>
      </c>
      <c r="AV1263" s="12" t="s">
        <v>83</v>
      </c>
      <c r="AW1263" s="12" t="s">
        <v>37</v>
      </c>
      <c r="AX1263" s="12" t="s">
        <v>76</v>
      </c>
      <c r="AY1263" s="163" t="s">
        <v>160</v>
      </c>
    </row>
    <row r="1264" spans="2:51" s="13" customFormat="1" ht="10">
      <c r="B1264" s="168"/>
      <c r="D1264" s="159" t="s">
        <v>171</v>
      </c>
      <c r="E1264" s="169" t="s">
        <v>21</v>
      </c>
      <c r="F1264" s="170" t="s">
        <v>1217</v>
      </c>
      <c r="H1264" s="171">
        <v>167.936</v>
      </c>
      <c r="I1264" s="172"/>
      <c r="L1264" s="168"/>
      <c r="M1264" s="173"/>
      <c r="T1264" s="174"/>
      <c r="AT1264" s="169" t="s">
        <v>171</v>
      </c>
      <c r="AU1264" s="169" t="s">
        <v>85</v>
      </c>
      <c r="AV1264" s="13" t="s">
        <v>85</v>
      </c>
      <c r="AW1264" s="13" t="s">
        <v>37</v>
      </c>
      <c r="AX1264" s="13" t="s">
        <v>76</v>
      </c>
      <c r="AY1264" s="169" t="s">
        <v>160</v>
      </c>
    </row>
    <row r="1265" spans="2:51" s="13" customFormat="1" ht="10">
      <c r="B1265" s="168"/>
      <c r="D1265" s="159" t="s">
        <v>171</v>
      </c>
      <c r="E1265" s="169" t="s">
        <v>21</v>
      </c>
      <c r="F1265" s="170" t="s">
        <v>1218</v>
      </c>
      <c r="H1265" s="171">
        <v>98.75</v>
      </c>
      <c r="I1265" s="172"/>
      <c r="L1265" s="168"/>
      <c r="M1265" s="173"/>
      <c r="T1265" s="174"/>
      <c r="AT1265" s="169" t="s">
        <v>171</v>
      </c>
      <c r="AU1265" s="169" t="s">
        <v>85</v>
      </c>
      <c r="AV1265" s="13" t="s">
        <v>85</v>
      </c>
      <c r="AW1265" s="13" t="s">
        <v>37</v>
      </c>
      <c r="AX1265" s="13" t="s">
        <v>76</v>
      </c>
      <c r="AY1265" s="169" t="s">
        <v>160</v>
      </c>
    </row>
    <row r="1266" spans="2:51" s="14" customFormat="1" ht="10">
      <c r="B1266" s="175"/>
      <c r="D1266" s="159" t="s">
        <v>171</v>
      </c>
      <c r="E1266" s="176" t="s">
        <v>21</v>
      </c>
      <c r="F1266" s="177" t="s">
        <v>180</v>
      </c>
      <c r="H1266" s="178">
        <v>266.68600000000004</v>
      </c>
      <c r="I1266" s="179"/>
      <c r="L1266" s="175"/>
      <c r="M1266" s="180"/>
      <c r="T1266" s="181"/>
      <c r="AT1266" s="176" t="s">
        <v>171</v>
      </c>
      <c r="AU1266" s="176" t="s">
        <v>85</v>
      </c>
      <c r="AV1266" s="14" t="s">
        <v>181</v>
      </c>
      <c r="AW1266" s="14" t="s">
        <v>37</v>
      </c>
      <c r="AX1266" s="14" t="s">
        <v>76</v>
      </c>
      <c r="AY1266" s="176" t="s">
        <v>160</v>
      </c>
    </row>
    <row r="1267" spans="2:51" s="15" customFormat="1" ht="10">
      <c r="B1267" s="182"/>
      <c r="D1267" s="159" t="s">
        <v>171</v>
      </c>
      <c r="E1267" s="183" t="s">
        <v>21</v>
      </c>
      <c r="F1267" s="184" t="s">
        <v>185</v>
      </c>
      <c r="H1267" s="185">
        <v>1912.0099999999998</v>
      </c>
      <c r="I1267" s="186"/>
      <c r="L1267" s="182"/>
      <c r="M1267" s="187"/>
      <c r="T1267" s="188"/>
      <c r="AT1267" s="183" t="s">
        <v>171</v>
      </c>
      <c r="AU1267" s="183" t="s">
        <v>85</v>
      </c>
      <c r="AV1267" s="15" t="s">
        <v>167</v>
      </c>
      <c r="AW1267" s="15" t="s">
        <v>37</v>
      </c>
      <c r="AX1267" s="15" t="s">
        <v>83</v>
      </c>
      <c r="AY1267" s="183" t="s">
        <v>160</v>
      </c>
    </row>
    <row r="1268" spans="2:65" s="1" customFormat="1" ht="24" customHeight="1">
      <c r="B1268" s="33"/>
      <c r="C1268" s="146" t="s">
        <v>1219</v>
      </c>
      <c r="D1268" s="146" t="s">
        <v>162</v>
      </c>
      <c r="E1268" s="147" t="s">
        <v>1220</v>
      </c>
      <c r="F1268" s="148" t="s">
        <v>1221</v>
      </c>
      <c r="G1268" s="149" t="s">
        <v>204</v>
      </c>
      <c r="H1268" s="150">
        <v>458882.4</v>
      </c>
      <c r="I1268" s="151"/>
      <c r="J1268" s="152">
        <f>ROUND(I1268*H1268,2)</f>
        <v>0</v>
      </c>
      <c r="K1268" s="148" t="s">
        <v>166</v>
      </c>
      <c r="L1268" s="33"/>
      <c r="M1268" s="153" t="s">
        <v>21</v>
      </c>
      <c r="N1268" s="154" t="s">
        <v>47</v>
      </c>
      <c r="P1268" s="155">
        <f>O1268*H1268</f>
        <v>0</v>
      </c>
      <c r="Q1268" s="155">
        <v>0</v>
      </c>
      <c r="R1268" s="155">
        <f>Q1268*H1268</f>
        <v>0</v>
      </c>
      <c r="S1268" s="155">
        <v>0</v>
      </c>
      <c r="T1268" s="156">
        <f>S1268*H1268</f>
        <v>0</v>
      </c>
      <c r="AR1268" s="157" t="s">
        <v>167</v>
      </c>
      <c r="AT1268" s="157" t="s">
        <v>162</v>
      </c>
      <c r="AU1268" s="157" t="s">
        <v>85</v>
      </c>
      <c r="AY1268" s="18" t="s">
        <v>160</v>
      </c>
      <c r="BE1268" s="158">
        <f>IF(N1268="základní",J1268,0)</f>
        <v>0</v>
      </c>
      <c r="BF1268" s="158">
        <f>IF(N1268="snížená",J1268,0)</f>
        <v>0</v>
      </c>
      <c r="BG1268" s="158">
        <f>IF(N1268="zákl. přenesená",J1268,0)</f>
        <v>0</v>
      </c>
      <c r="BH1268" s="158">
        <f>IF(N1268="sníž. přenesená",J1268,0)</f>
        <v>0</v>
      </c>
      <c r="BI1268" s="158">
        <f>IF(N1268="nulová",J1268,0)</f>
        <v>0</v>
      </c>
      <c r="BJ1268" s="18" t="s">
        <v>83</v>
      </c>
      <c r="BK1268" s="158">
        <f>ROUND(I1268*H1268,2)</f>
        <v>0</v>
      </c>
      <c r="BL1268" s="18" t="s">
        <v>167</v>
      </c>
      <c r="BM1268" s="157" t="s">
        <v>1222</v>
      </c>
    </row>
    <row r="1269" spans="2:47" s="1" customFormat="1" ht="54">
      <c r="B1269" s="33"/>
      <c r="D1269" s="159" t="s">
        <v>169</v>
      </c>
      <c r="F1269" s="160" t="s">
        <v>1209</v>
      </c>
      <c r="I1269" s="94"/>
      <c r="L1269" s="33"/>
      <c r="M1269" s="161"/>
      <c r="T1269" s="54"/>
      <c r="AT1269" s="18" t="s">
        <v>169</v>
      </c>
      <c r="AU1269" s="18" t="s">
        <v>85</v>
      </c>
    </row>
    <row r="1270" spans="2:51" s="13" customFormat="1" ht="10">
      <c r="B1270" s="168"/>
      <c r="D1270" s="159" t="s">
        <v>171</v>
      </c>
      <c r="E1270" s="169" t="s">
        <v>21</v>
      </c>
      <c r="F1270" s="170" t="s">
        <v>1223</v>
      </c>
      <c r="H1270" s="171">
        <v>458882.4</v>
      </c>
      <c r="I1270" s="172"/>
      <c r="L1270" s="168"/>
      <c r="M1270" s="173"/>
      <c r="T1270" s="174"/>
      <c r="AT1270" s="169" t="s">
        <v>171</v>
      </c>
      <c r="AU1270" s="169" t="s">
        <v>85</v>
      </c>
      <c r="AV1270" s="13" t="s">
        <v>85</v>
      </c>
      <c r="AW1270" s="13" t="s">
        <v>37</v>
      </c>
      <c r="AX1270" s="13" t="s">
        <v>76</v>
      </c>
      <c r="AY1270" s="169" t="s">
        <v>160</v>
      </c>
    </row>
    <row r="1271" spans="2:51" s="15" customFormat="1" ht="10">
      <c r="B1271" s="182"/>
      <c r="D1271" s="159" t="s">
        <v>171</v>
      </c>
      <c r="E1271" s="183" t="s">
        <v>21</v>
      </c>
      <c r="F1271" s="184" t="s">
        <v>185</v>
      </c>
      <c r="H1271" s="185">
        <v>458882.4</v>
      </c>
      <c r="I1271" s="186"/>
      <c r="L1271" s="182"/>
      <c r="M1271" s="187"/>
      <c r="T1271" s="188"/>
      <c r="AT1271" s="183" t="s">
        <v>171</v>
      </c>
      <c r="AU1271" s="183" t="s">
        <v>85</v>
      </c>
      <c r="AV1271" s="15" t="s">
        <v>167</v>
      </c>
      <c r="AW1271" s="15" t="s">
        <v>37</v>
      </c>
      <c r="AX1271" s="15" t="s">
        <v>83</v>
      </c>
      <c r="AY1271" s="183" t="s">
        <v>160</v>
      </c>
    </row>
    <row r="1272" spans="2:65" s="1" customFormat="1" ht="24" customHeight="1">
      <c r="B1272" s="33"/>
      <c r="C1272" s="146" t="s">
        <v>1224</v>
      </c>
      <c r="D1272" s="146" t="s">
        <v>162</v>
      </c>
      <c r="E1272" s="147" t="s">
        <v>1225</v>
      </c>
      <c r="F1272" s="148" t="s">
        <v>1226</v>
      </c>
      <c r="G1272" s="149" t="s">
        <v>204</v>
      </c>
      <c r="H1272" s="150">
        <v>1912.01</v>
      </c>
      <c r="I1272" s="151"/>
      <c r="J1272" s="152">
        <f>ROUND(I1272*H1272,2)</f>
        <v>0</v>
      </c>
      <c r="K1272" s="148" t="s">
        <v>166</v>
      </c>
      <c r="L1272" s="33"/>
      <c r="M1272" s="153" t="s">
        <v>21</v>
      </c>
      <c r="N1272" s="154" t="s">
        <v>47</v>
      </c>
      <c r="P1272" s="155">
        <f>O1272*H1272</f>
        <v>0</v>
      </c>
      <c r="Q1272" s="155">
        <v>0</v>
      </c>
      <c r="R1272" s="155">
        <f>Q1272*H1272</f>
        <v>0</v>
      </c>
      <c r="S1272" s="155">
        <v>0</v>
      </c>
      <c r="T1272" s="156">
        <f>S1272*H1272</f>
        <v>0</v>
      </c>
      <c r="AR1272" s="157" t="s">
        <v>167</v>
      </c>
      <c r="AT1272" s="157" t="s">
        <v>162</v>
      </c>
      <c r="AU1272" s="157" t="s">
        <v>85</v>
      </c>
      <c r="AY1272" s="18" t="s">
        <v>160</v>
      </c>
      <c r="BE1272" s="158">
        <f>IF(N1272="základní",J1272,0)</f>
        <v>0</v>
      </c>
      <c r="BF1272" s="158">
        <f>IF(N1272="snížená",J1272,0)</f>
        <v>0</v>
      </c>
      <c r="BG1272" s="158">
        <f>IF(N1272="zákl. přenesená",J1272,0)</f>
        <v>0</v>
      </c>
      <c r="BH1272" s="158">
        <f>IF(N1272="sníž. přenesená",J1272,0)</f>
        <v>0</v>
      </c>
      <c r="BI1272" s="158">
        <f>IF(N1272="nulová",J1272,0)</f>
        <v>0</v>
      </c>
      <c r="BJ1272" s="18" t="s">
        <v>83</v>
      </c>
      <c r="BK1272" s="158">
        <f>ROUND(I1272*H1272,2)</f>
        <v>0</v>
      </c>
      <c r="BL1272" s="18" t="s">
        <v>167</v>
      </c>
      <c r="BM1272" s="157" t="s">
        <v>1227</v>
      </c>
    </row>
    <row r="1273" spans="2:65" s="1" customFormat="1" ht="24" customHeight="1">
      <c r="B1273" s="33"/>
      <c r="C1273" s="343"/>
      <c r="D1273" s="159" t="s">
        <v>169</v>
      </c>
      <c r="F1273" s="160" t="s">
        <v>1228</v>
      </c>
      <c r="G1273" s="345"/>
      <c r="H1273" s="346"/>
      <c r="I1273" s="348"/>
      <c r="J1273" s="347"/>
      <c r="K1273" s="344"/>
      <c r="L1273" s="33"/>
      <c r="M1273" s="153"/>
      <c r="N1273" s="154"/>
      <c r="P1273" s="155"/>
      <c r="Q1273" s="155"/>
      <c r="R1273" s="155"/>
      <c r="S1273" s="155"/>
      <c r="T1273" s="156"/>
      <c r="AR1273" s="157"/>
      <c r="AT1273" s="157"/>
      <c r="AU1273" s="157"/>
      <c r="AY1273" s="18"/>
      <c r="BE1273" s="158"/>
      <c r="BF1273" s="158"/>
      <c r="BG1273" s="158"/>
      <c r="BH1273" s="158"/>
      <c r="BI1273" s="158"/>
      <c r="BJ1273" s="18"/>
      <c r="BK1273" s="158"/>
      <c r="BL1273" s="18"/>
      <c r="BM1273" s="157"/>
    </row>
    <row r="1274" spans="2:65" s="1" customFormat="1" ht="24" customHeight="1">
      <c r="B1274" s="33"/>
      <c r="C1274" s="146">
        <v>267</v>
      </c>
      <c r="D1274" s="146" t="s">
        <v>162</v>
      </c>
      <c r="E1274" s="147" t="s">
        <v>4425</v>
      </c>
      <c r="F1274" s="148" t="s">
        <v>4427</v>
      </c>
      <c r="G1274" s="149" t="s">
        <v>204</v>
      </c>
      <c r="H1274" s="150">
        <v>1912.01</v>
      </c>
      <c r="I1274" s="151"/>
      <c r="J1274" s="152">
        <f>ROUND(I1274*H1274,2)</f>
        <v>0</v>
      </c>
      <c r="K1274" s="148" t="s">
        <v>166</v>
      </c>
      <c r="L1274" s="33"/>
      <c r="M1274" s="153"/>
      <c r="N1274" s="154"/>
      <c r="P1274" s="155"/>
      <c r="Q1274" s="155"/>
      <c r="R1274" s="155"/>
      <c r="S1274" s="155"/>
      <c r="T1274" s="156"/>
      <c r="AR1274" s="157"/>
      <c r="AT1274" s="157"/>
      <c r="AU1274" s="157"/>
      <c r="AY1274" s="18"/>
      <c r="BE1274" s="158"/>
      <c r="BF1274" s="158"/>
      <c r="BG1274" s="158"/>
      <c r="BH1274" s="158"/>
      <c r="BI1274" s="158"/>
      <c r="BJ1274" s="18"/>
      <c r="BK1274" s="158"/>
      <c r="BL1274" s="18"/>
      <c r="BM1274" s="157"/>
    </row>
    <row r="1275" spans="2:65" s="1" customFormat="1" ht="24" customHeight="1">
      <c r="B1275" s="33"/>
      <c r="C1275" s="146">
        <v>268</v>
      </c>
      <c r="D1275" s="146" t="s">
        <v>162</v>
      </c>
      <c r="E1275" s="147" t="s">
        <v>4426</v>
      </c>
      <c r="F1275" s="148" t="s">
        <v>4428</v>
      </c>
      <c r="G1275" s="149" t="s">
        <v>204</v>
      </c>
      <c r="H1275" s="150">
        <v>19120.1</v>
      </c>
      <c r="I1275" s="151"/>
      <c r="J1275" s="152">
        <f>ROUND(I1275*H1275,2)</f>
        <v>0</v>
      </c>
      <c r="K1275" s="148" t="s">
        <v>166</v>
      </c>
      <c r="L1275" s="33"/>
      <c r="M1275" s="153"/>
      <c r="N1275" s="154"/>
      <c r="P1275" s="155"/>
      <c r="Q1275" s="155"/>
      <c r="R1275" s="155"/>
      <c r="S1275" s="155"/>
      <c r="T1275" s="156"/>
      <c r="AR1275" s="157"/>
      <c r="AT1275" s="157"/>
      <c r="AU1275" s="157"/>
      <c r="AY1275" s="18"/>
      <c r="BE1275" s="158"/>
      <c r="BF1275" s="158"/>
      <c r="BG1275" s="158"/>
      <c r="BH1275" s="158"/>
      <c r="BI1275" s="158"/>
      <c r="BJ1275" s="18"/>
      <c r="BK1275" s="158"/>
      <c r="BL1275" s="18"/>
      <c r="BM1275" s="157"/>
    </row>
    <row r="1276" spans="2:47" s="1" customFormat="1" ht="10">
      <c r="B1276" s="33"/>
      <c r="I1276" s="94"/>
      <c r="L1276" s="33"/>
      <c r="M1276" s="161"/>
      <c r="T1276" s="54"/>
      <c r="AT1276" s="18" t="s">
        <v>169</v>
      </c>
      <c r="AU1276" s="18" t="s">
        <v>85</v>
      </c>
    </row>
    <row r="1277" spans="2:65" s="1" customFormat="1" ht="16.5" customHeight="1">
      <c r="B1277" s="33"/>
      <c r="C1277" s="146" t="s">
        <v>1229</v>
      </c>
      <c r="D1277" s="146" t="s">
        <v>162</v>
      </c>
      <c r="E1277" s="147" t="s">
        <v>1230</v>
      </c>
      <c r="F1277" s="148" t="s">
        <v>1231</v>
      </c>
      <c r="G1277" s="149" t="s">
        <v>1232</v>
      </c>
      <c r="H1277" s="150">
        <v>120</v>
      </c>
      <c r="I1277" s="151"/>
      <c r="J1277" s="152">
        <f>ROUND(I1277*H1277,2)</f>
        <v>0</v>
      </c>
      <c r="K1277" s="148" t="s">
        <v>166</v>
      </c>
      <c r="L1277" s="33"/>
      <c r="M1277" s="153" t="s">
        <v>21</v>
      </c>
      <c r="N1277" s="154" t="s">
        <v>47</v>
      </c>
      <c r="P1277" s="155">
        <f>O1277*H1277</f>
        <v>0</v>
      </c>
      <c r="Q1277" s="155">
        <v>0</v>
      </c>
      <c r="R1277" s="155">
        <f>Q1277*H1277</f>
        <v>0</v>
      </c>
      <c r="S1277" s="155">
        <v>0</v>
      </c>
      <c r="T1277" s="156">
        <f>S1277*H1277</f>
        <v>0</v>
      </c>
      <c r="AR1277" s="157" t="s">
        <v>167</v>
      </c>
      <c r="AT1277" s="157" t="s">
        <v>162</v>
      </c>
      <c r="AU1277" s="157" t="s">
        <v>85</v>
      </c>
      <c r="AY1277" s="18" t="s">
        <v>160</v>
      </c>
      <c r="BE1277" s="158">
        <f>IF(N1277="základní",J1277,0)</f>
        <v>0</v>
      </c>
      <c r="BF1277" s="158">
        <f>IF(N1277="snížená",J1277,0)</f>
        <v>0</v>
      </c>
      <c r="BG1277" s="158">
        <f>IF(N1277="zákl. přenesená",J1277,0)</f>
        <v>0</v>
      </c>
      <c r="BH1277" s="158">
        <f>IF(N1277="sníž. přenesená",J1277,0)</f>
        <v>0</v>
      </c>
      <c r="BI1277" s="158">
        <f>IF(N1277="nulová",J1277,0)</f>
        <v>0</v>
      </c>
      <c r="BJ1277" s="18" t="s">
        <v>83</v>
      </c>
      <c r="BK1277" s="158">
        <f>ROUND(I1277*H1277,2)</f>
        <v>0</v>
      </c>
      <c r="BL1277" s="18" t="s">
        <v>167</v>
      </c>
      <c r="BM1277" s="157" t="s">
        <v>1233</v>
      </c>
    </row>
    <row r="1278" spans="2:51" s="13" customFormat="1" ht="10">
      <c r="B1278" s="168"/>
      <c r="D1278" s="159" t="s">
        <v>171</v>
      </c>
      <c r="E1278" s="169" t="s">
        <v>21</v>
      </c>
      <c r="F1278" s="170" t="s">
        <v>1234</v>
      </c>
      <c r="H1278" s="171">
        <v>120</v>
      </c>
      <c r="I1278" s="172"/>
      <c r="L1278" s="168"/>
      <c r="M1278" s="173"/>
      <c r="T1278" s="174"/>
      <c r="AT1278" s="169" t="s">
        <v>171</v>
      </c>
      <c r="AU1278" s="169" t="s">
        <v>85</v>
      </c>
      <c r="AV1278" s="13" t="s">
        <v>85</v>
      </c>
      <c r="AW1278" s="13" t="s">
        <v>37</v>
      </c>
      <c r="AX1278" s="13" t="s">
        <v>76</v>
      </c>
      <c r="AY1278" s="169" t="s">
        <v>160</v>
      </c>
    </row>
    <row r="1279" spans="2:51" s="15" customFormat="1" ht="10">
      <c r="B1279" s="182"/>
      <c r="D1279" s="159" t="s">
        <v>171</v>
      </c>
      <c r="E1279" s="183" t="s">
        <v>21</v>
      </c>
      <c r="F1279" s="184" t="s">
        <v>185</v>
      </c>
      <c r="H1279" s="185">
        <v>120</v>
      </c>
      <c r="I1279" s="186"/>
      <c r="L1279" s="182"/>
      <c r="M1279" s="187"/>
      <c r="T1279" s="188"/>
      <c r="AT1279" s="183" t="s">
        <v>171</v>
      </c>
      <c r="AU1279" s="183" t="s">
        <v>85</v>
      </c>
      <c r="AV1279" s="15" t="s">
        <v>167</v>
      </c>
      <c r="AW1279" s="15" t="s">
        <v>37</v>
      </c>
      <c r="AX1279" s="15" t="s">
        <v>83</v>
      </c>
      <c r="AY1279" s="183" t="s">
        <v>160</v>
      </c>
    </row>
    <row r="1280" spans="2:65" s="1" customFormat="1" ht="24" customHeight="1">
      <c r="B1280" s="33"/>
      <c r="C1280" s="146" t="s">
        <v>1235</v>
      </c>
      <c r="D1280" s="146" t="s">
        <v>162</v>
      </c>
      <c r="E1280" s="147" t="s">
        <v>1236</v>
      </c>
      <c r="F1280" s="148" t="s">
        <v>1237</v>
      </c>
      <c r="G1280" s="149" t="s">
        <v>204</v>
      </c>
      <c r="H1280" s="150">
        <v>2841.4</v>
      </c>
      <c r="I1280" s="151"/>
      <c r="J1280" s="152">
        <f>ROUND(I1280*H1280,2)</f>
        <v>0</v>
      </c>
      <c r="K1280" s="148" t="s">
        <v>166</v>
      </c>
      <c r="L1280" s="33"/>
      <c r="M1280" s="153" t="s">
        <v>21</v>
      </c>
      <c r="N1280" s="154" t="s">
        <v>47</v>
      </c>
      <c r="P1280" s="155">
        <f>O1280*H1280</f>
        <v>0</v>
      </c>
      <c r="Q1280" s="155">
        <v>0.00021</v>
      </c>
      <c r="R1280" s="155">
        <f>Q1280*H1280</f>
        <v>0.5966940000000001</v>
      </c>
      <c r="S1280" s="155">
        <v>0</v>
      </c>
      <c r="T1280" s="156">
        <f>S1280*H1280</f>
        <v>0</v>
      </c>
      <c r="AR1280" s="157" t="s">
        <v>167</v>
      </c>
      <c r="AT1280" s="157" t="s">
        <v>162</v>
      </c>
      <c r="AU1280" s="157" t="s">
        <v>85</v>
      </c>
      <c r="AY1280" s="18" t="s">
        <v>160</v>
      </c>
      <c r="BE1280" s="158">
        <f>IF(N1280="základní",J1280,0)</f>
        <v>0</v>
      </c>
      <c r="BF1280" s="158">
        <f>IF(N1280="snížená",J1280,0)</f>
        <v>0</v>
      </c>
      <c r="BG1280" s="158">
        <f>IF(N1280="zákl. přenesená",J1280,0)</f>
        <v>0</v>
      </c>
      <c r="BH1280" s="158">
        <f>IF(N1280="sníž. přenesená",J1280,0)</f>
        <v>0</v>
      </c>
      <c r="BI1280" s="158">
        <f>IF(N1280="nulová",J1280,0)</f>
        <v>0</v>
      </c>
      <c r="BJ1280" s="18" t="s">
        <v>83</v>
      </c>
      <c r="BK1280" s="158">
        <f>ROUND(I1280*H1280,2)</f>
        <v>0</v>
      </c>
      <c r="BL1280" s="18" t="s">
        <v>167</v>
      </c>
      <c r="BM1280" s="157" t="s">
        <v>1238</v>
      </c>
    </row>
    <row r="1281" spans="2:47" s="1" customFormat="1" ht="45">
      <c r="B1281" s="33"/>
      <c r="D1281" s="159" t="s">
        <v>169</v>
      </c>
      <c r="F1281" s="160" t="s">
        <v>1239</v>
      </c>
      <c r="I1281" s="94"/>
      <c r="L1281" s="33"/>
      <c r="M1281" s="161"/>
      <c r="T1281" s="54"/>
      <c r="AT1281" s="18" t="s">
        <v>169</v>
      </c>
      <c r="AU1281" s="18" t="s">
        <v>85</v>
      </c>
    </row>
    <row r="1282" spans="2:51" s="12" customFormat="1" ht="10">
      <c r="B1282" s="162"/>
      <c r="D1282" s="159" t="s">
        <v>171</v>
      </c>
      <c r="E1282" s="163" t="s">
        <v>21</v>
      </c>
      <c r="F1282" s="164" t="s">
        <v>1240</v>
      </c>
      <c r="H1282" s="163" t="s">
        <v>21</v>
      </c>
      <c r="I1282" s="165"/>
      <c r="L1282" s="162"/>
      <c r="M1282" s="166"/>
      <c r="T1282" s="167"/>
      <c r="AT1282" s="163" t="s">
        <v>171</v>
      </c>
      <c r="AU1282" s="163" t="s">
        <v>85</v>
      </c>
      <c r="AV1282" s="12" t="s">
        <v>83</v>
      </c>
      <c r="AW1282" s="12" t="s">
        <v>37</v>
      </c>
      <c r="AX1282" s="12" t="s">
        <v>76</v>
      </c>
      <c r="AY1282" s="163" t="s">
        <v>160</v>
      </c>
    </row>
    <row r="1283" spans="2:51" s="13" customFormat="1" ht="10">
      <c r="B1283" s="168"/>
      <c r="D1283" s="159" t="s">
        <v>171</v>
      </c>
      <c r="E1283" s="169" t="s">
        <v>21</v>
      </c>
      <c r="F1283" s="170" t="s">
        <v>1241</v>
      </c>
      <c r="H1283" s="171">
        <v>2841.4</v>
      </c>
      <c r="I1283" s="172"/>
      <c r="L1283" s="168"/>
      <c r="M1283" s="173"/>
      <c r="T1283" s="174"/>
      <c r="AT1283" s="169" t="s">
        <v>171</v>
      </c>
      <c r="AU1283" s="169" t="s">
        <v>85</v>
      </c>
      <c r="AV1283" s="13" t="s">
        <v>85</v>
      </c>
      <c r="AW1283" s="13" t="s">
        <v>37</v>
      </c>
      <c r="AX1283" s="13" t="s">
        <v>76</v>
      </c>
      <c r="AY1283" s="169" t="s">
        <v>160</v>
      </c>
    </row>
    <row r="1284" spans="2:51" s="15" customFormat="1" ht="10">
      <c r="B1284" s="182"/>
      <c r="D1284" s="159" t="s">
        <v>171</v>
      </c>
      <c r="E1284" s="183" t="s">
        <v>21</v>
      </c>
      <c r="F1284" s="184" t="s">
        <v>185</v>
      </c>
      <c r="H1284" s="185">
        <v>2841.4</v>
      </c>
      <c r="I1284" s="186"/>
      <c r="L1284" s="182"/>
      <c r="M1284" s="187"/>
      <c r="T1284" s="188"/>
      <c r="AT1284" s="183" t="s">
        <v>171</v>
      </c>
      <c r="AU1284" s="183" t="s">
        <v>85</v>
      </c>
      <c r="AV1284" s="15" t="s">
        <v>167</v>
      </c>
      <c r="AW1284" s="15" t="s">
        <v>37</v>
      </c>
      <c r="AX1284" s="15" t="s">
        <v>83</v>
      </c>
      <c r="AY1284" s="183" t="s">
        <v>160</v>
      </c>
    </row>
    <row r="1285" spans="2:65" s="1" customFormat="1" ht="16.5" customHeight="1">
      <c r="B1285" s="33"/>
      <c r="C1285" s="146" t="s">
        <v>1242</v>
      </c>
      <c r="D1285" s="146" t="s">
        <v>162</v>
      </c>
      <c r="E1285" s="147" t="s">
        <v>1243</v>
      </c>
      <c r="F1285" s="148" t="s">
        <v>1244</v>
      </c>
      <c r="G1285" s="149" t="s">
        <v>204</v>
      </c>
      <c r="H1285" s="150">
        <v>2841.4</v>
      </c>
      <c r="I1285" s="151"/>
      <c r="J1285" s="152">
        <f>ROUND(I1285*H1285,2)</f>
        <v>0</v>
      </c>
      <c r="K1285" s="148" t="s">
        <v>166</v>
      </c>
      <c r="L1285" s="33"/>
      <c r="M1285" s="153" t="s">
        <v>21</v>
      </c>
      <c r="N1285" s="154" t="s">
        <v>47</v>
      </c>
      <c r="P1285" s="155">
        <f>O1285*H1285</f>
        <v>0</v>
      </c>
      <c r="Q1285" s="155">
        <v>3E-05</v>
      </c>
      <c r="R1285" s="155">
        <f>Q1285*H1285</f>
        <v>0.085242</v>
      </c>
      <c r="S1285" s="155">
        <v>0</v>
      </c>
      <c r="T1285" s="156">
        <f>S1285*H1285</f>
        <v>0</v>
      </c>
      <c r="AR1285" s="157" t="s">
        <v>167</v>
      </c>
      <c r="AT1285" s="157" t="s">
        <v>162</v>
      </c>
      <c r="AU1285" s="157" t="s">
        <v>85</v>
      </c>
      <c r="AY1285" s="18" t="s">
        <v>160</v>
      </c>
      <c r="BE1285" s="158">
        <f>IF(N1285="základní",J1285,0)</f>
        <v>0</v>
      </c>
      <c r="BF1285" s="158">
        <f>IF(N1285="snížená",J1285,0)</f>
        <v>0</v>
      </c>
      <c r="BG1285" s="158">
        <f>IF(N1285="zákl. přenesená",J1285,0)</f>
        <v>0</v>
      </c>
      <c r="BH1285" s="158">
        <f>IF(N1285="sníž. přenesená",J1285,0)</f>
        <v>0</v>
      </c>
      <c r="BI1285" s="158">
        <f>IF(N1285="nulová",J1285,0)</f>
        <v>0</v>
      </c>
      <c r="BJ1285" s="18" t="s">
        <v>83</v>
      </c>
      <c r="BK1285" s="158">
        <f>ROUND(I1285*H1285,2)</f>
        <v>0</v>
      </c>
      <c r="BL1285" s="18" t="s">
        <v>167</v>
      </c>
      <c r="BM1285" s="157" t="s">
        <v>1245</v>
      </c>
    </row>
    <row r="1286" spans="2:47" s="1" customFormat="1" ht="162">
      <c r="B1286" s="33"/>
      <c r="D1286" s="159" t="s">
        <v>169</v>
      </c>
      <c r="F1286" s="160" t="s">
        <v>1246</v>
      </c>
      <c r="I1286" s="94"/>
      <c r="L1286" s="33"/>
      <c r="M1286" s="161"/>
      <c r="T1286" s="54"/>
      <c r="AT1286" s="18" t="s">
        <v>169</v>
      </c>
      <c r="AU1286" s="18" t="s">
        <v>85</v>
      </c>
    </row>
    <row r="1287" spans="2:51" s="12" customFormat="1" ht="10">
      <c r="B1287" s="162"/>
      <c r="D1287" s="159" t="s">
        <v>171</v>
      </c>
      <c r="E1287" s="163" t="s">
        <v>21</v>
      </c>
      <c r="F1287" s="164" t="s">
        <v>1240</v>
      </c>
      <c r="H1287" s="163" t="s">
        <v>21</v>
      </c>
      <c r="I1287" s="165"/>
      <c r="L1287" s="162"/>
      <c r="M1287" s="166"/>
      <c r="T1287" s="167"/>
      <c r="AT1287" s="163" t="s">
        <v>171</v>
      </c>
      <c r="AU1287" s="163" t="s">
        <v>85</v>
      </c>
      <c r="AV1287" s="12" t="s">
        <v>83</v>
      </c>
      <c r="AW1287" s="12" t="s">
        <v>37</v>
      </c>
      <c r="AX1287" s="12" t="s">
        <v>76</v>
      </c>
      <c r="AY1287" s="163" t="s">
        <v>160</v>
      </c>
    </row>
    <row r="1288" spans="2:51" s="13" customFormat="1" ht="10">
      <c r="B1288" s="168"/>
      <c r="D1288" s="159" t="s">
        <v>171</v>
      </c>
      <c r="E1288" s="169" t="s">
        <v>21</v>
      </c>
      <c r="F1288" s="170" t="s">
        <v>1241</v>
      </c>
      <c r="H1288" s="171">
        <v>2841.4</v>
      </c>
      <c r="I1288" s="172"/>
      <c r="L1288" s="168"/>
      <c r="M1288" s="173"/>
      <c r="T1288" s="174"/>
      <c r="AT1288" s="169" t="s">
        <v>171</v>
      </c>
      <c r="AU1288" s="169" t="s">
        <v>85</v>
      </c>
      <c r="AV1288" s="13" t="s">
        <v>85</v>
      </c>
      <c r="AW1288" s="13" t="s">
        <v>37</v>
      </c>
      <c r="AX1288" s="13" t="s">
        <v>76</v>
      </c>
      <c r="AY1288" s="169" t="s">
        <v>160</v>
      </c>
    </row>
    <row r="1289" spans="2:51" s="15" customFormat="1" ht="10">
      <c r="B1289" s="182"/>
      <c r="D1289" s="159" t="s">
        <v>171</v>
      </c>
      <c r="E1289" s="183" t="s">
        <v>21</v>
      </c>
      <c r="F1289" s="184" t="s">
        <v>185</v>
      </c>
      <c r="H1289" s="185">
        <v>2841.4</v>
      </c>
      <c r="I1289" s="186"/>
      <c r="L1289" s="182"/>
      <c r="M1289" s="187"/>
      <c r="T1289" s="188"/>
      <c r="AT1289" s="183" t="s">
        <v>171</v>
      </c>
      <c r="AU1289" s="183" t="s">
        <v>85</v>
      </c>
      <c r="AV1289" s="15" t="s">
        <v>167</v>
      </c>
      <c r="AW1289" s="15" t="s">
        <v>37</v>
      </c>
      <c r="AX1289" s="15" t="s">
        <v>83</v>
      </c>
      <c r="AY1289" s="183" t="s">
        <v>160</v>
      </c>
    </row>
    <row r="1290" spans="2:65" s="1" customFormat="1" ht="16.5" customHeight="1">
      <c r="B1290" s="33"/>
      <c r="C1290" s="146" t="s">
        <v>1247</v>
      </c>
      <c r="D1290" s="146" t="s">
        <v>162</v>
      </c>
      <c r="E1290" s="147" t="s">
        <v>1248</v>
      </c>
      <c r="F1290" s="148" t="s">
        <v>1249</v>
      </c>
      <c r="G1290" s="149" t="s">
        <v>332</v>
      </c>
      <c r="H1290" s="150">
        <v>16</v>
      </c>
      <c r="I1290" s="151"/>
      <c r="J1290" s="152">
        <f>ROUND(I1290*H1290,2)</f>
        <v>0</v>
      </c>
      <c r="K1290" s="148" t="s">
        <v>166</v>
      </c>
      <c r="L1290" s="33"/>
      <c r="M1290" s="153" t="s">
        <v>21</v>
      </c>
      <c r="N1290" s="154" t="s">
        <v>47</v>
      </c>
      <c r="P1290" s="155">
        <f>O1290*H1290</f>
        <v>0</v>
      </c>
      <c r="Q1290" s="155">
        <v>0.00018</v>
      </c>
      <c r="R1290" s="155">
        <f>Q1290*H1290</f>
        <v>0.00288</v>
      </c>
      <c r="S1290" s="155">
        <v>0</v>
      </c>
      <c r="T1290" s="156">
        <f>S1290*H1290</f>
        <v>0</v>
      </c>
      <c r="AR1290" s="157" t="s">
        <v>167</v>
      </c>
      <c r="AT1290" s="157" t="s">
        <v>162</v>
      </c>
      <c r="AU1290" s="157" t="s">
        <v>85</v>
      </c>
      <c r="AY1290" s="18" t="s">
        <v>160</v>
      </c>
      <c r="BE1290" s="158">
        <f>IF(N1290="základní",J1290,0)</f>
        <v>0</v>
      </c>
      <c r="BF1290" s="158">
        <f>IF(N1290="snížená",J1290,0)</f>
        <v>0</v>
      </c>
      <c r="BG1290" s="158">
        <f>IF(N1290="zákl. přenesená",J1290,0)</f>
        <v>0</v>
      </c>
      <c r="BH1290" s="158">
        <f>IF(N1290="sníž. přenesená",J1290,0)</f>
        <v>0</v>
      </c>
      <c r="BI1290" s="158">
        <f>IF(N1290="nulová",J1290,0)</f>
        <v>0</v>
      </c>
      <c r="BJ1290" s="18" t="s">
        <v>83</v>
      </c>
      <c r="BK1290" s="158">
        <f>ROUND(I1290*H1290,2)</f>
        <v>0</v>
      </c>
      <c r="BL1290" s="18" t="s">
        <v>167</v>
      </c>
      <c r="BM1290" s="157" t="s">
        <v>1250</v>
      </c>
    </row>
    <row r="1291" spans="2:47" s="1" customFormat="1" ht="63">
      <c r="B1291" s="33"/>
      <c r="D1291" s="159" t="s">
        <v>169</v>
      </c>
      <c r="F1291" s="160" t="s">
        <v>1251</v>
      </c>
      <c r="I1291" s="94"/>
      <c r="L1291" s="33"/>
      <c r="M1291" s="161"/>
      <c r="T1291" s="54"/>
      <c r="AT1291" s="18" t="s">
        <v>169</v>
      </c>
      <c r="AU1291" s="18" t="s">
        <v>85</v>
      </c>
    </row>
    <row r="1292" spans="2:51" s="12" customFormat="1" ht="10">
      <c r="B1292" s="162"/>
      <c r="D1292" s="159" t="s">
        <v>171</v>
      </c>
      <c r="E1292" s="163" t="s">
        <v>21</v>
      </c>
      <c r="F1292" s="164" t="s">
        <v>1252</v>
      </c>
      <c r="H1292" s="163" t="s">
        <v>21</v>
      </c>
      <c r="I1292" s="165"/>
      <c r="L1292" s="162"/>
      <c r="M1292" s="166"/>
      <c r="T1292" s="167"/>
      <c r="AT1292" s="163" t="s">
        <v>171</v>
      </c>
      <c r="AU1292" s="163" t="s">
        <v>85</v>
      </c>
      <c r="AV1292" s="12" t="s">
        <v>83</v>
      </c>
      <c r="AW1292" s="12" t="s">
        <v>37</v>
      </c>
      <c r="AX1292" s="12" t="s">
        <v>76</v>
      </c>
      <c r="AY1292" s="163" t="s">
        <v>160</v>
      </c>
    </row>
    <row r="1293" spans="2:51" s="13" customFormat="1" ht="10">
      <c r="B1293" s="168"/>
      <c r="D1293" s="159" t="s">
        <v>171</v>
      </c>
      <c r="E1293" s="169" t="s">
        <v>21</v>
      </c>
      <c r="F1293" s="170" t="s">
        <v>1253</v>
      </c>
      <c r="H1293" s="171">
        <v>16</v>
      </c>
      <c r="I1293" s="172"/>
      <c r="L1293" s="168"/>
      <c r="M1293" s="173"/>
      <c r="T1293" s="174"/>
      <c r="AT1293" s="169" t="s">
        <v>171</v>
      </c>
      <c r="AU1293" s="169" t="s">
        <v>85</v>
      </c>
      <c r="AV1293" s="13" t="s">
        <v>85</v>
      </c>
      <c r="AW1293" s="13" t="s">
        <v>37</v>
      </c>
      <c r="AX1293" s="13" t="s">
        <v>76</v>
      </c>
      <c r="AY1293" s="169" t="s">
        <v>160</v>
      </c>
    </row>
    <row r="1294" spans="2:51" s="15" customFormat="1" ht="10">
      <c r="B1294" s="182"/>
      <c r="D1294" s="159" t="s">
        <v>171</v>
      </c>
      <c r="E1294" s="183" t="s">
        <v>21</v>
      </c>
      <c r="F1294" s="184" t="s">
        <v>185</v>
      </c>
      <c r="H1294" s="185">
        <v>16</v>
      </c>
      <c r="I1294" s="186"/>
      <c r="L1294" s="182"/>
      <c r="M1294" s="187"/>
      <c r="T1294" s="188"/>
      <c r="AT1294" s="183" t="s">
        <v>171</v>
      </c>
      <c r="AU1294" s="183" t="s">
        <v>85</v>
      </c>
      <c r="AV1294" s="15" t="s">
        <v>167</v>
      </c>
      <c r="AW1294" s="15" t="s">
        <v>37</v>
      </c>
      <c r="AX1294" s="15" t="s">
        <v>83</v>
      </c>
      <c r="AY1294" s="183" t="s">
        <v>160</v>
      </c>
    </row>
    <row r="1295" spans="2:65" s="1" customFormat="1" ht="16.5" customHeight="1">
      <c r="B1295" s="33"/>
      <c r="C1295" s="192" t="s">
        <v>1254</v>
      </c>
      <c r="D1295" s="192" t="s">
        <v>799</v>
      </c>
      <c r="E1295" s="193" t="s">
        <v>1255</v>
      </c>
      <c r="F1295" s="194" t="s">
        <v>1256</v>
      </c>
      <c r="G1295" s="195" t="s">
        <v>332</v>
      </c>
      <c r="H1295" s="196">
        <v>16</v>
      </c>
      <c r="I1295" s="197"/>
      <c r="J1295" s="198">
        <f>ROUND(I1295*H1295,2)</f>
        <v>0</v>
      </c>
      <c r="K1295" s="194" t="s">
        <v>166</v>
      </c>
      <c r="L1295" s="199"/>
      <c r="M1295" s="200" t="s">
        <v>21</v>
      </c>
      <c r="N1295" s="201" t="s">
        <v>47</v>
      </c>
      <c r="P1295" s="155">
        <f>O1295*H1295</f>
        <v>0</v>
      </c>
      <c r="Q1295" s="155">
        <v>0.012</v>
      </c>
      <c r="R1295" s="155">
        <f>Q1295*H1295</f>
        <v>0.192</v>
      </c>
      <c r="S1295" s="155">
        <v>0</v>
      </c>
      <c r="T1295" s="156">
        <f>S1295*H1295</f>
        <v>0</v>
      </c>
      <c r="AR1295" s="157" t="s">
        <v>247</v>
      </c>
      <c r="AT1295" s="157" t="s">
        <v>799</v>
      </c>
      <c r="AU1295" s="157" t="s">
        <v>85</v>
      </c>
      <c r="AY1295" s="18" t="s">
        <v>160</v>
      </c>
      <c r="BE1295" s="158">
        <f>IF(N1295="základní",J1295,0)</f>
        <v>0</v>
      </c>
      <c r="BF1295" s="158">
        <f>IF(N1295="snížená",J1295,0)</f>
        <v>0</v>
      </c>
      <c r="BG1295" s="158">
        <f>IF(N1295="zákl. přenesená",J1295,0)</f>
        <v>0</v>
      </c>
      <c r="BH1295" s="158">
        <f>IF(N1295="sníž. přenesená",J1295,0)</f>
        <v>0</v>
      </c>
      <c r="BI1295" s="158">
        <f>IF(N1295="nulová",J1295,0)</f>
        <v>0</v>
      </c>
      <c r="BJ1295" s="18" t="s">
        <v>83</v>
      </c>
      <c r="BK1295" s="158">
        <f>ROUND(I1295*H1295,2)</f>
        <v>0</v>
      </c>
      <c r="BL1295" s="18" t="s">
        <v>167</v>
      </c>
      <c r="BM1295" s="157" t="s">
        <v>1257</v>
      </c>
    </row>
    <row r="1296" spans="2:65" s="1" customFormat="1" ht="24" customHeight="1">
      <c r="B1296" s="33"/>
      <c r="C1296" s="146" t="s">
        <v>1258</v>
      </c>
      <c r="D1296" s="146" t="s">
        <v>162</v>
      </c>
      <c r="E1296" s="147" t="s">
        <v>1259</v>
      </c>
      <c r="F1296" s="148" t="s">
        <v>1260</v>
      </c>
      <c r="G1296" s="149" t="s">
        <v>332</v>
      </c>
      <c r="H1296" s="150">
        <v>3</v>
      </c>
      <c r="I1296" s="151"/>
      <c r="J1296" s="152">
        <f>ROUND(I1296*H1296,2)</f>
        <v>0</v>
      </c>
      <c r="K1296" s="148" t="s">
        <v>21</v>
      </c>
      <c r="L1296" s="33"/>
      <c r="M1296" s="153" t="s">
        <v>21</v>
      </c>
      <c r="N1296" s="154" t="s">
        <v>47</v>
      </c>
      <c r="P1296" s="155">
        <f>O1296*H1296</f>
        <v>0</v>
      </c>
      <c r="Q1296" s="155">
        <v>0</v>
      </c>
      <c r="R1296" s="155">
        <f>Q1296*H1296</f>
        <v>0</v>
      </c>
      <c r="S1296" s="155">
        <v>0</v>
      </c>
      <c r="T1296" s="156">
        <f>S1296*H1296</f>
        <v>0</v>
      </c>
      <c r="AR1296" s="157" t="s">
        <v>167</v>
      </c>
      <c r="AT1296" s="157" t="s">
        <v>162</v>
      </c>
      <c r="AU1296" s="157" t="s">
        <v>85</v>
      </c>
      <c r="AY1296" s="18" t="s">
        <v>160</v>
      </c>
      <c r="BE1296" s="158">
        <f>IF(N1296="základní",J1296,0)</f>
        <v>0</v>
      </c>
      <c r="BF1296" s="158">
        <f>IF(N1296="snížená",J1296,0)</f>
        <v>0</v>
      </c>
      <c r="BG1296" s="158">
        <f>IF(N1296="zákl. přenesená",J1296,0)</f>
        <v>0</v>
      </c>
      <c r="BH1296" s="158">
        <f>IF(N1296="sníž. přenesená",J1296,0)</f>
        <v>0</v>
      </c>
      <c r="BI1296" s="158">
        <f>IF(N1296="nulová",J1296,0)</f>
        <v>0</v>
      </c>
      <c r="BJ1296" s="18" t="s">
        <v>83</v>
      </c>
      <c r="BK1296" s="158">
        <f>ROUND(I1296*H1296,2)</f>
        <v>0</v>
      </c>
      <c r="BL1296" s="18" t="s">
        <v>167</v>
      </c>
      <c r="BM1296" s="157" t="s">
        <v>1261</v>
      </c>
    </row>
    <row r="1297" spans="2:51" s="12" customFormat="1" ht="10">
      <c r="B1297" s="162"/>
      <c r="D1297" s="159" t="s">
        <v>171</v>
      </c>
      <c r="E1297" s="163" t="s">
        <v>21</v>
      </c>
      <c r="F1297" s="164" t="s">
        <v>1262</v>
      </c>
      <c r="H1297" s="163" t="s">
        <v>21</v>
      </c>
      <c r="I1297" s="165"/>
      <c r="L1297" s="162"/>
      <c r="M1297" s="166"/>
      <c r="T1297" s="167"/>
      <c r="AT1297" s="163" t="s">
        <v>171</v>
      </c>
      <c r="AU1297" s="163" t="s">
        <v>85</v>
      </c>
      <c r="AV1297" s="12" t="s">
        <v>83</v>
      </c>
      <c r="AW1297" s="12" t="s">
        <v>37</v>
      </c>
      <c r="AX1297" s="12" t="s">
        <v>76</v>
      </c>
      <c r="AY1297" s="163" t="s">
        <v>160</v>
      </c>
    </row>
    <row r="1298" spans="2:51" s="13" customFormat="1" ht="10">
      <c r="B1298" s="168"/>
      <c r="D1298" s="159" t="s">
        <v>171</v>
      </c>
      <c r="E1298" s="169" t="s">
        <v>21</v>
      </c>
      <c r="F1298" s="170" t="s">
        <v>1263</v>
      </c>
      <c r="H1298" s="171">
        <v>3</v>
      </c>
      <c r="I1298" s="172"/>
      <c r="L1298" s="168"/>
      <c r="M1298" s="173"/>
      <c r="T1298" s="174"/>
      <c r="AT1298" s="169" t="s">
        <v>171</v>
      </c>
      <c r="AU1298" s="169" t="s">
        <v>85</v>
      </c>
      <c r="AV1298" s="13" t="s">
        <v>85</v>
      </c>
      <c r="AW1298" s="13" t="s">
        <v>37</v>
      </c>
      <c r="AX1298" s="13" t="s">
        <v>76</v>
      </c>
      <c r="AY1298" s="169" t="s">
        <v>160</v>
      </c>
    </row>
    <row r="1299" spans="2:51" s="15" customFormat="1" ht="10">
      <c r="B1299" s="182"/>
      <c r="D1299" s="159" t="s">
        <v>171</v>
      </c>
      <c r="E1299" s="183" t="s">
        <v>21</v>
      </c>
      <c r="F1299" s="184" t="s">
        <v>185</v>
      </c>
      <c r="H1299" s="185">
        <v>3</v>
      </c>
      <c r="I1299" s="186"/>
      <c r="L1299" s="182"/>
      <c r="M1299" s="187"/>
      <c r="T1299" s="188"/>
      <c r="AT1299" s="183" t="s">
        <v>171</v>
      </c>
      <c r="AU1299" s="183" t="s">
        <v>85</v>
      </c>
      <c r="AV1299" s="15" t="s">
        <v>167</v>
      </c>
      <c r="AW1299" s="15" t="s">
        <v>37</v>
      </c>
      <c r="AX1299" s="15" t="s">
        <v>83</v>
      </c>
      <c r="AY1299" s="183" t="s">
        <v>160</v>
      </c>
    </row>
    <row r="1300" spans="2:65" s="1" customFormat="1" ht="24" customHeight="1">
      <c r="B1300" s="33"/>
      <c r="C1300" s="146" t="s">
        <v>1264</v>
      </c>
      <c r="D1300" s="146" t="s">
        <v>162</v>
      </c>
      <c r="E1300" s="147" t="s">
        <v>1265</v>
      </c>
      <c r="F1300" s="148" t="s">
        <v>1266</v>
      </c>
      <c r="G1300" s="149" t="s">
        <v>332</v>
      </c>
      <c r="H1300" s="150">
        <v>3</v>
      </c>
      <c r="I1300" s="151"/>
      <c r="J1300" s="152">
        <f>ROUND(I1300*H1300,2)</f>
        <v>0</v>
      </c>
      <c r="K1300" s="148" t="s">
        <v>21</v>
      </c>
      <c r="L1300" s="33"/>
      <c r="M1300" s="153" t="s">
        <v>21</v>
      </c>
      <c r="N1300" s="154" t="s">
        <v>47</v>
      </c>
      <c r="P1300" s="155">
        <f>O1300*H1300</f>
        <v>0</v>
      </c>
      <c r="Q1300" s="155">
        <v>0</v>
      </c>
      <c r="R1300" s="155">
        <f>Q1300*H1300</f>
        <v>0</v>
      </c>
      <c r="S1300" s="155">
        <v>0</v>
      </c>
      <c r="T1300" s="156">
        <f>S1300*H1300</f>
        <v>0</v>
      </c>
      <c r="AR1300" s="157" t="s">
        <v>167</v>
      </c>
      <c r="AT1300" s="157" t="s">
        <v>162</v>
      </c>
      <c r="AU1300" s="157" t="s">
        <v>85</v>
      </c>
      <c r="AY1300" s="18" t="s">
        <v>160</v>
      </c>
      <c r="BE1300" s="158">
        <f>IF(N1300="základní",J1300,0)</f>
        <v>0</v>
      </c>
      <c r="BF1300" s="158">
        <f>IF(N1300="snížená",J1300,0)</f>
        <v>0</v>
      </c>
      <c r="BG1300" s="158">
        <f>IF(N1300="zákl. přenesená",J1300,0)</f>
        <v>0</v>
      </c>
      <c r="BH1300" s="158">
        <f>IF(N1300="sníž. přenesená",J1300,0)</f>
        <v>0</v>
      </c>
      <c r="BI1300" s="158">
        <f>IF(N1300="nulová",J1300,0)</f>
        <v>0</v>
      </c>
      <c r="BJ1300" s="18" t="s">
        <v>83</v>
      </c>
      <c r="BK1300" s="158">
        <f>ROUND(I1300*H1300,2)</f>
        <v>0</v>
      </c>
      <c r="BL1300" s="18" t="s">
        <v>167</v>
      </c>
      <c r="BM1300" s="157" t="s">
        <v>1267</v>
      </c>
    </row>
    <row r="1301" spans="2:51" s="12" customFormat="1" ht="10">
      <c r="B1301" s="162"/>
      <c r="D1301" s="159" t="s">
        <v>171</v>
      </c>
      <c r="E1301" s="163" t="s">
        <v>21</v>
      </c>
      <c r="F1301" s="164" t="s">
        <v>1262</v>
      </c>
      <c r="H1301" s="163" t="s">
        <v>21</v>
      </c>
      <c r="I1301" s="165"/>
      <c r="L1301" s="162"/>
      <c r="M1301" s="166"/>
      <c r="T1301" s="167"/>
      <c r="AT1301" s="163" t="s">
        <v>171</v>
      </c>
      <c r="AU1301" s="163" t="s">
        <v>85</v>
      </c>
      <c r="AV1301" s="12" t="s">
        <v>83</v>
      </c>
      <c r="AW1301" s="12" t="s">
        <v>37</v>
      </c>
      <c r="AX1301" s="12" t="s">
        <v>76</v>
      </c>
      <c r="AY1301" s="163" t="s">
        <v>160</v>
      </c>
    </row>
    <row r="1302" spans="2:51" s="13" customFormat="1" ht="10">
      <c r="B1302" s="168"/>
      <c r="D1302" s="159" t="s">
        <v>171</v>
      </c>
      <c r="E1302" s="169" t="s">
        <v>21</v>
      </c>
      <c r="F1302" s="170" t="s">
        <v>1268</v>
      </c>
      <c r="H1302" s="171">
        <v>3</v>
      </c>
      <c r="I1302" s="172"/>
      <c r="L1302" s="168"/>
      <c r="M1302" s="173"/>
      <c r="T1302" s="174"/>
      <c r="AT1302" s="169" t="s">
        <v>171</v>
      </c>
      <c r="AU1302" s="169" t="s">
        <v>85</v>
      </c>
      <c r="AV1302" s="13" t="s">
        <v>85</v>
      </c>
      <c r="AW1302" s="13" t="s">
        <v>37</v>
      </c>
      <c r="AX1302" s="13" t="s">
        <v>76</v>
      </c>
      <c r="AY1302" s="169" t="s">
        <v>160</v>
      </c>
    </row>
    <row r="1303" spans="2:51" s="15" customFormat="1" ht="10">
      <c r="B1303" s="182"/>
      <c r="D1303" s="159" t="s">
        <v>171</v>
      </c>
      <c r="E1303" s="183" t="s">
        <v>21</v>
      </c>
      <c r="F1303" s="184" t="s">
        <v>185</v>
      </c>
      <c r="H1303" s="185">
        <v>3</v>
      </c>
      <c r="I1303" s="186"/>
      <c r="L1303" s="182"/>
      <c r="M1303" s="187"/>
      <c r="T1303" s="188"/>
      <c r="AT1303" s="183" t="s">
        <v>171</v>
      </c>
      <c r="AU1303" s="183" t="s">
        <v>85</v>
      </c>
      <c r="AV1303" s="15" t="s">
        <v>167</v>
      </c>
      <c r="AW1303" s="15" t="s">
        <v>37</v>
      </c>
      <c r="AX1303" s="15" t="s">
        <v>83</v>
      </c>
      <c r="AY1303" s="183" t="s">
        <v>160</v>
      </c>
    </row>
    <row r="1304" spans="2:65" s="1" customFormat="1" ht="24" customHeight="1">
      <c r="B1304" s="33"/>
      <c r="C1304" s="146" t="s">
        <v>1269</v>
      </c>
      <c r="D1304" s="146" t="s">
        <v>162</v>
      </c>
      <c r="E1304" s="147" t="s">
        <v>1270</v>
      </c>
      <c r="F1304" s="148" t="s">
        <v>1271</v>
      </c>
      <c r="G1304" s="149" t="s">
        <v>332</v>
      </c>
      <c r="H1304" s="150">
        <v>3</v>
      </c>
      <c r="I1304" s="151"/>
      <c r="J1304" s="152">
        <f>ROUND(I1304*H1304,2)</f>
        <v>0</v>
      </c>
      <c r="K1304" s="148" t="s">
        <v>21</v>
      </c>
      <c r="L1304" s="33"/>
      <c r="M1304" s="153" t="s">
        <v>21</v>
      </c>
      <c r="N1304" s="154" t="s">
        <v>47</v>
      </c>
      <c r="P1304" s="155">
        <f>O1304*H1304</f>
        <v>0</v>
      </c>
      <c r="Q1304" s="155">
        <v>0</v>
      </c>
      <c r="R1304" s="155">
        <f>Q1304*H1304</f>
        <v>0</v>
      </c>
      <c r="S1304" s="155">
        <v>0</v>
      </c>
      <c r="T1304" s="156">
        <f>S1304*H1304</f>
        <v>0</v>
      </c>
      <c r="AR1304" s="157" t="s">
        <v>167</v>
      </c>
      <c r="AT1304" s="157" t="s">
        <v>162</v>
      </c>
      <c r="AU1304" s="157" t="s">
        <v>85</v>
      </c>
      <c r="AY1304" s="18" t="s">
        <v>160</v>
      </c>
      <c r="BE1304" s="158">
        <f>IF(N1304="základní",J1304,0)</f>
        <v>0</v>
      </c>
      <c r="BF1304" s="158">
        <f>IF(N1304="snížená",J1304,0)</f>
        <v>0</v>
      </c>
      <c r="BG1304" s="158">
        <f>IF(N1304="zákl. přenesená",J1304,0)</f>
        <v>0</v>
      </c>
      <c r="BH1304" s="158">
        <f>IF(N1304="sníž. přenesená",J1304,0)</f>
        <v>0</v>
      </c>
      <c r="BI1304" s="158">
        <f>IF(N1304="nulová",J1304,0)</f>
        <v>0</v>
      </c>
      <c r="BJ1304" s="18" t="s">
        <v>83</v>
      </c>
      <c r="BK1304" s="158">
        <f>ROUND(I1304*H1304,2)</f>
        <v>0</v>
      </c>
      <c r="BL1304" s="18" t="s">
        <v>167</v>
      </c>
      <c r="BM1304" s="157" t="s">
        <v>1272</v>
      </c>
    </row>
    <row r="1305" spans="2:51" s="12" customFormat="1" ht="10">
      <c r="B1305" s="162"/>
      <c r="D1305" s="159" t="s">
        <v>171</v>
      </c>
      <c r="E1305" s="163" t="s">
        <v>21</v>
      </c>
      <c r="F1305" s="164" t="s">
        <v>1262</v>
      </c>
      <c r="H1305" s="163" t="s">
        <v>21</v>
      </c>
      <c r="I1305" s="165"/>
      <c r="L1305" s="162"/>
      <c r="M1305" s="166"/>
      <c r="T1305" s="167"/>
      <c r="AT1305" s="163" t="s">
        <v>171</v>
      </c>
      <c r="AU1305" s="163" t="s">
        <v>85</v>
      </c>
      <c r="AV1305" s="12" t="s">
        <v>83</v>
      </c>
      <c r="AW1305" s="12" t="s">
        <v>37</v>
      </c>
      <c r="AX1305" s="12" t="s">
        <v>76</v>
      </c>
      <c r="AY1305" s="163" t="s">
        <v>160</v>
      </c>
    </row>
    <row r="1306" spans="2:51" s="13" customFormat="1" ht="10">
      <c r="B1306" s="168"/>
      <c r="D1306" s="159" t="s">
        <v>171</v>
      </c>
      <c r="E1306" s="169" t="s">
        <v>21</v>
      </c>
      <c r="F1306" s="170" t="s">
        <v>1273</v>
      </c>
      <c r="H1306" s="171">
        <v>3</v>
      </c>
      <c r="I1306" s="172"/>
      <c r="L1306" s="168"/>
      <c r="M1306" s="173"/>
      <c r="T1306" s="174"/>
      <c r="AT1306" s="169" t="s">
        <v>171</v>
      </c>
      <c r="AU1306" s="169" t="s">
        <v>85</v>
      </c>
      <c r="AV1306" s="13" t="s">
        <v>85</v>
      </c>
      <c r="AW1306" s="13" t="s">
        <v>37</v>
      </c>
      <c r="AX1306" s="13" t="s">
        <v>76</v>
      </c>
      <c r="AY1306" s="169" t="s">
        <v>160</v>
      </c>
    </row>
    <row r="1307" spans="2:51" s="15" customFormat="1" ht="10">
      <c r="B1307" s="182"/>
      <c r="D1307" s="159" t="s">
        <v>171</v>
      </c>
      <c r="E1307" s="183" t="s">
        <v>21</v>
      </c>
      <c r="F1307" s="184" t="s">
        <v>185</v>
      </c>
      <c r="H1307" s="185">
        <v>3</v>
      </c>
      <c r="I1307" s="186"/>
      <c r="L1307" s="182"/>
      <c r="M1307" s="187"/>
      <c r="T1307" s="188"/>
      <c r="AT1307" s="183" t="s">
        <v>171</v>
      </c>
      <c r="AU1307" s="183" t="s">
        <v>85</v>
      </c>
      <c r="AV1307" s="15" t="s">
        <v>167</v>
      </c>
      <c r="AW1307" s="15" t="s">
        <v>37</v>
      </c>
      <c r="AX1307" s="15" t="s">
        <v>83</v>
      </c>
      <c r="AY1307" s="183" t="s">
        <v>160</v>
      </c>
    </row>
    <row r="1308" spans="2:65" s="1" customFormat="1" ht="24" customHeight="1">
      <c r="B1308" s="33"/>
      <c r="C1308" s="146" t="s">
        <v>1274</v>
      </c>
      <c r="D1308" s="146" t="s">
        <v>162</v>
      </c>
      <c r="E1308" s="147" t="s">
        <v>1275</v>
      </c>
      <c r="F1308" s="148" t="s">
        <v>1276</v>
      </c>
      <c r="G1308" s="149" t="s">
        <v>370</v>
      </c>
      <c r="H1308" s="150">
        <v>21.6</v>
      </c>
      <c r="I1308" s="151"/>
      <c r="J1308" s="152">
        <f>ROUND(I1308*H1308,2)</f>
        <v>0</v>
      </c>
      <c r="K1308" s="148" t="s">
        <v>166</v>
      </c>
      <c r="L1308" s="33"/>
      <c r="M1308" s="153" t="s">
        <v>21</v>
      </c>
      <c r="N1308" s="154" t="s">
        <v>47</v>
      </c>
      <c r="P1308" s="155">
        <f>O1308*H1308</f>
        <v>0</v>
      </c>
      <c r="Q1308" s="155">
        <v>0.00032</v>
      </c>
      <c r="R1308" s="155">
        <f>Q1308*H1308</f>
        <v>0.006912000000000001</v>
      </c>
      <c r="S1308" s="155">
        <v>0</v>
      </c>
      <c r="T1308" s="156">
        <f>S1308*H1308</f>
        <v>0</v>
      </c>
      <c r="AR1308" s="157" t="s">
        <v>167</v>
      </c>
      <c r="AT1308" s="157" t="s">
        <v>162</v>
      </c>
      <c r="AU1308" s="157" t="s">
        <v>85</v>
      </c>
      <c r="AY1308" s="18" t="s">
        <v>160</v>
      </c>
      <c r="BE1308" s="158">
        <f>IF(N1308="základní",J1308,0)</f>
        <v>0</v>
      </c>
      <c r="BF1308" s="158">
        <f>IF(N1308="snížená",J1308,0)</f>
        <v>0</v>
      </c>
      <c r="BG1308" s="158">
        <f>IF(N1308="zákl. přenesená",J1308,0)</f>
        <v>0</v>
      </c>
      <c r="BH1308" s="158">
        <f>IF(N1308="sníž. přenesená",J1308,0)</f>
        <v>0</v>
      </c>
      <c r="BI1308" s="158">
        <f>IF(N1308="nulová",J1308,0)</f>
        <v>0</v>
      </c>
      <c r="BJ1308" s="18" t="s">
        <v>83</v>
      </c>
      <c r="BK1308" s="158">
        <f>ROUND(I1308*H1308,2)</f>
        <v>0</v>
      </c>
      <c r="BL1308" s="18" t="s">
        <v>167</v>
      </c>
      <c r="BM1308" s="157" t="s">
        <v>1277</v>
      </c>
    </row>
    <row r="1309" spans="2:47" s="1" customFormat="1" ht="72">
      <c r="B1309" s="33"/>
      <c r="D1309" s="159" t="s">
        <v>169</v>
      </c>
      <c r="F1309" s="160" t="s">
        <v>1278</v>
      </c>
      <c r="I1309" s="94"/>
      <c r="L1309" s="33"/>
      <c r="M1309" s="161"/>
      <c r="T1309" s="54"/>
      <c r="AT1309" s="18" t="s">
        <v>169</v>
      </c>
      <c r="AU1309" s="18" t="s">
        <v>85</v>
      </c>
    </row>
    <row r="1310" spans="2:51" s="12" customFormat="1" ht="10">
      <c r="B1310" s="162"/>
      <c r="D1310" s="159" t="s">
        <v>171</v>
      </c>
      <c r="E1310" s="163" t="s">
        <v>21</v>
      </c>
      <c r="F1310" s="164" t="s">
        <v>1279</v>
      </c>
      <c r="H1310" s="163" t="s">
        <v>21</v>
      </c>
      <c r="I1310" s="165"/>
      <c r="L1310" s="162"/>
      <c r="M1310" s="166"/>
      <c r="T1310" s="167"/>
      <c r="AT1310" s="163" t="s">
        <v>171</v>
      </c>
      <c r="AU1310" s="163" t="s">
        <v>85</v>
      </c>
      <c r="AV1310" s="12" t="s">
        <v>83</v>
      </c>
      <c r="AW1310" s="12" t="s">
        <v>37</v>
      </c>
      <c r="AX1310" s="12" t="s">
        <v>76</v>
      </c>
      <c r="AY1310" s="163" t="s">
        <v>160</v>
      </c>
    </row>
    <row r="1311" spans="2:51" s="12" customFormat="1" ht="10">
      <c r="B1311" s="162"/>
      <c r="D1311" s="159" t="s">
        <v>171</v>
      </c>
      <c r="E1311" s="163" t="s">
        <v>21</v>
      </c>
      <c r="F1311" s="164" t="s">
        <v>1280</v>
      </c>
      <c r="H1311" s="163" t="s">
        <v>21</v>
      </c>
      <c r="I1311" s="165"/>
      <c r="L1311" s="162"/>
      <c r="M1311" s="166"/>
      <c r="T1311" s="167"/>
      <c r="AT1311" s="163" t="s">
        <v>171</v>
      </c>
      <c r="AU1311" s="163" t="s">
        <v>85</v>
      </c>
      <c r="AV1311" s="12" t="s">
        <v>83</v>
      </c>
      <c r="AW1311" s="12" t="s">
        <v>37</v>
      </c>
      <c r="AX1311" s="12" t="s">
        <v>76</v>
      </c>
      <c r="AY1311" s="163" t="s">
        <v>160</v>
      </c>
    </row>
    <row r="1312" spans="2:51" s="13" customFormat="1" ht="10">
      <c r="B1312" s="168"/>
      <c r="D1312" s="159" t="s">
        <v>171</v>
      </c>
      <c r="E1312" s="169" t="s">
        <v>21</v>
      </c>
      <c r="F1312" s="170" t="s">
        <v>1281</v>
      </c>
      <c r="H1312" s="171">
        <v>21.6</v>
      </c>
      <c r="I1312" s="172"/>
      <c r="L1312" s="168"/>
      <c r="M1312" s="173"/>
      <c r="T1312" s="174"/>
      <c r="AT1312" s="169" t="s">
        <v>171</v>
      </c>
      <c r="AU1312" s="169" t="s">
        <v>85</v>
      </c>
      <c r="AV1312" s="13" t="s">
        <v>85</v>
      </c>
      <c r="AW1312" s="13" t="s">
        <v>37</v>
      </c>
      <c r="AX1312" s="13" t="s">
        <v>76</v>
      </c>
      <c r="AY1312" s="169" t="s">
        <v>160</v>
      </c>
    </row>
    <row r="1313" spans="2:51" s="15" customFormat="1" ht="10">
      <c r="B1313" s="182"/>
      <c r="D1313" s="159" t="s">
        <v>171</v>
      </c>
      <c r="E1313" s="183" t="s">
        <v>21</v>
      </c>
      <c r="F1313" s="184" t="s">
        <v>185</v>
      </c>
      <c r="H1313" s="185">
        <v>21.6</v>
      </c>
      <c r="I1313" s="186"/>
      <c r="L1313" s="182"/>
      <c r="M1313" s="187"/>
      <c r="T1313" s="188"/>
      <c r="AT1313" s="183" t="s">
        <v>171</v>
      </c>
      <c r="AU1313" s="183" t="s">
        <v>85</v>
      </c>
      <c r="AV1313" s="15" t="s">
        <v>167</v>
      </c>
      <c r="AW1313" s="15" t="s">
        <v>37</v>
      </c>
      <c r="AX1313" s="15" t="s">
        <v>83</v>
      </c>
      <c r="AY1313" s="183" t="s">
        <v>160</v>
      </c>
    </row>
    <row r="1314" spans="2:65" s="1" customFormat="1" ht="16.5" customHeight="1">
      <c r="B1314" s="33"/>
      <c r="C1314" s="192" t="s">
        <v>1282</v>
      </c>
      <c r="D1314" s="192" t="s">
        <v>799</v>
      </c>
      <c r="E1314" s="193" t="s">
        <v>1283</v>
      </c>
      <c r="F1314" s="194" t="s">
        <v>1284</v>
      </c>
      <c r="G1314" s="195" t="s">
        <v>256</v>
      </c>
      <c r="H1314" s="196">
        <v>0.042</v>
      </c>
      <c r="I1314" s="197"/>
      <c r="J1314" s="198">
        <f>ROUND(I1314*H1314,2)</f>
        <v>0</v>
      </c>
      <c r="K1314" s="194" t="s">
        <v>166</v>
      </c>
      <c r="L1314" s="199"/>
      <c r="M1314" s="200" t="s">
        <v>21</v>
      </c>
      <c r="N1314" s="201" t="s">
        <v>47</v>
      </c>
      <c r="P1314" s="155">
        <f>O1314*H1314</f>
        <v>0</v>
      </c>
      <c r="Q1314" s="155">
        <v>1</v>
      </c>
      <c r="R1314" s="155">
        <f>Q1314*H1314</f>
        <v>0.042</v>
      </c>
      <c r="S1314" s="155">
        <v>0</v>
      </c>
      <c r="T1314" s="156">
        <f>S1314*H1314</f>
        <v>0</v>
      </c>
      <c r="AR1314" s="157" t="s">
        <v>247</v>
      </c>
      <c r="AT1314" s="157" t="s">
        <v>799</v>
      </c>
      <c r="AU1314" s="157" t="s">
        <v>85</v>
      </c>
      <c r="AY1314" s="18" t="s">
        <v>160</v>
      </c>
      <c r="BE1314" s="158">
        <f>IF(N1314="základní",J1314,0)</f>
        <v>0</v>
      </c>
      <c r="BF1314" s="158">
        <f>IF(N1314="snížená",J1314,0)</f>
        <v>0</v>
      </c>
      <c r="BG1314" s="158">
        <f>IF(N1314="zákl. přenesená",J1314,0)</f>
        <v>0</v>
      </c>
      <c r="BH1314" s="158">
        <f>IF(N1314="sníž. přenesená",J1314,0)</f>
        <v>0</v>
      </c>
      <c r="BI1314" s="158">
        <f>IF(N1314="nulová",J1314,0)</f>
        <v>0</v>
      </c>
      <c r="BJ1314" s="18" t="s">
        <v>83</v>
      </c>
      <c r="BK1314" s="158">
        <f>ROUND(I1314*H1314,2)</f>
        <v>0</v>
      </c>
      <c r="BL1314" s="18" t="s">
        <v>167</v>
      </c>
      <c r="BM1314" s="157" t="s">
        <v>1285</v>
      </c>
    </row>
    <row r="1315" spans="2:51" s="13" customFormat="1" ht="10">
      <c r="B1315" s="168"/>
      <c r="D1315" s="159" t="s">
        <v>171</v>
      </c>
      <c r="E1315" s="169" t="s">
        <v>21</v>
      </c>
      <c r="F1315" s="170" t="s">
        <v>1286</v>
      </c>
      <c r="H1315" s="171">
        <v>0.038</v>
      </c>
      <c r="I1315" s="172"/>
      <c r="L1315" s="168"/>
      <c r="M1315" s="173"/>
      <c r="T1315" s="174"/>
      <c r="AT1315" s="169" t="s">
        <v>171</v>
      </c>
      <c r="AU1315" s="169" t="s">
        <v>85</v>
      </c>
      <c r="AV1315" s="13" t="s">
        <v>85</v>
      </c>
      <c r="AW1315" s="13" t="s">
        <v>37</v>
      </c>
      <c r="AX1315" s="13" t="s">
        <v>76</v>
      </c>
      <c r="AY1315" s="169" t="s">
        <v>160</v>
      </c>
    </row>
    <row r="1316" spans="2:51" s="15" customFormat="1" ht="10">
      <c r="B1316" s="182"/>
      <c r="D1316" s="159" t="s">
        <v>171</v>
      </c>
      <c r="E1316" s="183" t="s">
        <v>21</v>
      </c>
      <c r="F1316" s="184" t="s">
        <v>185</v>
      </c>
      <c r="H1316" s="185">
        <v>0.038</v>
      </c>
      <c r="I1316" s="186"/>
      <c r="L1316" s="182"/>
      <c r="M1316" s="187"/>
      <c r="T1316" s="188"/>
      <c r="AT1316" s="183" t="s">
        <v>171</v>
      </c>
      <c r="AU1316" s="183" t="s">
        <v>85</v>
      </c>
      <c r="AV1316" s="15" t="s">
        <v>167</v>
      </c>
      <c r="AW1316" s="15" t="s">
        <v>37</v>
      </c>
      <c r="AX1316" s="15" t="s">
        <v>83</v>
      </c>
      <c r="AY1316" s="183" t="s">
        <v>160</v>
      </c>
    </row>
    <row r="1317" spans="2:51" s="13" customFormat="1" ht="10">
      <c r="B1317" s="168"/>
      <c r="D1317" s="159" t="s">
        <v>171</v>
      </c>
      <c r="F1317" s="170" t="s">
        <v>1287</v>
      </c>
      <c r="H1317" s="171">
        <v>0.042</v>
      </c>
      <c r="I1317" s="172"/>
      <c r="L1317" s="168"/>
      <c r="M1317" s="173"/>
      <c r="T1317" s="174"/>
      <c r="AT1317" s="169" t="s">
        <v>171</v>
      </c>
      <c r="AU1317" s="169" t="s">
        <v>85</v>
      </c>
      <c r="AV1317" s="13" t="s">
        <v>85</v>
      </c>
      <c r="AW1317" s="13" t="s">
        <v>4</v>
      </c>
      <c r="AX1317" s="13" t="s">
        <v>83</v>
      </c>
      <c r="AY1317" s="169" t="s">
        <v>160</v>
      </c>
    </row>
    <row r="1318" spans="2:63" s="11" customFormat="1" ht="22.75" customHeight="1">
      <c r="B1318" s="134"/>
      <c r="D1318" s="135" t="s">
        <v>75</v>
      </c>
      <c r="E1318" s="144" t="s">
        <v>1288</v>
      </c>
      <c r="F1318" s="144" t="s">
        <v>1289</v>
      </c>
      <c r="I1318" s="137"/>
      <c r="J1318" s="145">
        <f>BK1318</f>
        <v>0</v>
      </c>
      <c r="L1318" s="134"/>
      <c r="M1318" s="139"/>
      <c r="P1318" s="140">
        <f>SUM(P1319:P1320)</f>
        <v>0</v>
      </c>
      <c r="R1318" s="140">
        <f>SUM(R1319:R1320)</f>
        <v>0</v>
      </c>
      <c r="T1318" s="141">
        <f>SUM(T1319:T1320)</f>
        <v>0</v>
      </c>
      <c r="AR1318" s="135" t="s">
        <v>83</v>
      </c>
      <c r="AT1318" s="142" t="s">
        <v>75</v>
      </c>
      <c r="AU1318" s="142" t="s">
        <v>83</v>
      </c>
      <c r="AY1318" s="135" t="s">
        <v>160</v>
      </c>
      <c r="BK1318" s="143">
        <f>SUM(BK1319:BK1320)</f>
        <v>0</v>
      </c>
    </row>
    <row r="1319" spans="2:65" s="1" customFormat="1" ht="36" customHeight="1">
      <c r="B1319" s="33"/>
      <c r="C1319" s="146" t="s">
        <v>1290</v>
      </c>
      <c r="D1319" s="146" t="s">
        <v>162</v>
      </c>
      <c r="E1319" s="147" t="s">
        <v>1291</v>
      </c>
      <c r="F1319" s="148" t="s">
        <v>1292</v>
      </c>
      <c r="G1319" s="149" t="s">
        <v>256</v>
      </c>
      <c r="H1319" s="150">
        <v>7411.361</v>
      </c>
      <c r="I1319" s="151"/>
      <c r="J1319" s="152">
        <f>ROUND(I1319*H1319,2)</f>
        <v>0</v>
      </c>
      <c r="K1319" s="148" t="s">
        <v>166</v>
      </c>
      <c r="L1319" s="33"/>
      <c r="M1319" s="153" t="s">
        <v>21</v>
      </c>
      <c r="N1319" s="154" t="s">
        <v>47</v>
      </c>
      <c r="P1319" s="155">
        <f>O1319*H1319</f>
        <v>0</v>
      </c>
      <c r="Q1319" s="155">
        <v>0</v>
      </c>
      <c r="R1319" s="155">
        <f>Q1319*H1319</f>
        <v>0</v>
      </c>
      <c r="S1319" s="155">
        <v>0</v>
      </c>
      <c r="T1319" s="156">
        <f>S1319*H1319</f>
        <v>0</v>
      </c>
      <c r="AR1319" s="157" t="s">
        <v>167</v>
      </c>
      <c r="AT1319" s="157" t="s">
        <v>162</v>
      </c>
      <c r="AU1319" s="157" t="s">
        <v>85</v>
      </c>
      <c r="AY1319" s="18" t="s">
        <v>160</v>
      </c>
      <c r="BE1319" s="158">
        <f>IF(N1319="základní",J1319,0)</f>
        <v>0</v>
      </c>
      <c r="BF1319" s="158">
        <f>IF(N1319="snížená",J1319,0)</f>
        <v>0</v>
      </c>
      <c r="BG1319" s="158">
        <f>IF(N1319="zákl. přenesená",J1319,0)</f>
        <v>0</v>
      </c>
      <c r="BH1319" s="158">
        <f>IF(N1319="sníž. přenesená",J1319,0)</f>
        <v>0</v>
      </c>
      <c r="BI1319" s="158">
        <f>IF(N1319="nulová",J1319,0)</f>
        <v>0</v>
      </c>
      <c r="BJ1319" s="18" t="s">
        <v>83</v>
      </c>
      <c r="BK1319" s="158">
        <f>ROUND(I1319*H1319,2)</f>
        <v>0</v>
      </c>
      <c r="BL1319" s="18" t="s">
        <v>167</v>
      </c>
      <c r="BM1319" s="157" t="s">
        <v>1293</v>
      </c>
    </row>
    <row r="1320" spans="2:47" s="1" customFormat="1" ht="36">
      <c r="B1320" s="33"/>
      <c r="D1320" s="159" t="s">
        <v>169</v>
      </c>
      <c r="F1320" s="160" t="s">
        <v>1294</v>
      </c>
      <c r="I1320" s="94"/>
      <c r="L1320" s="33"/>
      <c r="M1320" s="161"/>
      <c r="T1320" s="54"/>
      <c r="AT1320" s="18" t="s">
        <v>169</v>
      </c>
      <c r="AU1320" s="18" t="s">
        <v>85</v>
      </c>
    </row>
    <row r="1321" spans="2:63" s="11" customFormat="1" ht="25.9" customHeight="1">
      <c r="B1321" s="134"/>
      <c r="D1321" s="135" t="s">
        <v>75</v>
      </c>
      <c r="E1321" s="136" t="s">
        <v>441</v>
      </c>
      <c r="F1321" s="136" t="s">
        <v>442</v>
      </c>
      <c r="I1321" s="137"/>
      <c r="J1321" s="138">
        <f>BK1321</f>
        <v>0</v>
      </c>
      <c r="L1321" s="134"/>
      <c r="M1321" s="139"/>
      <c r="P1321" s="140">
        <f>P1322+P1415+P1513+P1718+P1885+P1999+P2011+P2206+P2303+P2583+P2669+P2700+P3008</f>
        <v>0</v>
      </c>
      <c r="R1321" s="140">
        <f>R1322+R1415+R1513+R1718+R1885+R1999+R2011+R2206+R2303+R2583+R2669+R2700+R3008</f>
        <v>369.46731798999997</v>
      </c>
      <c r="T1321" s="141">
        <f>T1322+T1415+T1513+T1718+T1885+T1999+T2011+T2206+T2303+T2583+T2669+T2700+T3008</f>
        <v>0.52609515</v>
      </c>
      <c r="AR1321" s="135" t="s">
        <v>85</v>
      </c>
      <c r="AT1321" s="142" t="s">
        <v>75</v>
      </c>
      <c r="AU1321" s="142" t="s">
        <v>76</v>
      </c>
      <c r="AY1321" s="135" t="s">
        <v>160</v>
      </c>
      <c r="BK1321" s="143">
        <f>BK1322+BK1415+BK1513+BK1718+BK1885+BK1999+BK2011+BK2206+BK2303+BK2583+BK2669+BK2700+BK3008</f>
        <v>0</v>
      </c>
    </row>
    <row r="1322" spans="2:63" s="11" customFormat="1" ht="22.75" customHeight="1">
      <c r="B1322" s="134"/>
      <c r="D1322" s="135" t="s">
        <v>75</v>
      </c>
      <c r="E1322" s="144" t="s">
        <v>1295</v>
      </c>
      <c r="F1322" s="144" t="s">
        <v>1296</v>
      </c>
      <c r="I1322" s="137"/>
      <c r="J1322" s="145">
        <f>BK1322</f>
        <v>0</v>
      </c>
      <c r="L1322" s="134"/>
      <c r="M1322" s="139"/>
      <c r="P1322" s="140">
        <f>SUM(P1323:P1414)</f>
        <v>0</v>
      </c>
      <c r="R1322" s="140">
        <f>SUM(R1323:R1414)</f>
        <v>14.6613738</v>
      </c>
      <c r="T1322" s="141">
        <f>SUM(T1323:T1414)</f>
        <v>0</v>
      </c>
      <c r="AR1322" s="135" t="s">
        <v>85</v>
      </c>
      <c r="AT1322" s="142" t="s">
        <v>75</v>
      </c>
      <c r="AU1322" s="142" t="s">
        <v>83</v>
      </c>
      <c r="AY1322" s="135" t="s">
        <v>160</v>
      </c>
      <c r="BK1322" s="143">
        <f>SUM(BK1323:BK1414)</f>
        <v>0</v>
      </c>
    </row>
    <row r="1323" spans="2:65" s="1" customFormat="1" ht="24" customHeight="1">
      <c r="B1323" s="33"/>
      <c r="C1323" s="146" t="s">
        <v>1297</v>
      </c>
      <c r="D1323" s="146" t="s">
        <v>162</v>
      </c>
      <c r="E1323" s="147" t="s">
        <v>1298</v>
      </c>
      <c r="F1323" s="148" t="s">
        <v>1299</v>
      </c>
      <c r="G1323" s="149" t="s">
        <v>204</v>
      </c>
      <c r="H1323" s="150">
        <v>3066.84</v>
      </c>
      <c r="I1323" s="151"/>
      <c r="J1323" s="152">
        <f>ROUND(I1323*H1323,2)</f>
        <v>0</v>
      </c>
      <c r="K1323" s="148" t="s">
        <v>166</v>
      </c>
      <c r="L1323" s="33"/>
      <c r="M1323" s="153" t="s">
        <v>21</v>
      </c>
      <c r="N1323" s="154" t="s">
        <v>47</v>
      </c>
      <c r="P1323" s="155">
        <f>O1323*H1323</f>
        <v>0</v>
      </c>
      <c r="Q1323" s="155">
        <v>0</v>
      </c>
      <c r="R1323" s="155">
        <f>Q1323*H1323</f>
        <v>0</v>
      </c>
      <c r="S1323" s="155">
        <v>0</v>
      </c>
      <c r="T1323" s="156">
        <f>S1323*H1323</f>
        <v>0</v>
      </c>
      <c r="AR1323" s="157" t="s">
        <v>352</v>
      </c>
      <c r="AT1323" s="157" t="s">
        <v>162</v>
      </c>
      <c r="AU1323" s="157" t="s">
        <v>85</v>
      </c>
      <c r="AY1323" s="18" t="s">
        <v>160</v>
      </c>
      <c r="BE1323" s="158">
        <f>IF(N1323="základní",J1323,0)</f>
        <v>0</v>
      </c>
      <c r="BF1323" s="158">
        <f>IF(N1323="snížená",J1323,0)</f>
        <v>0</v>
      </c>
      <c r="BG1323" s="158">
        <f>IF(N1323="zákl. přenesená",J1323,0)</f>
        <v>0</v>
      </c>
      <c r="BH1323" s="158">
        <f>IF(N1323="sníž. přenesená",J1323,0)</f>
        <v>0</v>
      </c>
      <c r="BI1323" s="158">
        <f>IF(N1323="nulová",J1323,0)</f>
        <v>0</v>
      </c>
      <c r="BJ1323" s="18" t="s">
        <v>83</v>
      </c>
      <c r="BK1323" s="158">
        <f>ROUND(I1323*H1323,2)</f>
        <v>0</v>
      </c>
      <c r="BL1323" s="18" t="s">
        <v>352</v>
      </c>
      <c r="BM1323" s="157" t="s">
        <v>1300</v>
      </c>
    </row>
    <row r="1324" spans="2:47" s="1" customFormat="1" ht="27">
      <c r="B1324" s="33"/>
      <c r="D1324" s="159" t="s">
        <v>169</v>
      </c>
      <c r="F1324" s="160" t="s">
        <v>1301</v>
      </c>
      <c r="I1324" s="94"/>
      <c r="L1324" s="33"/>
      <c r="M1324" s="161"/>
      <c r="T1324" s="54"/>
      <c r="AT1324" s="18" t="s">
        <v>169</v>
      </c>
      <c r="AU1324" s="18" t="s">
        <v>85</v>
      </c>
    </row>
    <row r="1325" spans="2:51" s="12" customFormat="1" ht="10">
      <c r="B1325" s="162"/>
      <c r="D1325" s="159" t="s">
        <v>171</v>
      </c>
      <c r="E1325" s="163" t="s">
        <v>21</v>
      </c>
      <c r="F1325" s="164" t="s">
        <v>590</v>
      </c>
      <c r="H1325" s="163" t="s">
        <v>21</v>
      </c>
      <c r="I1325" s="165"/>
      <c r="L1325" s="162"/>
      <c r="M1325" s="166"/>
      <c r="T1325" s="167"/>
      <c r="AT1325" s="163" t="s">
        <v>171</v>
      </c>
      <c r="AU1325" s="163" t="s">
        <v>85</v>
      </c>
      <c r="AV1325" s="12" t="s">
        <v>83</v>
      </c>
      <c r="AW1325" s="12" t="s">
        <v>37</v>
      </c>
      <c r="AX1325" s="12" t="s">
        <v>76</v>
      </c>
      <c r="AY1325" s="163" t="s">
        <v>160</v>
      </c>
    </row>
    <row r="1326" spans="2:51" s="13" customFormat="1" ht="10">
      <c r="B1326" s="168"/>
      <c r="D1326" s="159" t="s">
        <v>171</v>
      </c>
      <c r="E1326" s="169" t="s">
        <v>21</v>
      </c>
      <c r="F1326" s="170" t="s">
        <v>1302</v>
      </c>
      <c r="H1326" s="171">
        <v>3066.84</v>
      </c>
      <c r="I1326" s="172"/>
      <c r="L1326" s="168"/>
      <c r="M1326" s="173"/>
      <c r="T1326" s="174"/>
      <c r="AT1326" s="169" t="s">
        <v>171</v>
      </c>
      <c r="AU1326" s="169" t="s">
        <v>85</v>
      </c>
      <c r="AV1326" s="13" t="s">
        <v>85</v>
      </c>
      <c r="AW1326" s="13" t="s">
        <v>37</v>
      </c>
      <c r="AX1326" s="13" t="s">
        <v>76</v>
      </c>
      <c r="AY1326" s="169" t="s">
        <v>160</v>
      </c>
    </row>
    <row r="1327" spans="2:51" s="15" customFormat="1" ht="10">
      <c r="B1327" s="182"/>
      <c r="D1327" s="159" t="s">
        <v>171</v>
      </c>
      <c r="E1327" s="183" t="s">
        <v>21</v>
      </c>
      <c r="F1327" s="184" t="s">
        <v>185</v>
      </c>
      <c r="H1327" s="185">
        <v>3066.84</v>
      </c>
      <c r="I1327" s="186"/>
      <c r="L1327" s="182"/>
      <c r="M1327" s="187"/>
      <c r="T1327" s="188"/>
      <c r="AT1327" s="183" t="s">
        <v>171</v>
      </c>
      <c r="AU1327" s="183" t="s">
        <v>85</v>
      </c>
      <c r="AV1327" s="15" t="s">
        <v>167</v>
      </c>
      <c r="AW1327" s="15" t="s">
        <v>37</v>
      </c>
      <c r="AX1327" s="15" t="s">
        <v>83</v>
      </c>
      <c r="AY1327" s="183" t="s">
        <v>160</v>
      </c>
    </row>
    <row r="1328" spans="2:65" s="1" customFormat="1" ht="16.5" customHeight="1">
      <c r="B1328" s="33"/>
      <c r="C1328" s="192" t="s">
        <v>1303</v>
      </c>
      <c r="D1328" s="192" t="s">
        <v>799</v>
      </c>
      <c r="E1328" s="193" t="s">
        <v>1304</v>
      </c>
      <c r="F1328" s="194" t="s">
        <v>1305</v>
      </c>
      <c r="G1328" s="195" t="s">
        <v>256</v>
      </c>
      <c r="H1328" s="196">
        <v>0.92</v>
      </c>
      <c r="I1328" s="197"/>
      <c r="J1328" s="198">
        <f>ROUND(I1328*H1328,2)</f>
        <v>0</v>
      </c>
      <c r="K1328" s="194" t="s">
        <v>166</v>
      </c>
      <c r="L1328" s="199"/>
      <c r="M1328" s="200" t="s">
        <v>21</v>
      </c>
      <c r="N1328" s="201" t="s">
        <v>47</v>
      </c>
      <c r="P1328" s="155">
        <f>O1328*H1328</f>
        <v>0</v>
      </c>
      <c r="Q1328" s="155">
        <v>1</v>
      </c>
      <c r="R1328" s="155">
        <f>Q1328*H1328</f>
        <v>0.92</v>
      </c>
      <c r="S1328" s="155">
        <v>0</v>
      </c>
      <c r="T1328" s="156">
        <f>S1328*H1328</f>
        <v>0</v>
      </c>
      <c r="AR1328" s="157" t="s">
        <v>445</v>
      </c>
      <c r="AT1328" s="157" t="s">
        <v>799</v>
      </c>
      <c r="AU1328" s="157" t="s">
        <v>85</v>
      </c>
      <c r="AY1328" s="18" t="s">
        <v>160</v>
      </c>
      <c r="BE1328" s="158">
        <f>IF(N1328="základní",J1328,0)</f>
        <v>0</v>
      </c>
      <c r="BF1328" s="158">
        <f>IF(N1328="snížená",J1328,0)</f>
        <v>0</v>
      </c>
      <c r="BG1328" s="158">
        <f>IF(N1328="zákl. přenesená",J1328,0)</f>
        <v>0</v>
      </c>
      <c r="BH1328" s="158">
        <f>IF(N1328="sníž. přenesená",J1328,0)</f>
        <v>0</v>
      </c>
      <c r="BI1328" s="158">
        <f>IF(N1328="nulová",J1328,0)</f>
        <v>0</v>
      </c>
      <c r="BJ1328" s="18" t="s">
        <v>83</v>
      </c>
      <c r="BK1328" s="158">
        <f>ROUND(I1328*H1328,2)</f>
        <v>0</v>
      </c>
      <c r="BL1328" s="18" t="s">
        <v>352</v>
      </c>
      <c r="BM1328" s="157" t="s">
        <v>1306</v>
      </c>
    </row>
    <row r="1329" spans="2:51" s="13" customFormat="1" ht="10">
      <c r="B1329" s="168"/>
      <c r="D1329" s="159" t="s">
        <v>171</v>
      </c>
      <c r="F1329" s="170" t="s">
        <v>1307</v>
      </c>
      <c r="H1329" s="171">
        <v>0.92</v>
      </c>
      <c r="I1329" s="172"/>
      <c r="L1329" s="168"/>
      <c r="M1329" s="173"/>
      <c r="T1329" s="174"/>
      <c r="AT1329" s="169" t="s">
        <v>171</v>
      </c>
      <c r="AU1329" s="169" t="s">
        <v>85</v>
      </c>
      <c r="AV1329" s="13" t="s">
        <v>85</v>
      </c>
      <c r="AW1329" s="13" t="s">
        <v>4</v>
      </c>
      <c r="AX1329" s="13" t="s">
        <v>83</v>
      </c>
      <c r="AY1329" s="169" t="s">
        <v>160</v>
      </c>
    </row>
    <row r="1330" spans="2:65" s="1" customFormat="1" ht="16.5" customHeight="1">
      <c r="B1330" s="33"/>
      <c r="C1330" s="146" t="s">
        <v>1308</v>
      </c>
      <c r="D1330" s="146" t="s">
        <v>162</v>
      </c>
      <c r="E1330" s="147" t="s">
        <v>1309</v>
      </c>
      <c r="F1330" s="148" t="s">
        <v>1310</v>
      </c>
      <c r="G1330" s="149" t="s">
        <v>204</v>
      </c>
      <c r="H1330" s="150">
        <v>1137.996</v>
      </c>
      <c r="I1330" s="151"/>
      <c r="J1330" s="152">
        <f>ROUND(I1330*H1330,2)</f>
        <v>0</v>
      </c>
      <c r="K1330" s="148" t="s">
        <v>166</v>
      </c>
      <c r="L1330" s="33"/>
      <c r="M1330" s="153" t="s">
        <v>21</v>
      </c>
      <c r="N1330" s="154" t="s">
        <v>47</v>
      </c>
      <c r="P1330" s="155">
        <f>O1330*H1330</f>
        <v>0</v>
      </c>
      <c r="Q1330" s="155">
        <v>0</v>
      </c>
      <c r="R1330" s="155">
        <f>Q1330*H1330</f>
        <v>0</v>
      </c>
      <c r="S1330" s="155">
        <v>0</v>
      </c>
      <c r="T1330" s="156">
        <f>S1330*H1330</f>
        <v>0</v>
      </c>
      <c r="AR1330" s="157" t="s">
        <v>352</v>
      </c>
      <c r="AT1330" s="157" t="s">
        <v>162</v>
      </c>
      <c r="AU1330" s="157" t="s">
        <v>85</v>
      </c>
      <c r="AY1330" s="18" t="s">
        <v>160</v>
      </c>
      <c r="BE1330" s="158">
        <f>IF(N1330="základní",J1330,0)</f>
        <v>0</v>
      </c>
      <c r="BF1330" s="158">
        <f>IF(N1330="snížená",J1330,0)</f>
        <v>0</v>
      </c>
      <c r="BG1330" s="158">
        <f>IF(N1330="zákl. přenesená",J1330,0)</f>
        <v>0</v>
      </c>
      <c r="BH1330" s="158">
        <f>IF(N1330="sníž. přenesená",J1330,0)</f>
        <v>0</v>
      </c>
      <c r="BI1330" s="158">
        <f>IF(N1330="nulová",J1330,0)</f>
        <v>0</v>
      </c>
      <c r="BJ1330" s="18" t="s">
        <v>83</v>
      </c>
      <c r="BK1330" s="158">
        <f>ROUND(I1330*H1330,2)</f>
        <v>0</v>
      </c>
      <c r="BL1330" s="18" t="s">
        <v>352</v>
      </c>
      <c r="BM1330" s="157" t="s">
        <v>1311</v>
      </c>
    </row>
    <row r="1331" spans="2:47" s="1" customFormat="1" ht="27">
      <c r="B1331" s="33"/>
      <c r="D1331" s="159" t="s">
        <v>169</v>
      </c>
      <c r="F1331" s="160" t="s">
        <v>1301</v>
      </c>
      <c r="I1331" s="94"/>
      <c r="L1331" s="33"/>
      <c r="M1331" s="161"/>
      <c r="T1331" s="54"/>
      <c r="AT1331" s="18" t="s">
        <v>169</v>
      </c>
      <c r="AU1331" s="18" t="s">
        <v>85</v>
      </c>
    </row>
    <row r="1332" spans="2:51" s="12" customFormat="1" ht="10">
      <c r="B1332" s="162"/>
      <c r="D1332" s="159" t="s">
        <v>171</v>
      </c>
      <c r="E1332" s="163" t="s">
        <v>21</v>
      </c>
      <c r="F1332" s="164" t="s">
        <v>1312</v>
      </c>
      <c r="H1332" s="163" t="s">
        <v>21</v>
      </c>
      <c r="I1332" s="165"/>
      <c r="L1332" s="162"/>
      <c r="M1332" s="166"/>
      <c r="T1332" s="167"/>
      <c r="AT1332" s="163" t="s">
        <v>171</v>
      </c>
      <c r="AU1332" s="163" t="s">
        <v>85</v>
      </c>
      <c r="AV1332" s="12" t="s">
        <v>83</v>
      </c>
      <c r="AW1332" s="12" t="s">
        <v>37</v>
      </c>
      <c r="AX1332" s="12" t="s">
        <v>76</v>
      </c>
      <c r="AY1332" s="163" t="s">
        <v>160</v>
      </c>
    </row>
    <row r="1333" spans="2:51" s="12" customFormat="1" ht="10">
      <c r="B1333" s="162"/>
      <c r="D1333" s="159" t="s">
        <v>171</v>
      </c>
      <c r="E1333" s="163" t="s">
        <v>21</v>
      </c>
      <c r="F1333" s="164" t="s">
        <v>1313</v>
      </c>
      <c r="H1333" s="163" t="s">
        <v>21</v>
      </c>
      <c r="I1333" s="165"/>
      <c r="L1333" s="162"/>
      <c r="M1333" s="166"/>
      <c r="T1333" s="167"/>
      <c r="AT1333" s="163" t="s">
        <v>171</v>
      </c>
      <c r="AU1333" s="163" t="s">
        <v>85</v>
      </c>
      <c r="AV1333" s="12" t="s">
        <v>83</v>
      </c>
      <c r="AW1333" s="12" t="s">
        <v>37</v>
      </c>
      <c r="AX1333" s="12" t="s">
        <v>76</v>
      </c>
      <c r="AY1333" s="163" t="s">
        <v>160</v>
      </c>
    </row>
    <row r="1334" spans="2:51" s="12" customFormat="1" ht="10">
      <c r="B1334" s="162"/>
      <c r="D1334" s="159" t="s">
        <v>171</v>
      </c>
      <c r="E1334" s="163" t="s">
        <v>21</v>
      </c>
      <c r="F1334" s="164" t="s">
        <v>1314</v>
      </c>
      <c r="H1334" s="163" t="s">
        <v>21</v>
      </c>
      <c r="I1334" s="165"/>
      <c r="L1334" s="162"/>
      <c r="M1334" s="166"/>
      <c r="T1334" s="167"/>
      <c r="AT1334" s="163" t="s">
        <v>171</v>
      </c>
      <c r="AU1334" s="163" t="s">
        <v>85</v>
      </c>
      <c r="AV1334" s="12" t="s">
        <v>83</v>
      </c>
      <c r="AW1334" s="12" t="s">
        <v>37</v>
      </c>
      <c r="AX1334" s="12" t="s">
        <v>76</v>
      </c>
      <c r="AY1334" s="163" t="s">
        <v>160</v>
      </c>
    </row>
    <row r="1335" spans="2:51" s="13" customFormat="1" ht="10">
      <c r="B1335" s="168"/>
      <c r="D1335" s="159" t="s">
        <v>171</v>
      </c>
      <c r="E1335" s="169" t="s">
        <v>21</v>
      </c>
      <c r="F1335" s="170" t="s">
        <v>1315</v>
      </c>
      <c r="H1335" s="171">
        <v>621.434</v>
      </c>
      <c r="I1335" s="172"/>
      <c r="L1335" s="168"/>
      <c r="M1335" s="173"/>
      <c r="T1335" s="174"/>
      <c r="AT1335" s="169" t="s">
        <v>171</v>
      </c>
      <c r="AU1335" s="169" t="s">
        <v>85</v>
      </c>
      <c r="AV1335" s="13" t="s">
        <v>85</v>
      </c>
      <c r="AW1335" s="13" t="s">
        <v>37</v>
      </c>
      <c r="AX1335" s="13" t="s">
        <v>76</v>
      </c>
      <c r="AY1335" s="169" t="s">
        <v>160</v>
      </c>
    </row>
    <row r="1336" spans="2:51" s="13" customFormat="1" ht="10">
      <c r="B1336" s="168"/>
      <c r="D1336" s="159" t="s">
        <v>171</v>
      </c>
      <c r="E1336" s="169" t="s">
        <v>21</v>
      </c>
      <c r="F1336" s="170" t="s">
        <v>1316</v>
      </c>
      <c r="H1336" s="171">
        <v>-78</v>
      </c>
      <c r="I1336" s="172"/>
      <c r="L1336" s="168"/>
      <c r="M1336" s="173"/>
      <c r="T1336" s="174"/>
      <c r="AT1336" s="169" t="s">
        <v>171</v>
      </c>
      <c r="AU1336" s="169" t="s">
        <v>85</v>
      </c>
      <c r="AV1336" s="13" t="s">
        <v>85</v>
      </c>
      <c r="AW1336" s="13" t="s">
        <v>37</v>
      </c>
      <c r="AX1336" s="13" t="s">
        <v>76</v>
      </c>
      <c r="AY1336" s="169" t="s">
        <v>160</v>
      </c>
    </row>
    <row r="1337" spans="2:51" s="14" customFormat="1" ht="10">
      <c r="B1337" s="175"/>
      <c r="D1337" s="159" t="s">
        <v>171</v>
      </c>
      <c r="E1337" s="176" t="s">
        <v>21</v>
      </c>
      <c r="F1337" s="177" t="s">
        <v>180</v>
      </c>
      <c r="H1337" s="178">
        <v>543.434</v>
      </c>
      <c r="I1337" s="179"/>
      <c r="L1337" s="175"/>
      <c r="M1337" s="180"/>
      <c r="T1337" s="181"/>
      <c r="AT1337" s="176" t="s">
        <v>171</v>
      </c>
      <c r="AU1337" s="176" t="s">
        <v>85</v>
      </c>
      <c r="AV1337" s="14" t="s">
        <v>181</v>
      </c>
      <c r="AW1337" s="14" t="s">
        <v>37</v>
      </c>
      <c r="AX1337" s="14" t="s">
        <v>76</v>
      </c>
      <c r="AY1337" s="176" t="s">
        <v>160</v>
      </c>
    </row>
    <row r="1338" spans="2:51" s="12" customFormat="1" ht="10">
      <c r="B1338" s="162"/>
      <c r="D1338" s="159" t="s">
        <v>171</v>
      </c>
      <c r="E1338" s="163" t="s">
        <v>21</v>
      </c>
      <c r="F1338" s="164" t="s">
        <v>1317</v>
      </c>
      <c r="H1338" s="163" t="s">
        <v>21</v>
      </c>
      <c r="I1338" s="165"/>
      <c r="L1338" s="162"/>
      <c r="M1338" s="166"/>
      <c r="T1338" s="167"/>
      <c r="AT1338" s="163" t="s">
        <v>171</v>
      </c>
      <c r="AU1338" s="163" t="s">
        <v>85</v>
      </c>
      <c r="AV1338" s="12" t="s">
        <v>83</v>
      </c>
      <c r="AW1338" s="12" t="s">
        <v>37</v>
      </c>
      <c r="AX1338" s="12" t="s">
        <v>76</v>
      </c>
      <c r="AY1338" s="163" t="s">
        <v>160</v>
      </c>
    </row>
    <row r="1339" spans="2:51" s="13" customFormat="1" ht="10">
      <c r="B1339" s="168"/>
      <c r="D1339" s="159" t="s">
        <v>171</v>
      </c>
      <c r="E1339" s="169" t="s">
        <v>21</v>
      </c>
      <c r="F1339" s="170" t="s">
        <v>1318</v>
      </c>
      <c r="H1339" s="171">
        <v>126.42</v>
      </c>
      <c r="I1339" s="172"/>
      <c r="L1339" s="168"/>
      <c r="M1339" s="173"/>
      <c r="T1339" s="174"/>
      <c r="AT1339" s="169" t="s">
        <v>171</v>
      </c>
      <c r="AU1339" s="169" t="s">
        <v>85</v>
      </c>
      <c r="AV1339" s="13" t="s">
        <v>85</v>
      </c>
      <c r="AW1339" s="13" t="s">
        <v>37</v>
      </c>
      <c r="AX1339" s="13" t="s">
        <v>76</v>
      </c>
      <c r="AY1339" s="169" t="s">
        <v>160</v>
      </c>
    </row>
    <row r="1340" spans="2:51" s="13" customFormat="1" ht="10">
      <c r="B1340" s="168"/>
      <c r="D1340" s="159" t="s">
        <v>171</v>
      </c>
      <c r="E1340" s="169" t="s">
        <v>21</v>
      </c>
      <c r="F1340" s="170" t="s">
        <v>1319</v>
      </c>
      <c r="H1340" s="171">
        <v>-13</v>
      </c>
      <c r="I1340" s="172"/>
      <c r="L1340" s="168"/>
      <c r="M1340" s="173"/>
      <c r="T1340" s="174"/>
      <c r="AT1340" s="169" t="s">
        <v>171</v>
      </c>
      <c r="AU1340" s="169" t="s">
        <v>85</v>
      </c>
      <c r="AV1340" s="13" t="s">
        <v>85</v>
      </c>
      <c r="AW1340" s="13" t="s">
        <v>37</v>
      </c>
      <c r="AX1340" s="13" t="s">
        <v>76</v>
      </c>
      <c r="AY1340" s="169" t="s">
        <v>160</v>
      </c>
    </row>
    <row r="1341" spans="2:51" s="14" customFormat="1" ht="10">
      <c r="B1341" s="175"/>
      <c r="D1341" s="159" t="s">
        <v>171</v>
      </c>
      <c r="E1341" s="176" t="s">
        <v>21</v>
      </c>
      <c r="F1341" s="177" t="s">
        <v>180</v>
      </c>
      <c r="H1341" s="178">
        <v>113.42</v>
      </c>
      <c r="I1341" s="179"/>
      <c r="L1341" s="175"/>
      <c r="M1341" s="180"/>
      <c r="T1341" s="181"/>
      <c r="AT1341" s="176" t="s">
        <v>171</v>
      </c>
      <c r="AU1341" s="176" t="s">
        <v>85</v>
      </c>
      <c r="AV1341" s="14" t="s">
        <v>181</v>
      </c>
      <c r="AW1341" s="14" t="s">
        <v>37</v>
      </c>
      <c r="AX1341" s="14" t="s">
        <v>76</v>
      </c>
      <c r="AY1341" s="176" t="s">
        <v>160</v>
      </c>
    </row>
    <row r="1342" spans="2:51" s="12" customFormat="1" ht="10">
      <c r="B1342" s="162"/>
      <c r="D1342" s="159" t="s">
        <v>171</v>
      </c>
      <c r="E1342" s="163" t="s">
        <v>21</v>
      </c>
      <c r="F1342" s="164" t="s">
        <v>1320</v>
      </c>
      <c r="H1342" s="163" t="s">
        <v>21</v>
      </c>
      <c r="I1342" s="165"/>
      <c r="L1342" s="162"/>
      <c r="M1342" s="166"/>
      <c r="T1342" s="167"/>
      <c r="AT1342" s="163" t="s">
        <v>171</v>
      </c>
      <c r="AU1342" s="163" t="s">
        <v>85</v>
      </c>
      <c r="AV1342" s="12" t="s">
        <v>83</v>
      </c>
      <c r="AW1342" s="12" t="s">
        <v>37</v>
      </c>
      <c r="AX1342" s="12" t="s">
        <v>76</v>
      </c>
      <c r="AY1342" s="163" t="s">
        <v>160</v>
      </c>
    </row>
    <row r="1343" spans="2:51" s="13" customFormat="1" ht="10">
      <c r="B1343" s="168"/>
      <c r="D1343" s="159" t="s">
        <v>171</v>
      </c>
      <c r="E1343" s="169" t="s">
        <v>21</v>
      </c>
      <c r="F1343" s="170" t="s">
        <v>1321</v>
      </c>
      <c r="H1343" s="171">
        <v>13.95</v>
      </c>
      <c r="I1343" s="172"/>
      <c r="L1343" s="168"/>
      <c r="M1343" s="173"/>
      <c r="T1343" s="174"/>
      <c r="AT1343" s="169" t="s">
        <v>171</v>
      </c>
      <c r="AU1343" s="169" t="s">
        <v>85</v>
      </c>
      <c r="AV1343" s="13" t="s">
        <v>85</v>
      </c>
      <c r="AW1343" s="13" t="s">
        <v>37</v>
      </c>
      <c r="AX1343" s="13" t="s">
        <v>76</v>
      </c>
      <c r="AY1343" s="169" t="s">
        <v>160</v>
      </c>
    </row>
    <row r="1344" spans="2:51" s="13" customFormat="1" ht="10">
      <c r="B1344" s="168"/>
      <c r="D1344" s="159" t="s">
        <v>171</v>
      </c>
      <c r="E1344" s="169" t="s">
        <v>21</v>
      </c>
      <c r="F1344" s="170" t="s">
        <v>1322</v>
      </c>
      <c r="H1344" s="171">
        <v>-2</v>
      </c>
      <c r="I1344" s="172"/>
      <c r="L1344" s="168"/>
      <c r="M1344" s="173"/>
      <c r="T1344" s="174"/>
      <c r="AT1344" s="169" t="s">
        <v>171</v>
      </c>
      <c r="AU1344" s="169" t="s">
        <v>85</v>
      </c>
      <c r="AV1344" s="13" t="s">
        <v>85</v>
      </c>
      <c r="AW1344" s="13" t="s">
        <v>37</v>
      </c>
      <c r="AX1344" s="13" t="s">
        <v>76</v>
      </c>
      <c r="AY1344" s="169" t="s">
        <v>160</v>
      </c>
    </row>
    <row r="1345" spans="2:51" s="14" customFormat="1" ht="10">
      <c r="B1345" s="175"/>
      <c r="D1345" s="159" t="s">
        <v>171</v>
      </c>
      <c r="E1345" s="176" t="s">
        <v>21</v>
      </c>
      <c r="F1345" s="177" t="s">
        <v>180</v>
      </c>
      <c r="H1345" s="178">
        <v>11.95</v>
      </c>
      <c r="I1345" s="179"/>
      <c r="L1345" s="175"/>
      <c r="M1345" s="180"/>
      <c r="T1345" s="181"/>
      <c r="AT1345" s="176" t="s">
        <v>171</v>
      </c>
      <c r="AU1345" s="176" t="s">
        <v>85</v>
      </c>
      <c r="AV1345" s="14" t="s">
        <v>181</v>
      </c>
      <c r="AW1345" s="14" t="s">
        <v>37</v>
      </c>
      <c r="AX1345" s="14" t="s">
        <v>76</v>
      </c>
      <c r="AY1345" s="176" t="s">
        <v>160</v>
      </c>
    </row>
    <row r="1346" spans="2:51" s="12" customFormat="1" ht="10">
      <c r="B1346" s="162"/>
      <c r="D1346" s="159" t="s">
        <v>171</v>
      </c>
      <c r="E1346" s="163" t="s">
        <v>21</v>
      </c>
      <c r="F1346" s="164" t="s">
        <v>1323</v>
      </c>
      <c r="H1346" s="163" t="s">
        <v>21</v>
      </c>
      <c r="I1346" s="165"/>
      <c r="L1346" s="162"/>
      <c r="M1346" s="166"/>
      <c r="T1346" s="167"/>
      <c r="AT1346" s="163" t="s">
        <v>171</v>
      </c>
      <c r="AU1346" s="163" t="s">
        <v>85</v>
      </c>
      <c r="AV1346" s="12" t="s">
        <v>83</v>
      </c>
      <c r="AW1346" s="12" t="s">
        <v>37</v>
      </c>
      <c r="AX1346" s="12" t="s">
        <v>76</v>
      </c>
      <c r="AY1346" s="163" t="s">
        <v>160</v>
      </c>
    </row>
    <row r="1347" spans="2:51" s="13" customFormat="1" ht="10">
      <c r="B1347" s="168"/>
      <c r="D1347" s="159" t="s">
        <v>171</v>
      </c>
      <c r="E1347" s="169" t="s">
        <v>21</v>
      </c>
      <c r="F1347" s="170" t="s">
        <v>1324</v>
      </c>
      <c r="H1347" s="171">
        <v>155.124</v>
      </c>
      <c r="I1347" s="172"/>
      <c r="L1347" s="168"/>
      <c r="M1347" s="173"/>
      <c r="T1347" s="174"/>
      <c r="AT1347" s="169" t="s">
        <v>171</v>
      </c>
      <c r="AU1347" s="169" t="s">
        <v>85</v>
      </c>
      <c r="AV1347" s="13" t="s">
        <v>85</v>
      </c>
      <c r="AW1347" s="13" t="s">
        <v>37</v>
      </c>
      <c r="AX1347" s="13" t="s">
        <v>76</v>
      </c>
      <c r="AY1347" s="169" t="s">
        <v>160</v>
      </c>
    </row>
    <row r="1348" spans="2:51" s="13" customFormat="1" ht="10">
      <c r="B1348" s="168"/>
      <c r="D1348" s="159" t="s">
        <v>171</v>
      </c>
      <c r="E1348" s="169" t="s">
        <v>21</v>
      </c>
      <c r="F1348" s="170" t="s">
        <v>1325</v>
      </c>
      <c r="H1348" s="171">
        <v>-14</v>
      </c>
      <c r="I1348" s="172"/>
      <c r="L1348" s="168"/>
      <c r="M1348" s="173"/>
      <c r="T1348" s="174"/>
      <c r="AT1348" s="169" t="s">
        <v>171</v>
      </c>
      <c r="AU1348" s="169" t="s">
        <v>85</v>
      </c>
      <c r="AV1348" s="13" t="s">
        <v>85</v>
      </c>
      <c r="AW1348" s="13" t="s">
        <v>37</v>
      </c>
      <c r="AX1348" s="13" t="s">
        <v>76</v>
      </c>
      <c r="AY1348" s="169" t="s">
        <v>160</v>
      </c>
    </row>
    <row r="1349" spans="2:51" s="14" customFormat="1" ht="10">
      <c r="B1349" s="175"/>
      <c r="D1349" s="159" t="s">
        <v>171</v>
      </c>
      <c r="E1349" s="176" t="s">
        <v>21</v>
      </c>
      <c r="F1349" s="177" t="s">
        <v>180</v>
      </c>
      <c r="H1349" s="178">
        <v>141.124</v>
      </c>
      <c r="I1349" s="179"/>
      <c r="L1349" s="175"/>
      <c r="M1349" s="180"/>
      <c r="T1349" s="181"/>
      <c r="AT1349" s="176" t="s">
        <v>171</v>
      </c>
      <c r="AU1349" s="176" t="s">
        <v>85</v>
      </c>
      <c r="AV1349" s="14" t="s">
        <v>181</v>
      </c>
      <c r="AW1349" s="14" t="s">
        <v>37</v>
      </c>
      <c r="AX1349" s="14" t="s">
        <v>76</v>
      </c>
      <c r="AY1349" s="176" t="s">
        <v>160</v>
      </c>
    </row>
    <row r="1350" spans="2:51" s="12" customFormat="1" ht="10">
      <c r="B1350" s="162"/>
      <c r="D1350" s="159" t="s">
        <v>171</v>
      </c>
      <c r="E1350" s="163" t="s">
        <v>21</v>
      </c>
      <c r="F1350" s="164" t="s">
        <v>1326</v>
      </c>
      <c r="H1350" s="163" t="s">
        <v>21</v>
      </c>
      <c r="I1350" s="165"/>
      <c r="L1350" s="162"/>
      <c r="M1350" s="166"/>
      <c r="T1350" s="167"/>
      <c r="AT1350" s="163" t="s">
        <v>171</v>
      </c>
      <c r="AU1350" s="163" t="s">
        <v>85</v>
      </c>
      <c r="AV1350" s="12" t="s">
        <v>83</v>
      </c>
      <c r="AW1350" s="12" t="s">
        <v>37</v>
      </c>
      <c r="AX1350" s="12" t="s">
        <v>76</v>
      </c>
      <c r="AY1350" s="163" t="s">
        <v>160</v>
      </c>
    </row>
    <row r="1351" spans="2:51" s="13" customFormat="1" ht="10">
      <c r="B1351" s="168"/>
      <c r="D1351" s="159" t="s">
        <v>171</v>
      </c>
      <c r="E1351" s="169" t="s">
        <v>21</v>
      </c>
      <c r="F1351" s="170" t="s">
        <v>1327</v>
      </c>
      <c r="H1351" s="171">
        <v>26.5</v>
      </c>
      <c r="I1351" s="172"/>
      <c r="L1351" s="168"/>
      <c r="M1351" s="173"/>
      <c r="T1351" s="174"/>
      <c r="AT1351" s="169" t="s">
        <v>171</v>
      </c>
      <c r="AU1351" s="169" t="s">
        <v>85</v>
      </c>
      <c r="AV1351" s="13" t="s">
        <v>85</v>
      </c>
      <c r="AW1351" s="13" t="s">
        <v>37</v>
      </c>
      <c r="AX1351" s="13" t="s">
        <v>76</v>
      </c>
      <c r="AY1351" s="169" t="s">
        <v>160</v>
      </c>
    </row>
    <row r="1352" spans="2:51" s="13" customFormat="1" ht="10">
      <c r="B1352" s="168"/>
      <c r="D1352" s="159" t="s">
        <v>171</v>
      </c>
      <c r="E1352" s="169" t="s">
        <v>21</v>
      </c>
      <c r="F1352" s="170" t="s">
        <v>1322</v>
      </c>
      <c r="H1352" s="171">
        <v>-2</v>
      </c>
      <c r="I1352" s="172"/>
      <c r="L1352" s="168"/>
      <c r="M1352" s="173"/>
      <c r="T1352" s="174"/>
      <c r="AT1352" s="169" t="s">
        <v>171</v>
      </c>
      <c r="AU1352" s="169" t="s">
        <v>85</v>
      </c>
      <c r="AV1352" s="13" t="s">
        <v>85</v>
      </c>
      <c r="AW1352" s="13" t="s">
        <v>37</v>
      </c>
      <c r="AX1352" s="13" t="s">
        <v>76</v>
      </c>
      <c r="AY1352" s="169" t="s">
        <v>160</v>
      </c>
    </row>
    <row r="1353" spans="2:51" s="14" customFormat="1" ht="10">
      <c r="B1353" s="175"/>
      <c r="D1353" s="159" t="s">
        <v>171</v>
      </c>
      <c r="E1353" s="176" t="s">
        <v>21</v>
      </c>
      <c r="F1353" s="177" t="s">
        <v>180</v>
      </c>
      <c r="H1353" s="178">
        <v>24.5</v>
      </c>
      <c r="I1353" s="179"/>
      <c r="L1353" s="175"/>
      <c r="M1353" s="180"/>
      <c r="T1353" s="181"/>
      <c r="AT1353" s="176" t="s">
        <v>171</v>
      </c>
      <c r="AU1353" s="176" t="s">
        <v>85</v>
      </c>
      <c r="AV1353" s="14" t="s">
        <v>181</v>
      </c>
      <c r="AW1353" s="14" t="s">
        <v>37</v>
      </c>
      <c r="AX1353" s="14" t="s">
        <v>76</v>
      </c>
      <c r="AY1353" s="176" t="s">
        <v>160</v>
      </c>
    </row>
    <row r="1354" spans="2:51" s="12" customFormat="1" ht="10">
      <c r="B1354" s="162"/>
      <c r="D1354" s="159" t="s">
        <v>171</v>
      </c>
      <c r="E1354" s="163" t="s">
        <v>21</v>
      </c>
      <c r="F1354" s="164" t="s">
        <v>1328</v>
      </c>
      <c r="H1354" s="163" t="s">
        <v>21</v>
      </c>
      <c r="I1354" s="165"/>
      <c r="L1354" s="162"/>
      <c r="M1354" s="166"/>
      <c r="T1354" s="167"/>
      <c r="AT1354" s="163" t="s">
        <v>171</v>
      </c>
      <c r="AU1354" s="163" t="s">
        <v>85</v>
      </c>
      <c r="AV1354" s="12" t="s">
        <v>83</v>
      </c>
      <c r="AW1354" s="12" t="s">
        <v>37</v>
      </c>
      <c r="AX1354" s="12" t="s">
        <v>76</v>
      </c>
      <c r="AY1354" s="163" t="s">
        <v>160</v>
      </c>
    </row>
    <row r="1355" spans="2:51" s="13" customFormat="1" ht="10">
      <c r="B1355" s="168"/>
      <c r="D1355" s="159" t="s">
        <v>171</v>
      </c>
      <c r="E1355" s="169" t="s">
        <v>21</v>
      </c>
      <c r="F1355" s="170" t="s">
        <v>1329</v>
      </c>
      <c r="H1355" s="171">
        <v>169.596</v>
      </c>
      <c r="I1355" s="172"/>
      <c r="L1355" s="168"/>
      <c r="M1355" s="173"/>
      <c r="T1355" s="174"/>
      <c r="AT1355" s="169" t="s">
        <v>171</v>
      </c>
      <c r="AU1355" s="169" t="s">
        <v>85</v>
      </c>
      <c r="AV1355" s="13" t="s">
        <v>85</v>
      </c>
      <c r="AW1355" s="13" t="s">
        <v>37</v>
      </c>
      <c r="AX1355" s="13" t="s">
        <v>76</v>
      </c>
      <c r="AY1355" s="169" t="s">
        <v>160</v>
      </c>
    </row>
    <row r="1356" spans="2:51" s="13" customFormat="1" ht="10">
      <c r="B1356" s="168"/>
      <c r="D1356" s="159" t="s">
        <v>171</v>
      </c>
      <c r="E1356" s="169" t="s">
        <v>21</v>
      </c>
      <c r="F1356" s="170" t="s">
        <v>1325</v>
      </c>
      <c r="H1356" s="171">
        <v>-14</v>
      </c>
      <c r="I1356" s="172"/>
      <c r="L1356" s="168"/>
      <c r="M1356" s="173"/>
      <c r="T1356" s="174"/>
      <c r="AT1356" s="169" t="s">
        <v>171</v>
      </c>
      <c r="AU1356" s="169" t="s">
        <v>85</v>
      </c>
      <c r="AV1356" s="13" t="s">
        <v>85</v>
      </c>
      <c r="AW1356" s="13" t="s">
        <v>37</v>
      </c>
      <c r="AX1356" s="13" t="s">
        <v>76</v>
      </c>
      <c r="AY1356" s="169" t="s">
        <v>160</v>
      </c>
    </row>
    <row r="1357" spans="2:51" s="14" customFormat="1" ht="10">
      <c r="B1357" s="175"/>
      <c r="D1357" s="159" t="s">
        <v>171</v>
      </c>
      <c r="E1357" s="176" t="s">
        <v>21</v>
      </c>
      <c r="F1357" s="177" t="s">
        <v>180</v>
      </c>
      <c r="H1357" s="178">
        <v>155.596</v>
      </c>
      <c r="I1357" s="179"/>
      <c r="L1357" s="175"/>
      <c r="M1357" s="180"/>
      <c r="T1357" s="181"/>
      <c r="AT1357" s="176" t="s">
        <v>171</v>
      </c>
      <c r="AU1357" s="176" t="s">
        <v>85</v>
      </c>
      <c r="AV1357" s="14" t="s">
        <v>181</v>
      </c>
      <c r="AW1357" s="14" t="s">
        <v>37</v>
      </c>
      <c r="AX1357" s="14" t="s">
        <v>76</v>
      </c>
      <c r="AY1357" s="176" t="s">
        <v>160</v>
      </c>
    </row>
    <row r="1358" spans="2:51" s="12" customFormat="1" ht="10">
      <c r="B1358" s="162"/>
      <c r="D1358" s="159" t="s">
        <v>171</v>
      </c>
      <c r="E1358" s="163" t="s">
        <v>21</v>
      </c>
      <c r="F1358" s="164" t="s">
        <v>1330</v>
      </c>
      <c r="H1358" s="163" t="s">
        <v>21</v>
      </c>
      <c r="I1358" s="165"/>
      <c r="L1358" s="162"/>
      <c r="M1358" s="166"/>
      <c r="T1358" s="167"/>
      <c r="AT1358" s="163" t="s">
        <v>171</v>
      </c>
      <c r="AU1358" s="163" t="s">
        <v>85</v>
      </c>
      <c r="AV1358" s="12" t="s">
        <v>83</v>
      </c>
      <c r="AW1358" s="12" t="s">
        <v>37</v>
      </c>
      <c r="AX1358" s="12" t="s">
        <v>76</v>
      </c>
      <c r="AY1358" s="163" t="s">
        <v>160</v>
      </c>
    </row>
    <row r="1359" spans="2:51" s="13" customFormat="1" ht="10">
      <c r="B1359" s="168"/>
      <c r="D1359" s="159" t="s">
        <v>171</v>
      </c>
      <c r="E1359" s="169" t="s">
        <v>21</v>
      </c>
      <c r="F1359" s="170" t="s">
        <v>1331</v>
      </c>
      <c r="H1359" s="171">
        <v>44.487</v>
      </c>
      <c r="I1359" s="172"/>
      <c r="L1359" s="168"/>
      <c r="M1359" s="173"/>
      <c r="T1359" s="174"/>
      <c r="AT1359" s="169" t="s">
        <v>171</v>
      </c>
      <c r="AU1359" s="169" t="s">
        <v>85</v>
      </c>
      <c r="AV1359" s="13" t="s">
        <v>85</v>
      </c>
      <c r="AW1359" s="13" t="s">
        <v>37</v>
      </c>
      <c r="AX1359" s="13" t="s">
        <v>76</v>
      </c>
      <c r="AY1359" s="169" t="s">
        <v>160</v>
      </c>
    </row>
    <row r="1360" spans="2:51" s="13" customFormat="1" ht="10">
      <c r="B1360" s="168"/>
      <c r="D1360" s="159" t="s">
        <v>171</v>
      </c>
      <c r="E1360" s="169" t="s">
        <v>21</v>
      </c>
      <c r="F1360" s="170" t="s">
        <v>1332</v>
      </c>
      <c r="H1360" s="171">
        <v>-5</v>
      </c>
      <c r="I1360" s="172"/>
      <c r="L1360" s="168"/>
      <c r="M1360" s="173"/>
      <c r="T1360" s="174"/>
      <c r="AT1360" s="169" t="s">
        <v>171</v>
      </c>
      <c r="AU1360" s="169" t="s">
        <v>85</v>
      </c>
      <c r="AV1360" s="13" t="s">
        <v>85</v>
      </c>
      <c r="AW1360" s="13" t="s">
        <v>37</v>
      </c>
      <c r="AX1360" s="13" t="s">
        <v>76</v>
      </c>
      <c r="AY1360" s="169" t="s">
        <v>160</v>
      </c>
    </row>
    <row r="1361" spans="2:51" s="14" customFormat="1" ht="10">
      <c r="B1361" s="175"/>
      <c r="D1361" s="159" t="s">
        <v>171</v>
      </c>
      <c r="E1361" s="176" t="s">
        <v>21</v>
      </c>
      <c r="F1361" s="177" t="s">
        <v>180</v>
      </c>
      <c r="H1361" s="178">
        <v>39.487</v>
      </c>
      <c r="I1361" s="179"/>
      <c r="L1361" s="175"/>
      <c r="M1361" s="180"/>
      <c r="T1361" s="181"/>
      <c r="AT1361" s="176" t="s">
        <v>171</v>
      </c>
      <c r="AU1361" s="176" t="s">
        <v>85</v>
      </c>
      <c r="AV1361" s="14" t="s">
        <v>181</v>
      </c>
      <c r="AW1361" s="14" t="s">
        <v>37</v>
      </c>
      <c r="AX1361" s="14" t="s">
        <v>76</v>
      </c>
      <c r="AY1361" s="176" t="s">
        <v>160</v>
      </c>
    </row>
    <row r="1362" spans="2:51" s="12" customFormat="1" ht="10">
      <c r="B1362" s="162"/>
      <c r="D1362" s="159" t="s">
        <v>171</v>
      </c>
      <c r="E1362" s="163" t="s">
        <v>21</v>
      </c>
      <c r="F1362" s="164" t="s">
        <v>1333</v>
      </c>
      <c r="H1362" s="163" t="s">
        <v>21</v>
      </c>
      <c r="I1362" s="165"/>
      <c r="L1362" s="162"/>
      <c r="M1362" s="166"/>
      <c r="T1362" s="167"/>
      <c r="AT1362" s="163" t="s">
        <v>171</v>
      </c>
      <c r="AU1362" s="163" t="s">
        <v>85</v>
      </c>
      <c r="AV1362" s="12" t="s">
        <v>83</v>
      </c>
      <c r="AW1362" s="12" t="s">
        <v>37</v>
      </c>
      <c r="AX1362" s="12" t="s">
        <v>76</v>
      </c>
      <c r="AY1362" s="163" t="s">
        <v>160</v>
      </c>
    </row>
    <row r="1363" spans="2:51" s="13" customFormat="1" ht="10">
      <c r="B1363" s="168"/>
      <c r="D1363" s="159" t="s">
        <v>171</v>
      </c>
      <c r="E1363" s="169" t="s">
        <v>21</v>
      </c>
      <c r="F1363" s="170" t="s">
        <v>1334</v>
      </c>
      <c r="H1363" s="171">
        <v>30.68</v>
      </c>
      <c r="I1363" s="172"/>
      <c r="L1363" s="168"/>
      <c r="M1363" s="173"/>
      <c r="T1363" s="174"/>
      <c r="AT1363" s="169" t="s">
        <v>171</v>
      </c>
      <c r="AU1363" s="169" t="s">
        <v>85</v>
      </c>
      <c r="AV1363" s="13" t="s">
        <v>85</v>
      </c>
      <c r="AW1363" s="13" t="s">
        <v>37</v>
      </c>
      <c r="AX1363" s="13" t="s">
        <v>76</v>
      </c>
      <c r="AY1363" s="169" t="s">
        <v>160</v>
      </c>
    </row>
    <row r="1364" spans="2:51" s="13" customFormat="1" ht="10">
      <c r="B1364" s="168"/>
      <c r="D1364" s="159" t="s">
        <v>171</v>
      </c>
      <c r="E1364" s="169" t="s">
        <v>21</v>
      </c>
      <c r="F1364" s="170" t="s">
        <v>1335</v>
      </c>
      <c r="H1364" s="171">
        <v>29.43</v>
      </c>
      <c r="I1364" s="172"/>
      <c r="L1364" s="168"/>
      <c r="M1364" s="173"/>
      <c r="T1364" s="174"/>
      <c r="AT1364" s="169" t="s">
        <v>171</v>
      </c>
      <c r="AU1364" s="169" t="s">
        <v>85</v>
      </c>
      <c r="AV1364" s="13" t="s">
        <v>85</v>
      </c>
      <c r="AW1364" s="13" t="s">
        <v>37</v>
      </c>
      <c r="AX1364" s="13" t="s">
        <v>76</v>
      </c>
      <c r="AY1364" s="169" t="s">
        <v>160</v>
      </c>
    </row>
    <row r="1365" spans="2:51" s="13" customFormat="1" ht="10">
      <c r="B1365" s="168"/>
      <c r="D1365" s="159" t="s">
        <v>171</v>
      </c>
      <c r="E1365" s="169" t="s">
        <v>21</v>
      </c>
      <c r="F1365" s="170" t="s">
        <v>1336</v>
      </c>
      <c r="H1365" s="171">
        <v>48.375</v>
      </c>
      <c r="I1365" s="172"/>
      <c r="L1365" s="168"/>
      <c r="M1365" s="173"/>
      <c r="T1365" s="174"/>
      <c r="AT1365" s="169" t="s">
        <v>171</v>
      </c>
      <c r="AU1365" s="169" t="s">
        <v>85</v>
      </c>
      <c r="AV1365" s="13" t="s">
        <v>85</v>
      </c>
      <c r="AW1365" s="13" t="s">
        <v>37</v>
      </c>
      <c r="AX1365" s="13" t="s">
        <v>76</v>
      </c>
      <c r="AY1365" s="169" t="s">
        <v>160</v>
      </c>
    </row>
    <row r="1366" spans="2:51" s="14" customFormat="1" ht="10">
      <c r="B1366" s="175"/>
      <c r="D1366" s="159" t="s">
        <v>171</v>
      </c>
      <c r="E1366" s="176" t="s">
        <v>21</v>
      </c>
      <c r="F1366" s="177" t="s">
        <v>180</v>
      </c>
      <c r="H1366" s="178">
        <v>108.485</v>
      </c>
      <c r="I1366" s="179"/>
      <c r="L1366" s="175"/>
      <c r="M1366" s="180"/>
      <c r="T1366" s="181"/>
      <c r="AT1366" s="176" t="s">
        <v>171</v>
      </c>
      <c r="AU1366" s="176" t="s">
        <v>85</v>
      </c>
      <c r="AV1366" s="14" t="s">
        <v>181</v>
      </c>
      <c r="AW1366" s="14" t="s">
        <v>37</v>
      </c>
      <c r="AX1366" s="14" t="s">
        <v>76</v>
      </c>
      <c r="AY1366" s="176" t="s">
        <v>160</v>
      </c>
    </row>
    <row r="1367" spans="2:51" s="15" customFormat="1" ht="10">
      <c r="B1367" s="182"/>
      <c r="D1367" s="159" t="s">
        <v>171</v>
      </c>
      <c r="E1367" s="183" t="s">
        <v>21</v>
      </c>
      <c r="F1367" s="184" t="s">
        <v>185</v>
      </c>
      <c r="H1367" s="185">
        <v>1137.996</v>
      </c>
      <c r="I1367" s="186"/>
      <c r="L1367" s="182"/>
      <c r="M1367" s="187"/>
      <c r="T1367" s="188"/>
      <c r="AT1367" s="183" t="s">
        <v>171</v>
      </c>
      <c r="AU1367" s="183" t="s">
        <v>85</v>
      </c>
      <c r="AV1367" s="15" t="s">
        <v>167</v>
      </c>
      <c r="AW1367" s="15" t="s">
        <v>37</v>
      </c>
      <c r="AX1367" s="15" t="s">
        <v>83</v>
      </c>
      <c r="AY1367" s="183" t="s">
        <v>160</v>
      </c>
    </row>
    <row r="1368" spans="2:65" s="1" customFormat="1" ht="16.5" customHeight="1">
      <c r="B1368" s="33"/>
      <c r="C1368" s="192" t="s">
        <v>1337</v>
      </c>
      <c r="D1368" s="192" t="s">
        <v>799</v>
      </c>
      <c r="E1368" s="193" t="s">
        <v>1304</v>
      </c>
      <c r="F1368" s="194" t="s">
        <v>1305</v>
      </c>
      <c r="G1368" s="195" t="s">
        <v>256</v>
      </c>
      <c r="H1368" s="196">
        <v>0.398</v>
      </c>
      <c r="I1368" s="197"/>
      <c r="J1368" s="198">
        <f>ROUND(I1368*H1368,2)</f>
        <v>0</v>
      </c>
      <c r="K1368" s="194" t="s">
        <v>166</v>
      </c>
      <c r="L1368" s="199"/>
      <c r="M1368" s="200" t="s">
        <v>21</v>
      </c>
      <c r="N1368" s="201" t="s">
        <v>47</v>
      </c>
      <c r="P1368" s="155">
        <f>O1368*H1368</f>
        <v>0</v>
      </c>
      <c r="Q1368" s="155">
        <v>1</v>
      </c>
      <c r="R1368" s="155">
        <f>Q1368*H1368</f>
        <v>0.398</v>
      </c>
      <c r="S1368" s="155">
        <v>0</v>
      </c>
      <c r="T1368" s="156">
        <f>S1368*H1368</f>
        <v>0</v>
      </c>
      <c r="AR1368" s="157" t="s">
        <v>445</v>
      </c>
      <c r="AT1368" s="157" t="s">
        <v>799</v>
      </c>
      <c r="AU1368" s="157" t="s">
        <v>85</v>
      </c>
      <c r="AY1368" s="18" t="s">
        <v>160</v>
      </c>
      <c r="BE1368" s="158">
        <f>IF(N1368="základní",J1368,0)</f>
        <v>0</v>
      </c>
      <c r="BF1368" s="158">
        <f>IF(N1368="snížená",J1368,0)</f>
        <v>0</v>
      </c>
      <c r="BG1368" s="158">
        <f>IF(N1368="zákl. přenesená",J1368,0)</f>
        <v>0</v>
      </c>
      <c r="BH1368" s="158">
        <f>IF(N1368="sníž. přenesená",J1368,0)</f>
        <v>0</v>
      </c>
      <c r="BI1368" s="158">
        <f>IF(N1368="nulová",J1368,0)</f>
        <v>0</v>
      </c>
      <c r="BJ1368" s="18" t="s">
        <v>83</v>
      </c>
      <c r="BK1368" s="158">
        <f>ROUND(I1368*H1368,2)</f>
        <v>0</v>
      </c>
      <c r="BL1368" s="18" t="s">
        <v>352</v>
      </c>
      <c r="BM1368" s="157" t="s">
        <v>1338</v>
      </c>
    </row>
    <row r="1369" spans="2:51" s="13" customFormat="1" ht="10">
      <c r="B1369" s="168"/>
      <c r="D1369" s="159" t="s">
        <v>171</v>
      </c>
      <c r="F1369" s="170" t="s">
        <v>1339</v>
      </c>
      <c r="H1369" s="171">
        <v>0.398</v>
      </c>
      <c r="I1369" s="172"/>
      <c r="L1369" s="168"/>
      <c r="M1369" s="173"/>
      <c r="T1369" s="174"/>
      <c r="AT1369" s="169" t="s">
        <v>171</v>
      </c>
      <c r="AU1369" s="169" t="s">
        <v>85</v>
      </c>
      <c r="AV1369" s="13" t="s">
        <v>85</v>
      </c>
      <c r="AW1369" s="13" t="s">
        <v>4</v>
      </c>
      <c r="AX1369" s="13" t="s">
        <v>83</v>
      </c>
      <c r="AY1369" s="169" t="s">
        <v>160</v>
      </c>
    </row>
    <row r="1370" spans="2:65" s="1" customFormat="1" ht="16.5" customHeight="1">
      <c r="B1370" s="33"/>
      <c r="C1370" s="146" t="s">
        <v>1340</v>
      </c>
      <c r="D1370" s="146" t="s">
        <v>162</v>
      </c>
      <c r="E1370" s="147" t="s">
        <v>1341</v>
      </c>
      <c r="F1370" s="148" t="s">
        <v>1342</v>
      </c>
      <c r="G1370" s="149" t="s">
        <v>204</v>
      </c>
      <c r="H1370" s="150">
        <v>6133.68</v>
      </c>
      <c r="I1370" s="151"/>
      <c r="J1370" s="152">
        <f>ROUND(I1370*H1370,2)</f>
        <v>0</v>
      </c>
      <c r="K1370" s="148" t="s">
        <v>166</v>
      </c>
      <c r="L1370" s="33"/>
      <c r="M1370" s="153" t="s">
        <v>21</v>
      </c>
      <c r="N1370" s="154" t="s">
        <v>47</v>
      </c>
      <c r="P1370" s="155">
        <f>O1370*H1370</f>
        <v>0</v>
      </c>
      <c r="Q1370" s="155">
        <v>0.0004</v>
      </c>
      <c r="R1370" s="155">
        <f>Q1370*H1370</f>
        <v>2.453472</v>
      </c>
      <c r="S1370" s="155">
        <v>0</v>
      </c>
      <c r="T1370" s="156">
        <f>S1370*H1370</f>
        <v>0</v>
      </c>
      <c r="AR1370" s="157" t="s">
        <v>352</v>
      </c>
      <c r="AT1370" s="157" t="s">
        <v>162</v>
      </c>
      <c r="AU1370" s="157" t="s">
        <v>85</v>
      </c>
      <c r="AY1370" s="18" t="s">
        <v>160</v>
      </c>
      <c r="BE1370" s="158">
        <f>IF(N1370="základní",J1370,0)</f>
        <v>0</v>
      </c>
      <c r="BF1370" s="158">
        <f>IF(N1370="snížená",J1370,0)</f>
        <v>0</v>
      </c>
      <c r="BG1370" s="158">
        <f>IF(N1370="zákl. přenesená",J1370,0)</f>
        <v>0</v>
      </c>
      <c r="BH1370" s="158">
        <f>IF(N1370="sníž. přenesená",J1370,0)</f>
        <v>0</v>
      </c>
      <c r="BI1370" s="158">
        <f>IF(N1370="nulová",J1370,0)</f>
        <v>0</v>
      </c>
      <c r="BJ1370" s="18" t="s">
        <v>83</v>
      </c>
      <c r="BK1370" s="158">
        <f>ROUND(I1370*H1370,2)</f>
        <v>0</v>
      </c>
      <c r="BL1370" s="18" t="s">
        <v>352</v>
      </c>
      <c r="BM1370" s="157" t="s">
        <v>1343</v>
      </c>
    </row>
    <row r="1371" spans="2:47" s="1" customFormat="1" ht="27">
      <c r="B1371" s="33"/>
      <c r="D1371" s="159" t="s">
        <v>169</v>
      </c>
      <c r="F1371" s="160" t="s">
        <v>1344</v>
      </c>
      <c r="I1371" s="94"/>
      <c r="L1371" s="33"/>
      <c r="M1371" s="161"/>
      <c r="T1371" s="54"/>
      <c r="AT1371" s="18" t="s">
        <v>169</v>
      </c>
      <c r="AU1371" s="18" t="s">
        <v>85</v>
      </c>
    </row>
    <row r="1372" spans="2:51" s="13" customFormat="1" ht="10">
      <c r="B1372" s="168"/>
      <c r="D1372" s="159" t="s">
        <v>171</v>
      </c>
      <c r="E1372" s="169" t="s">
        <v>21</v>
      </c>
      <c r="F1372" s="170" t="s">
        <v>1345</v>
      </c>
      <c r="H1372" s="171">
        <v>3066.84</v>
      </c>
      <c r="I1372" s="172"/>
      <c r="L1372" s="168"/>
      <c r="M1372" s="173"/>
      <c r="T1372" s="174"/>
      <c r="AT1372" s="169" t="s">
        <v>171</v>
      </c>
      <c r="AU1372" s="169" t="s">
        <v>85</v>
      </c>
      <c r="AV1372" s="13" t="s">
        <v>85</v>
      </c>
      <c r="AW1372" s="13" t="s">
        <v>37</v>
      </c>
      <c r="AX1372" s="13" t="s">
        <v>76</v>
      </c>
      <c r="AY1372" s="169" t="s">
        <v>160</v>
      </c>
    </row>
    <row r="1373" spans="2:51" s="14" customFormat="1" ht="10">
      <c r="B1373" s="175"/>
      <c r="D1373" s="159" t="s">
        <v>171</v>
      </c>
      <c r="E1373" s="176" t="s">
        <v>21</v>
      </c>
      <c r="F1373" s="177" t="s">
        <v>180</v>
      </c>
      <c r="H1373" s="178">
        <v>3066.84</v>
      </c>
      <c r="I1373" s="179"/>
      <c r="L1373" s="175"/>
      <c r="M1373" s="180"/>
      <c r="T1373" s="181"/>
      <c r="AT1373" s="176" t="s">
        <v>171</v>
      </c>
      <c r="AU1373" s="176" t="s">
        <v>85</v>
      </c>
      <c r="AV1373" s="14" t="s">
        <v>181</v>
      </c>
      <c r="AW1373" s="14" t="s">
        <v>37</v>
      </c>
      <c r="AX1373" s="14" t="s">
        <v>76</v>
      </c>
      <c r="AY1373" s="176" t="s">
        <v>160</v>
      </c>
    </row>
    <row r="1374" spans="2:51" s="13" customFormat="1" ht="10">
      <c r="B1374" s="168"/>
      <c r="D1374" s="159" t="s">
        <v>171</v>
      </c>
      <c r="E1374" s="169" t="s">
        <v>21</v>
      </c>
      <c r="F1374" s="170" t="s">
        <v>1346</v>
      </c>
      <c r="H1374" s="171">
        <v>3066.84</v>
      </c>
      <c r="I1374" s="172"/>
      <c r="L1374" s="168"/>
      <c r="M1374" s="173"/>
      <c r="T1374" s="174"/>
      <c r="AT1374" s="169" t="s">
        <v>171</v>
      </c>
      <c r="AU1374" s="169" t="s">
        <v>85</v>
      </c>
      <c r="AV1374" s="13" t="s">
        <v>85</v>
      </c>
      <c r="AW1374" s="13" t="s">
        <v>37</v>
      </c>
      <c r="AX1374" s="13" t="s">
        <v>76</v>
      </c>
      <c r="AY1374" s="169" t="s">
        <v>160</v>
      </c>
    </row>
    <row r="1375" spans="2:51" s="14" customFormat="1" ht="10">
      <c r="B1375" s="175"/>
      <c r="D1375" s="159" t="s">
        <v>171</v>
      </c>
      <c r="E1375" s="176" t="s">
        <v>21</v>
      </c>
      <c r="F1375" s="177" t="s">
        <v>180</v>
      </c>
      <c r="H1375" s="178">
        <v>3066.84</v>
      </c>
      <c r="I1375" s="179"/>
      <c r="L1375" s="175"/>
      <c r="M1375" s="180"/>
      <c r="T1375" s="181"/>
      <c r="AT1375" s="176" t="s">
        <v>171</v>
      </c>
      <c r="AU1375" s="176" t="s">
        <v>85</v>
      </c>
      <c r="AV1375" s="14" t="s">
        <v>181</v>
      </c>
      <c r="AW1375" s="14" t="s">
        <v>37</v>
      </c>
      <c r="AX1375" s="14" t="s">
        <v>76</v>
      </c>
      <c r="AY1375" s="176" t="s">
        <v>160</v>
      </c>
    </row>
    <row r="1376" spans="2:51" s="15" customFormat="1" ht="10">
      <c r="B1376" s="182"/>
      <c r="D1376" s="159" t="s">
        <v>171</v>
      </c>
      <c r="E1376" s="183" t="s">
        <v>21</v>
      </c>
      <c r="F1376" s="184" t="s">
        <v>185</v>
      </c>
      <c r="H1376" s="185">
        <v>6133.68</v>
      </c>
      <c r="I1376" s="186"/>
      <c r="L1376" s="182"/>
      <c r="M1376" s="187"/>
      <c r="T1376" s="188"/>
      <c r="AT1376" s="183" t="s">
        <v>171</v>
      </c>
      <c r="AU1376" s="183" t="s">
        <v>85</v>
      </c>
      <c r="AV1376" s="15" t="s">
        <v>167</v>
      </c>
      <c r="AW1376" s="15" t="s">
        <v>37</v>
      </c>
      <c r="AX1376" s="15" t="s">
        <v>83</v>
      </c>
      <c r="AY1376" s="183" t="s">
        <v>160</v>
      </c>
    </row>
    <row r="1377" spans="2:65" s="1" customFormat="1" ht="24" customHeight="1">
      <c r="B1377" s="33"/>
      <c r="C1377" s="192" t="s">
        <v>1347</v>
      </c>
      <c r="D1377" s="192" t="s">
        <v>799</v>
      </c>
      <c r="E1377" s="193" t="s">
        <v>1348</v>
      </c>
      <c r="F1377" s="194" t="s">
        <v>1349</v>
      </c>
      <c r="G1377" s="195" t="s">
        <v>204</v>
      </c>
      <c r="H1377" s="196">
        <v>7053.732</v>
      </c>
      <c r="I1377" s="197"/>
      <c r="J1377" s="198">
        <f>ROUND(I1377*H1377,2)</f>
        <v>0</v>
      </c>
      <c r="K1377" s="194" t="s">
        <v>166</v>
      </c>
      <c r="L1377" s="199"/>
      <c r="M1377" s="200" t="s">
        <v>21</v>
      </c>
      <c r="N1377" s="201" t="s">
        <v>47</v>
      </c>
      <c r="P1377" s="155">
        <f>O1377*H1377</f>
        <v>0</v>
      </c>
      <c r="Q1377" s="155">
        <v>0.001</v>
      </c>
      <c r="R1377" s="155">
        <f>Q1377*H1377</f>
        <v>7.053732</v>
      </c>
      <c r="S1377" s="155">
        <v>0</v>
      </c>
      <c r="T1377" s="156">
        <f>S1377*H1377</f>
        <v>0</v>
      </c>
      <c r="AR1377" s="157" t="s">
        <v>445</v>
      </c>
      <c r="AT1377" s="157" t="s">
        <v>799</v>
      </c>
      <c r="AU1377" s="157" t="s">
        <v>85</v>
      </c>
      <c r="AY1377" s="18" t="s">
        <v>160</v>
      </c>
      <c r="BE1377" s="158">
        <f>IF(N1377="základní",J1377,0)</f>
        <v>0</v>
      </c>
      <c r="BF1377" s="158">
        <f>IF(N1377="snížená",J1377,0)</f>
        <v>0</v>
      </c>
      <c r="BG1377" s="158">
        <f>IF(N1377="zákl. přenesená",J1377,0)</f>
        <v>0</v>
      </c>
      <c r="BH1377" s="158">
        <f>IF(N1377="sníž. přenesená",J1377,0)</f>
        <v>0</v>
      </c>
      <c r="BI1377" s="158">
        <f>IF(N1377="nulová",J1377,0)</f>
        <v>0</v>
      </c>
      <c r="BJ1377" s="18" t="s">
        <v>83</v>
      </c>
      <c r="BK1377" s="158">
        <f>ROUND(I1377*H1377,2)</f>
        <v>0</v>
      </c>
      <c r="BL1377" s="18" t="s">
        <v>352</v>
      </c>
      <c r="BM1377" s="157" t="s">
        <v>1350</v>
      </c>
    </row>
    <row r="1378" spans="2:51" s="13" customFormat="1" ht="10">
      <c r="B1378" s="168"/>
      <c r="D1378" s="159" t="s">
        <v>171</v>
      </c>
      <c r="F1378" s="170" t="s">
        <v>1351</v>
      </c>
      <c r="H1378" s="171">
        <v>7053.732</v>
      </c>
      <c r="I1378" s="172"/>
      <c r="L1378" s="168"/>
      <c r="M1378" s="173"/>
      <c r="T1378" s="174"/>
      <c r="AT1378" s="169" t="s">
        <v>171</v>
      </c>
      <c r="AU1378" s="169" t="s">
        <v>85</v>
      </c>
      <c r="AV1378" s="13" t="s">
        <v>85</v>
      </c>
      <c r="AW1378" s="13" t="s">
        <v>4</v>
      </c>
      <c r="AX1378" s="13" t="s">
        <v>83</v>
      </c>
      <c r="AY1378" s="169" t="s">
        <v>160</v>
      </c>
    </row>
    <row r="1379" spans="2:65" s="1" customFormat="1" ht="16.5" customHeight="1">
      <c r="B1379" s="33"/>
      <c r="C1379" s="146" t="s">
        <v>1352</v>
      </c>
      <c r="D1379" s="146" t="s">
        <v>162</v>
      </c>
      <c r="E1379" s="147" t="s">
        <v>1353</v>
      </c>
      <c r="F1379" s="148" t="s">
        <v>1354</v>
      </c>
      <c r="G1379" s="149" t="s">
        <v>204</v>
      </c>
      <c r="H1379" s="150">
        <v>2275.992</v>
      </c>
      <c r="I1379" s="151"/>
      <c r="J1379" s="152">
        <f>ROUND(I1379*H1379,2)</f>
        <v>0</v>
      </c>
      <c r="K1379" s="148" t="s">
        <v>166</v>
      </c>
      <c r="L1379" s="33"/>
      <c r="M1379" s="153" t="s">
        <v>21</v>
      </c>
      <c r="N1379" s="154" t="s">
        <v>47</v>
      </c>
      <c r="P1379" s="155">
        <f>O1379*H1379</f>
        <v>0</v>
      </c>
      <c r="Q1379" s="155">
        <v>0.0004</v>
      </c>
      <c r="R1379" s="155">
        <f>Q1379*H1379</f>
        <v>0.9103968000000001</v>
      </c>
      <c r="S1379" s="155">
        <v>0</v>
      </c>
      <c r="T1379" s="156">
        <f>S1379*H1379</f>
        <v>0</v>
      </c>
      <c r="AR1379" s="157" t="s">
        <v>352</v>
      </c>
      <c r="AT1379" s="157" t="s">
        <v>162</v>
      </c>
      <c r="AU1379" s="157" t="s">
        <v>85</v>
      </c>
      <c r="AY1379" s="18" t="s">
        <v>160</v>
      </c>
      <c r="BE1379" s="158">
        <f>IF(N1379="základní",J1379,0)</f>
        <v>0</v>
      </c>
      <c r="BF1379" s="158">
        <f>IF(N1379="snížená",J1379,0)</f>
        <v>0</v>
      </c>
      <c r="BG1379" s="158">
        <f>IF(N1379="zákl. přenesená",J1379,0)</f>
        <v>0</v>
      </c>
      <c r="BH1379" s="158">
        <f>IF(N1379="sníž. přenesená",J1379,0)</f>
        <v>0</v>
      </c>
      <c r="BI1379" s="158">
        <f>IF(N1379="nulová",J1379,0)</f>
        <v>0</v>
      </c>
      <c r="BJ1379" s="18" t="s">
        <v>83</v>
      </c>
      <c r="BK1379" s="158">
        <f>ROUND(I1379*H1379,2)</f>
        <v>0</v>
      </c>
      <c r="BL1379" s="18" t="s">
        <v>352</v>
      </c>
      <c r="BM1379" s="157" t="s">
        <v>1355</v>
      </c>
    </row>
    <row r="1380" spans="2:47" s="1" customFormat="1" ht="27">
      <c r="B1380" s="33"/>
      <c r="D1380" s="159" t="s">
        <v>169</v>
      </c>
      <c r="F1380" s="160" t="s">
        <v>1344</v>
      </c>
      <c r="I1380" s="94"/>
      <c r="L1380" s="33"/>
      <c r="M1380" s="161"/>
      <c r="T1380" s="54"/>
      <c r="AT1380" s="18" t="s">
        <v>169</v>
      </c>
      <c r="AU1380" s="18" t="s">
        <v>85</v>
      </c>
    </row>
    <row r="1381" spans="2:51" s="13" customFormat="1" ht="10">
      <c r="B1381" s="168"/>
      <c r="D1381" s="159" t="s">
        <v>171</v>
      </c>
      <c r="E1381" s="169" t="s">
        <v>21</v>
      </c>
      <c r="F1381" s="170" t="s">
        <v>1356</v>
      </c>
      <c r="H1381" s="171">
        <v>1137.996</v>
      </c>
      <c r="I1381" s="172"/>
      <c r="L1381" s="168"/>
      <c r="M1381" s="173"/>
      <c r="T1381" s="174"/>
      <c r="AT1381" s="169" t="s">
        <v>171</v>
      </c>
      <c r="AU1381" s="169" t="s">
        <v>85</v>
      </c>
      <c r="AV1381" s="13" t="s">
        <v>85</v>
      </c>
      <c r="AW1381" s="13" t="s">
        <v>37</v>
      </c>
      <c r="AX1381" s="13" t="s">
        <v>76</v>
      </c>
      <c r="AY1381" s="169" t="s">
        <v>160</v>
      </c>
    </row>
    <row r="1382" spans="2:51" s="14" customFormat="1" ht="10">
      <c r="B1382" s="175"/>
      <c r="D1382" s="159" t="s">
        <v>171</v>
      </c>
      <c r="E1382" s="176" t="s">
        <v>21</v>
      </c>
      <c r="F1382" s="177" t="s">
        <v>180</v>
      </c>
      <c r="H1382" s="178">
        <v>1137.996</v>
      </c>
      <c r="I1382" s="179"/>
      <c r="L1382" s="175"/>
      <c r="M1382" s="180"/>
      <c r="T1382" s="181"/>
      <c r="AT1382" s="176" t="s">
        <v>171</v>
      </c>
      <c r="AU1382" s="176" t="s">
        <v>85</v>
      </c>
      <c r="AV1382" s="14" t="s">
        <v>181</v>
      </c>
      <c r="AW1382" s="14" t="s">
        <v>37</v>
      </c>
      <c r="AX1382" s="14" t="s">
        <v>76</v>
      </c>
      <c r="AY1382" s="176" t="s">
        <v>160</v>
      </c>
    </row>
    <row r="1383" spans="2:51" s="13" customFormat="1" ht="10">
      <c r="B1383" s="168"/>
      <c r="D1383" s="159" t="s">
        <v>171</v>
      </c>
      <c r="E1383" s="169" t="s">
        <v>21</v>
      </c>
      <c r="F1383" s="170" t="s">
        <v>1357</v>
      </c>
      <c r="H1383" s="171">
        <v>1137.996</v>
      </c>
      <c r="I1383" s="172"/>
      <c r="L1383" s="168"/>
      <c r="M1383" s="173"/>
      <c r="T1383" s="174"/>
      <c r="AT1383" s="169" t="s">
        <v>171</v>
      </c>
      <c r="AU1383" s="169" t="s">
        <v>85</v>
      </c>
      <c r="AV1383" s="13" t="s">
        <v>85</v>
      </c>
      <c r="AW1383" s="13" t="s">
        <v>37</v>
      </c>
      <c r="AX1383" s="13" t="s">
        <v>76</v>
      </c>
      <c r="AY1383" s="169" t="s">
        <v>160</v>
      </c>
    </row>
    <row r="1384" spans="2:51" s="14" customFormat="1" ht="10">
      <c r="B1384" s="175"/>
      <c r="D1384" s="159" t="s">
        <v>171</v>
      </c>
      <c r="E1384" s="176" t="s">
        <v>21</v>
      </c>
      <c r="F1384" s="177" t="s">
        <v>180</v>
      </c>
      <c r="H1384" s="178">
        <v>1137.996</v>
      </c>
      <c r="I1384" s="179"/>
      <c r="L1384" s="175"/>
      <c r="M1384" s="180"/>
      <c r="T1384" s="181"/>
      <c r="AT1384" s="176" t="s">
        <v>171</v>
      </c>
      <c r="AU1384" s="176" t="s">
        <v>85</v>
      </c>
      <c r="AV1384" s="14" t="s">
        <v>181</v>
      </c>
      <c r="AW1384" s="14" t="s">
        <v>37</v>
      </c>
      <c r="AX1384" s="14" t="s">
        <v>76</v>
      </c>
      <c r="AY1384" s="176" t="s">
        <v>160</v>
      </c>
    </row>
    <row r="1385" spans="2:51" s="15" customFormat="1" ht="10">
      <c r="B1385" s="182"/>
      <c r="D1385" s="159" t="s">
        <v>171</v>
      </c>
      <c r="E1385" s="183" t="s">
        <v>21</v>
      </c>
      <c r="F1385" s="184" t="s">
        <v>185</v>
      </c>
      <c r="H1385" s="185">
        <v>2275.992</v>
      </c>
      <c r="I1385" s="186"/>
      <c r="L1385" s="182"/>
      <c r="M1385" s="187"/>
      <c r="T1385" s="188"/>
      <c r="AT1385" s="183" t="s">
        <v>171</v>
      </c>
      <c r="AU1385" s="183" t="s">
        <v>85</v>
      </c>
      <c r="AV1385" s="15" t="s">
        <v>167</v>
      </c>
      <c r="AW1385" s="15" t="s">
        <v>37</v>
      </c>
      <c r="AX1385" s="15" t="s">
        <v>83</v>
      </c>
      <c r="AY1385" s="183" t="s">
        <v>160</v>
      </c>
    </row>
    <row r="1386" spans="2:65" s="1" customFormat="1" ht="24" customHeight="1">
      <c r="B1386" s="33"/>
      <c r="C1386" s="192" t="s">
        <v>1358</v>
      </c>
      <c r="D1386" s="192" t="s">
        <v>799</v>
      </c>
      <c r="E1386" s="193" t="s">
        <v>1348</v>
      </c>
      <c r="F1386" s="194" t="s">
        <v>1349</v>
      </c>
      <c r="G1386" s="195" t="s">
        <v>204</v>
      </c>
      <c r="H1386" s="196">
        <v>2617.391</v>
      </c>
      <c r="I1386" s="197"/>
      <c r="J1386" s="198">
        <f>ROUND(I1386*H1386,2)</f>
        <v>0</v>
      </c>
      <c r="K1386" s="194" t="s">
        <v>166</v>
      </c>
      <c r="L1386" s="199"/>
      <c r="M1386" s="200" t="s">
        <v>21</v>
      </c>
      <c r="N1386" s="201" t="s">
        <v>47</v>
      </c>
      <c r="P1386" s="155">
        <f>O1386*H1386</f>
        <v>0</v>
      </c>
      <c r="Q1386" s="155">
        <v>0.001</v>
      </c>
      <c r="R1386" s="155">
        <f>Q1386*H1386</f>
        <v>2.617391</v>
      </c>
      <c r="S1386" s="155">
        <v>0</v>
      </c>
      <c r="T1386" s="156">
        <f>S1386*H1386</f>
        <v>0</v>
      </c>
      <c r="AR1386" s="157" t="s">
        <v>445</v>
      </c>
      <c r="AT1386" s="157" t="s">
        <v>799</v>
      </c>
      <c r="AU1386" s="157" t="s">
        <v>85</v>
      </c>
      <c r="AY1386" s="18" t="s">
        <v>160</v>
      </c>
      <c r="BE1386" s="158">
        <f>IF(N1386="základní",J1386,0)</f>
        <v>0</v>
      </c>
      <c r="BF1386" s="158">
        <f>IF(N1386="snížená",J1386,0)</f>
        <v>0</v>
      </c>
      <c r="BG1386" s="158">
        <f>IF(N1386="zákl. přenesená",J1386,0)</f>
        <v>0</v>
      </c>
      <c r="BH1386" s="158">
        <f>IF(N1386="sníž. přenesená",J1386,0)</f>
        <v>0</v>
      </c>
      <c r="BI1386" s="158">
        <f>IF(N1386="nulová",J1386,0)</f>
        <v>0</v>
      </c>
      <c r="BJ1386" s="18" t="s">
        <v>83</v>
      </c>
      <c r="BK1386" s="158">
        <f>ROUND(I1386*H1386,2)</f>
        <v>0</v>
      </c>
      <c r="BL1386" s="18" t="s">
        <v>352</v>
      </c>
      <c r="BM1386" s="157" t="s">
        <v>1359</v>
      </c>
    </row>
    <row r="1387" spans="2:51" s="13" customFormat="1" ht="10">
      <c r="B1387" s="168"/>
      <c r="D1387" s="159" t="s">
        <v>171</v>
      </c>
      <c r="F1387" s="170" t="s">
        <v>1360</v>
      </c>
      <c r="H1387" s="171">
        <v>2617.391</v>
      </c>
      <c r="I1387" s="172"/>
      <c r="L1387" s="168"/>
      <c r="M1387" s="173"/>
      <c r="T1387" s="174"/>
      <c r="AT1387" s="169" t="s">
        <v>171</v>
      </c>
      <c r="AU1387" s="169" t="s">
        <v>85</v>
      </c>
      <c r="AV1387" s="13" t="s">
        <v>85</v>
      </c>
      <c r="AW1387" s="13" t="s">
        <v>4</v>
      </c>
      <c r="AX1387" s="13" t="s">
        <v>83</v>
      </c>
      <c r="AY1387" s="169" t="s">
        <v>160</v>
      </c>
    </row>
    <row r="1388" spans="2:65" s="1" customFormat="1" ht="24" customHeight="1">
      <c r="B1388" s="33"/>
      <c r="C1388" s="146" t="s">
        <v>1361</v>
      </c>
      <c r="D1388" s="146" t="s">
        <v>162</v>
      </c>
      <c r="E1388" s="147" t="s">
        <v>1362</v>
      </c>
      <c r="F1388" s="148" t="s">
        <v>1363</v>
      </c>
      <c r="G1388" s="149" t="s">
        <v>204</v>
      </c>
      <c r="H1388" s="150">
        <v>587.394</v>
      </c>
      <c r="I1388" s="151"/>
      <c r="J1388" s="152">
        <f>ROUND(I1388*H1388,2)</f>
        <v>0</v>
      </c>
      <c r="K1388" s="148" t="s">
        <v>166</v>
      </c>
      <c r="L1388" s="33"/>
      <c r="M1388" s="153" t="s">
        <v>21</v>
      </c>
      <c r="N1388" s="154" t="s">
        <v>47</v>
      </c>
      <c r="P1388" s="155">
        <f>O1388*H1388</f>
        <v>0</v>
      </c>
      <c r="Q1388" s="155">
        <v>0</v>
      </c>
      <c r="R1388" s="155">
        <f>Q1388*H1388</f>
        <v>0</v>
      </c>
      <c r="S1388" s="155">
        <v>0</v>
      </c>
      <c r="T1388" s="156">
        <f>S1388*H1388</f>
        <v>0</v>
      </c>
      <c r="AR1388" s="157" t="s">
        <v>352</v>
      </c>
      <c r="AT1388" s="157" t="s">
        <v>162</v>
      </c>
      <c r="AU1388" s="157" t="s">
        <v>85</v>
      </c>
      <c r="AY1388" s="18" t="s">
        <v>160</v>
      </c>
      <c r="BE1388" s="158">
        <f>IF(N1388="základní",J1388,0)</f>
        <v>0</v>
      </c>
      <c r="BF1388" s="158">
        <f>IF(N1388="snížená",J1388,0)</f>
        <v>0</v>
      </c>
      <c r="BG1388" s="158">
        <f>IF(N1388="zákl. přenesená",J1388,0)</f>
        <v>0</v>
      </c>
      <c r="BH1388" s="158">
        <f>IF(N1388="sníž. přenesená",J1388,0)</f>
        <v>0</v>
      </c>
      <c r="BI1388" s="158">
        <f>IF(N1388="nulová",J1388,0)</f>
        <v>0</v>
      </c>
      <c r="BJ1388" s="18" t="s">
        <v>83</v>
      </c>
      <c r="BK1388" s="158">
        <f>ROUND(I1388*H1388,2)</f>
        <v>0</v>
      </c>
      <c r="BL1388" s="18" t="s">
        <v>352</v>
      </c>
      <c r="BM1388" s="157" t="s">
        <v>1364</v>
      </c>
    </row>
    <row r="1389" spans="2:47" s="1" customFormat="1" ht="54">
      <c r="B1389" s="33"/>
      <c r="D1389" s="159" t="s">
        <v>169</v>
      </c>
      <c r="F1389" s="160" t="s">
        <v>1365</v>
      </c>
      <c r="I1389" s="94"/>
      <c r="L1389" s="33"/>
      <c r="M1389" s="161"/>
      <c r="T1389" s="54"/>
      <c r="AT1389" s="18" t="s">
        <v>169</v>
      </c>
      <c r="AU1389" s="18" t="s">
        <v>85</v>
      </c>
    </row>
    <row r="1390" spans="2:51" s="12" customFormat="1" ht="10">
      <c r="B1390" s="162"/>
      <c r="D1390" s="159" t="s">
        <v>171</v>
      </c>
      <c r="E1390" s="163" t="s">
        <v>21</v>
      </c>
      <c r="F1390" s="164" t="s">
        <v>1051</v>
      </c>
      <c r="H1390" s="163" t="s">
        <v>21</v>
      </c>
      <c r="I1390" s="165"/>
      <c r="L1390" s="162"/>
      <c r="M1390" s="166"/>
      <c r="T1390" s="167"/>
      <c r="AT1390" s="163" t="s">
        <v>171</v>
      </c>
      <c r="AU1390" s="163" t="s">
        <v>85</v>
      </c>
      <c r="AV1390" s="12" t="s">
        <v>83</v>
      </c>
      <c r="AW1390" s="12" t="s">
        <v>37</v>
      </c>
      <c r="AX1390" s="12" t="s">
        <v>76</v>
      </c>
      <c r="AY1390" s="163" t="s">
        <v>160</v>
      </c>
    </row>
    <row r="1391" spans="2:51" s="12" customFormat="1" ht="10">
      <c r="B1391" s="162"/>
      <c r="D1391" s="159" t="s">
        <v>171</v>
      </c>
      <c r="E1391" s="163" t="s">
        <v>21</v>
      </c>
      <c r="F1391" s="164" t="s">
        <v>1366</v>
      </c>
      <c r="H1391" s="163" t="s">
        <v>21</v>
      </c>
      <c r="I1391" s="165"/>
      <c r="L1391" s="162"/>
      <c r="M1391" s="166"/>
      <c r="T1391" s="167"/>
      <c r="AT1391" s="163" t="s">
        <v>171</v>
      </c>
      <c r="AU1391" s="163" t="s">
        <v>85</v>
      </c>
      <c r="AV1391" s="12" t="s">
        <v>83</v>
      </c>
      <c r="AW1391" s="12" t="s">
        <v>37</v>
      </c>
      <c r="AX1391" s="12" t="s">
        <v>76</v>
      </c>
      <c r="AY1391" s="163" t="s">
        <v>160</v>
      </c>
    </row>
    <row r="1392" spans="2:51" s="13" customFormat="1" ht="10">
      <c r="B1392" s="168"/>
      <c r="D1392" s="159" t="s">
        <v>171</v>
      </c>
      <c r="E1392" s="169" t="s">
        <v>21</v>
      </c>
      <c r="F1392" s="170" t="s">
        <v>1045</v>
      </c>
      <c r="H1392" s="171">
        <v>220.369</v>
      </c>
      <c r="I1392" s="172"/>
      <c r="L1392" s="168"/>
      <c r="M1392" s="173"/>
      <c r="T1392" s="174"/>
      <c r="AT1392" s="169" t="s">
        <v>171</v>
      </c>
      <c r="AU1392" s="169" t="s">
        <v>85</v>
      </c>
      <c r="AV1392" s="13" t="s">
        <v>85</v>
      </c>
      <c r="AW1392" s="13" t="s">
        <v>37</v>
      </c>
      <c r="AX1392" s="13" t="s">
        <v>76</v>
      </c>
      <c r="AY1392" s="169" t="s">
        <v>160</v>
      </c>
    </row>
    <row r="1393" spans="2:51" s="15" customFormat="1" ht="10">
      <c r="B1393" s="182"/>
      <c r="D1393" s="159" t="s">
        <v>171</v>
      </c>
      <c r="E1393" s="183" t="s">
        <v>21</v>
      </c>
      <c r="F1393" s="184" t="s">
        <v>1367</v>
      </c>
      <c r="H1393" s="185">
        <v>220.369</v>
      </c>
      <c r="I1393" s="186"/>
      <c r="L1393" s="182"/>
      <c r="M1393" s="187"/>
      <c r="T1393" s="188"/>
      <c r="AT1393" s="183" t="s">
        <v>171</v>
      </c>
      <c r="AU1393" s="183" t="s">
        <v>85</v>
      </c>
      <c r="AV1393" s="15" t="s">
        <v>167</v>
      </c>
      <c r="AW1393" s="15" t="s">
        <v>37</v>
      </c>
      <c r="AX1393" s="15" t="s">
        <v>76</v>
      </c>
      <c r="AY1393" s="183" t="s">
        <v>160</v>
      </c>
    </row>
    <row r="1394" spans="2:51" s="12" customFormat="1" ht="10">
      <c r="B1394" s="162"/>
      <c r="D1394" s="159" t="s">
        <v>171</v>
      </c>
      <c r="E1394" s="163" t="s">
        <v>21</v>
      </c>
      <c r="F1394" s="164" t="s">
        <v>1052</v>
      </c>
      <c r="H1394" s="163" t="s">
        <v>21</v>
      </c>
      <c r="I1394" s="165"/>
      <c r="L1394" s="162"/>
      <c r="M1394" s="166"/>
      <c r="T1394" s="167"/>
      <c r="AT1394" s="163" t="s">
        <v>171</v>
      </c>
      <c r="AU1394" s="163" t="s">
        <v>85</v>
      </c>
      <c r="AV1394" s="12" t="s">
        <v>83</v>
      </c>
      <c r="AW1394" s="12" t="s">
        <v>37</v>
      </c>
      <c r="AX1394" s="12" t="s">
        <v>76</v>
      </c>
      <c r="AY1394" s="163" t="s">
        <v>160</v>
      </c>
    </row>
    <row r="1395" spans="2:51" s="12" customFormat="1" ht="10">
      <c r="B1395" s="162"/>
      <c r="D1395" s="159" t="s">
        <v>171</v>
      </c>
      <c r="E1395" s="163" t="s">
        <v>21</v>
      </c>
      <c r="F1395" s="164" t="s">
        <v>870</v>
      </c>
      <c r="H1395" s="163" t="s">
        <v>21</v>
      </c>
      <c r="I1395" s="165"/>
      <c r="L1395" s="162"/>
      <c r="M1395" s="166"/>
      <c r="T1395" s="167"/>
      <c r="AT1395" s="163" t="s">
        <v>171</v>
      </c>
      <c r="AU1395" s="163" t="s">
        <v>85</v>
      </c>
      <c r="AV1395" s="12" t="s">
        <v>83</v>
      </c>
      <c r="AW1395" s="12" t="s">
        <v>37</v>
      </c>
      <c r="AX1395" s="12" t="s">
        <v>76</v>
      </c>
      <c r="AY1395" s="163" t="s">
        <v>160</v>
      </c>
    </row>
    <row r="1396" spans="2:51" s="13" customFormat="1" ht="10">
      <c r="B1396" s="168"/>
      <c r="D1396" s="159" t="s">
        <v>171</v>
      </c>
      <c r="E1396" s="169" t="s">
        <v>21</v>
      </c>
      <c r="F1396" s="170" t="s">
        <v>1053</v>
      </c>
      <c r="H1396" s="171">
        <v>105.991</v>
      </c>
      <c r="I1396" s="172"/>
      <c r="L1396" s="168"/>
      <c r="M1396" s="173"/>
      <c r="T1396" s="174"/>
      <c r="AT1396" s="169" t="s">
        <v>171</v>
      </c>
      <c r="AU1396" s="169" t="s">
        <v>85</v>
      </c>
      <c r="AV1396" s="13" t="s">
        <v>85</v>
      </c>
      <c r="AW1396" s="13" t="s">
        <v>37</v>
      </c>
      <c r="AX1396" s="13" t="s">
        <v>76</v>
      </c>
      <c r="AY1396" s="169" t="s">
        <v>160</v>
      </c>
    </row>
    <row r="1397" spans="2:51" s="13" customFormat="1" ht="10">
      <c r="B1397" s="168"/>
      <c r="D1397" s="159" t="s">
        <v>171</v>
      </c>
      <c r="E1397" s="169" t="s">
        <v>21</v>
      </c>
      <c r="F1397" s="170" t="s">
        <v>1054</v>
      </c>
      <c r="H1397" s="171">
        <v>1.242</v>
      </c>
      <c r="I1397" s="172"/>
      <c r="L1397" s="168"/>
      <c r="M1397" s="173"/>
      <c r="T1397" s="174"/>
      <c r="AT1397" s="169" t="s">
        <v>171</v>
      </c>
      <c r="AU1397" s="169" t="s">
        <v>85</v>
      </c>
      <c r="AV1397" s="13" t="s">
        <v>85</v>
      </c>
      <c r="AW1397" s="13" t="s">
        <v>37</v>
      </c>
      <c r="AX1397" s="13" t="s">
        <v>76</v>
      </c>
      <c r="AY1397" s="169" t="s">
        <v>160</v>
      </c>
    </row>
    <row r="1398" spans="2:51" s="14" customFormat="1" ht="10">
      <c r="B1398" s="175"/>
      <c r="D1398" s="159" t="s">
        <v>171</v>
      </c>
      <c r="E1398" s="176" t="s">
        <v>21</v>
      </c>
      <c r="F1398" s="177" t="s">
        <v>180</v>
      </c>
      <c r="H1398" s="178">
        <v>107.233</v>
      </c>
      <c r="I1398" s="179"/>
      <c r="L1398" s="175"/>
      <c r="M1398" s="180"/>
      <c r="T1398" s="181"/>
      <c r="AT1398" s="176" t="s">
        <v>171</v>
      </c>
      <c r="AU1398" s="176" t="s">
        <v>85</v>
      </c>
      <c r="AV1398" s="14" t="s">
        <v>181</v>
      </c>
      <c r="AW1398" s="14" t="s">
        <v>37</v>
      </c>
      <c r="AX1398" s="14" t="s">
        <v>76</v>
      </c>
      <c r="AY1398" s="176" t="s">
        <v>160</v>
      </c>
    </row>
    <row r="1399" spans="2:51" s="12" customFormat="1" ht="10">
      <c r="B1399" s="162"/>
      <c r="D1399" s="159" t="s">
        <v>171</v>
      </c>
      <c r="E1399" s="163" t="s">
        <v>21</v>
      </c>
      <c r="F1399" s="164" t="s">
        <v>893</v>
      </c>
      <c r="H1399" s="163" t="s">
        <v>21</v>
      </c>
      <c r="I1399" s="165"/>
      <c r="L1399" s="162"/>
      <c r="M1399" s="166"/>
      <c r="T1399" s="167"/>
      <c r="AT1399" s="163" t="s">
        <v>171</v>
      </c>
      <c r="AU1399" s="163" t="s">
        <v>85</v>
      </c>
      <c r="AV1399" s="12" t="s">
        <v>83</v>
      </c>
      <c r="AW1399" s="12" t="s">
        <v>37</v>
      </c>
      <c r="AX1399" s="12" t="s">
        <v>76</v>
      </c>
      <c r="AY1399" s="163" t="s">
        <v>160</v>
      </c>
    </row>
    <row r="1400" spans="2:51" s="13" customFormat="1" ht="10">
      <c r="B1400" s="168"/>
      <c r="D1400" s="159" t="s">
        <v>171</v>
      </c>
      <c r="E1400" s="169" t="s">
        <v>21</v>
      </c>
      <c r="F1400" s="170" t="s">
        <v>1053</v>
      </c>
      <c r="H1400" s="171">
        <v>105.991</v>
      </c>
      <c r="I1400" s="172"/>
      <c r="L1400" s="168"/>
      <c r="M1400" s="173"/>
      <c r="T1400" s="174"/>
      <c r="AT1400" s="169" t="s">
        <v>171</v>
      </c>
      <c r="AU1400" s="169" t="s">
        <v>85</v>
      </c>
      <c r="AV1400" s="13" t="s">
        <v>85</v>
      </c>
      <c r="AW1400" s="13" t="s">
        <v>37</v>
      </c>
      <c r="AX1400" s="13" t="s">
        <v>76</v>
      </c>
      <c r="AY1400" s="169" t="s">
        <v>160</v>
      </c>
    </row>
    <row r="1401" spans="2:51" s="13" customFormat="1" ht="10">
      <c r="B1401" s="168"/>
      <c r="D1401" s="159" t="s">
        <v>171</v>
      </c>
      <c r="E1401" s="169" t="s">
        <v>21</v>
      </c>
      <c r="F1401" s="170" t="s">
        <v>1054</v>
      </c>
      <c r="H1401" s="171">
        <v>1.242</v>
      </c>
      <c r="I1401" s="172"/>
      <c r="L1401" s="168"/>
      <c r="M1401" s="173"/>
      <c r="T1401" s="174"/>
      <c r="AT1401" s="169" t="s">
        <v>171</v>
      </c>
      <c r="AU1401" s="169" t="s">
        <v>85</v>
      </c>
      <c r="AV1401" s="13" t="s">
        <v>85</v>
      </c>
      <c r="AW1401" s="13" t="s">
        <v>37</v>
      </c>
      <c r="AX1401" s="13" t="s">
        <v>76</v>
      </c>
      <c r="AY1401" s="169" t="s">
        <v>160</v>
      </c>
    </row>
    <row r="1402" spans="2:51" s="14" customFormat="1" ht="10">
      <c r="B1402" s="175"/>
      <c r="D1402" s="159" t="s">
        <v>171</v>
      </c>
      <c r="E1402" s="176" t="s">
        <v>21</v>
      </c>
      <c r="F1402" s="177" t="s">
        <v>180</v>
      </c>
      <c r="H1402" s="178">
        <v>107.233</v>
      </c>
      <c r="I1402" s="179"/>
      <c r="L1402" s="175"/>
      <c r="M1402" s="180"/>
      <c r="T1402" s="181"/>
      <c r="AT1402" s="176" t="s">
        <v>171</v>
      </c>
      <c r="AU1402" s="176" t="s">
        <v>85</v>
      </c>
      <c r="AV1402" s="14" t="s">
        <v>181</v>
      </c>
      <c r="AW1402" s="14" t="s">
        <v>37</v>
      </c>
      <c r="AX1402" s="14" t="s">
        <v>76</v>
      </c>
      <c r="AY1402" s="176" t="s">
        <v>160</v>
      </c>
    </row>
    <row r="1403" spans="2:51" s="12" customFormat="1" ht="10">
      <c r="B1403" s="162"/>
      <c r="D1403" s="159" t="s">
        <v>171</v>
      </c>
      <c r="E1403" s="163" t="s">
        <v>21</v>
      </c>
      <c r="F1403" s="164" t="s">
        <v>930</v>
      </c>
      <c r="H1403" s="163" t="s">
        <v>21</v>
      </c>
      <c r="I1403" s="165"/>
      <c r="L1403" s="162"/>
      <c r="M1403" s="166"/>
      <c r="T1403" s="167"/>
      <c r="AT1403" s="163" t="s">
        <v>171</v>
      </c>
      <c r="AU1403" s="163" t="s">
        <v>85</v>
      </c>
      <c r="AV1403" s="12" t="s">
        <v>83</v>
      </c>
      <c r="AW1403" s="12" t="s">
        <v>37</v>
      </c>
      <c r="AX1403" s="12" t="s">
        <v>76</v>
      </c>
      <c r="AY1403" s="163" t="s">
        <v>160</v>
      </c>
    </row>
    <row r="1404" spans="2:51" s="13" customFormat="1" ht="10">
      <c r="B1404" s="168"/>
      <c r="D1404" s="159" t="s">
        <v>171</v>
      </c>
      <c r="E1404" s="169" t="s">
        <v>21</v>
      </c>
      <c r="F1404" s="170" t="s">
        <v>1055</v>
      </c>
      <c r="H1404" s="171">
        <v>149.22</v>
      </c>
      <c r="I1404" s="172"/>
      <c r="L1404" s="168"/>
      <c r="M1404" s="173"/>
      <c r="T1404" s="174"/>
      <c r="AT1404" s="169" t="s">
        <v>171</v>
      </c>
      <c r="AU1404" s="169" t="s">
        <v>85</v>
      </c>
      <c r="AV1404" s="13" t="s">
        <v>85</v>
      </c>
      <c r="AW1404" s="13" t="s">
        <v>37</v>
      </c>
      <c r="AX1404" s="13" t="s">
        <v>76</v>
      </c>
      <c r="AY1404" s="169" t="s">
        <v>160</v>
      </c>
    </row>
    <row r="1405" spans="2:51" s="13" customFormat="1" ht="10">
      <c r="B1405" s="168"/>
      <c r="D1405" s="159" t="s">
        <v>171</v>
      </c>
      <c r="E1405" s="169" t="s">
        <v>21</v>
      </c>
      <c r="F1405" s="170" t="s">
        <v>1056</v>
      </c>
      <c r="H1405" s="171">
        <v>3.339</v>
      </c>
      <c r="I1405" s="172"/>
      <c r="L1405" s="168"/>
      <c r="M1405" s="173"/>
      <c r="T1405" s="174"/>
      <c r="AT1405" s="169" t="s">
        <v>171</v>
      </c>
      <c r="AU1405" s="169" t="s">
        <v>85</v>
      </c>
      <c r="AV1405" s="13" t="s">
        <v>85</v>
      </c>
      <c r="AW1405" s="13" t="s">
        <v>37</v>
      </c>
      <c r="AX1405" s="13" t="s">
        <v>76</v>
      </c>
      <c r="AY1405" s="169" t="s">
        <v>160</v>
      </c>
    </row>
    <row r="1406" spans="2:51" s="14" customFormat="1" ht="10">
      <c r="B1406" s="175"/>
      <c r="D1406" s="159" t="s">
        <v>171</v>
      </c>
      <c r="E1406" s="176" t="s">
        <v>21</v>
      </c>
      <c r="F1406" s="177" t="s">
        <v>180</v>
      </c>
      <c r="H1406" s="178">
        <v>152.559</v>
      </c>
      <c r="I1406" s="179"/>
      <c r="L1406" s="175"/>
      <c r="M1406" s="180"/>
      <c r="T1406" s="181"/>
      <c r="AT1406" s="176" t="s">
        <v>171</v>
      </c>
      <c r="AU1406" s="176" t="s">
        <v>85</v>
      </c>
      <c r="AV1406" s="14" t="s">
        <v>181</v>
      </c>
      <c r="AW1406" s="14" t="s">
        <v>37</v>
      </c>
      <c r="AX1406" s="14" t="s">
        <v>76</v>
      </c>
      <c r="AY1406" s="176" t="s">
        <v>160</v>
      </c>
    </row>
    <row r="1407" spans="2:51" s="15" customFormat="1" ht="10">
      <c r="B1407" s="182"/>
      <c r="D1407" s="159" t="s">
        <v>171</v>
      </c>
      <c r="E1407" s="183" t="s">
        <v>21</v>
      </c>
      <c r="F1407" s="184" t="s">
        <v>1156</v>
      </c>
      <c r="H1407" s="185">
        <v>367.025</v>
      </c>
      <c r="I1407" s="186"/>
      <c r="L1407" s="182"/>
      <c r="M1407" s="187"/>
      <c r="T1407" s="188"/>
      <c r="AT1407" s="183" t="s">
        <v>171</v>
      </c>
      <c r="AU1407" s="183" t="s">
        <v>85</v>
      </c>
      <c r="AV1407" s="15" t="s">
        <v>167</v>
      </c>
      <c r="AW1407" s="15" t="s">
        <v>37</v>
      </c>
      <c r="AX1407" s="15" t="s">
        <v>76</v>
      </c>
      <c r="AY1407" s="183" t="s">
        <v>160</v>
      </c>
    </row>
    <row r="1408" spans="2:51" s="13" customFormat="1" ht="10">
      <c r="B1408" s="168"/>
      <c r="D1408" s="159" t="s">
        <v>171</v>
      </c>
      <c r="E1408" s="169" t="s">
        <v>21</v>
      </c>
      <c r="F1408" s="170" t="s">
        <v>1057</v>
      </c>
      <c r="H1408" s="171">
        <v>367.025</v>
      </c>
      <c r="I1408" s="172"/>
      <c r="L1408" s="168"/>
      <c r="M1408" s="173"/>
      <c r="T1408" s="174"/>
      <c r="AT1408" s="169" t="s">
        <v>171</v>
      </c>
      <c r="AU1408" s="169" t="s">
        <v>85</v>
      </c>
      <c r="AV1408" s="13" t="s">
        <v>85</v>
      </c>
      <c r="AW1408" s="13" t="s">
        <v>37</v>
      </c>
      <c r="AX1408" s="13" t="s">
        <v>76</v>
      </c>
      <c r="AY1408" s="169" t="s">
        <v>160</v>
      </c>
    </row>
    <row r="1409" spans="2:51" s="13" customFormat="1" ht="10">
      <c r="B1409" s="168"/>
      <c r="D1409" s="159" t="s">
        <v>171</v>
      </c>
      <c r="E1409" s="169" t="s">
        <v>21</v>
      </c>
      <c r="F1409" s="170" t="s">
        <v>1368</v>
      </c>
      <c r="H1409" s="171">
        <v>220.369</v>
      </c>
      <c r="I1409" s="172"/>
      <c r="L1409" s="168"/>
      <c r="M1409" s="173"/>
      <c r="T1409" s="174"/>
      <c r="AT1409" s="169" t="s">
        <v>171</v>
      </c>
      <c r="AU1409" s="169" t="s">
        <v>85</v>
      </c>
      <c r="AV1409" s="13" t="s">
        <v>85</v>
      </c>
      <c r="AW1409" s="13" t="s">
        <v>37</v>
      </c>
      <c r="AX1409" s="13" t="s">
        <v>76</v>
      </c>
      <c r="AY1409" s="169" t="s">
        <v>160</v>
      </c>
    </row>
    <row r="1410" spans="2:51" s="15" customFormat="1" ht="10">
      <c r="B1410" s="182"/>
      <c r="D1410" s="159" t="s">
        <v>171</v>
      </c>
      <c r="E1410" s="183" t="s">
        <v>21</v>
      </c>
      <c r="F1410" s="184" t="s">
        <v>1159</v>
      </c>
      <c r="H1410" s="185">
        <v>587.394</v>
      </c>
      <c r="I1410" s="186"/>
      <c r="L1410" s="182"/>
      <c r="M1410" s="187"/>
      <c r="T1410" s="188"/>
      <c r="AT1410" s="183" t="s">
        <v>171</v>
      </c>
      <c r="AU1410" s="183" t="s">
        <v>85</v>
      </c>
      <c r="AV1410" s="15" t="s">
        <v>167</v>
      </c>
      <c r="AW1410" s="15" t="s">
        <v>37</v>
      </c>
      <c r="AX1410" s="15" t="s">
        <v>83</v>
      </c>
      <c r="AY1410" s="183" t="s">
        <v>160</v>
      </c>
    </row>
    <row r="1411" spans="2:65" s="1" customFormat="1" ht="16.5" customHeight="1">
      <c r="B1411" s="33"/>
      <c r="C1411" s="192" t="s">
        <v>1369</v>
      </c>
      <c r="D1411" s="192" t="s">
        <v>799</v>
      </c>
      <c r="E1411" s="193" t="s">
        <v>1370</v>
      </c>
      <c r="F1411" s="194" t="s">
        <v>1371</v>
      </c>
      <c r="G1411" s="195" t="s">
        <v>204</v>
      </c>
      <c r="H1411" s="196">
        <v>616.764</v>
      </c>
      <c r="I1411" s="197"/>
      <c r="J1411" s="198">
        <f>ROUND(I1411*H1411,2)</f>
        <v>0</v>
      </c>
      <c r="K1411" s="194" t="s">
        <v>166</v>
      </c>
      <c r="L1411" s="199"/>
      <c r="M1411" s="200" t="s">
        <v>21</v>
      </c>
      <c r="N1411" s="201" t="s">
        <v>47</v>
      </c>
      <c r="P1411" s="155">
        <f>O1411*H1411</f>
        <v>0</v>
      </c>
      <c r="Q1411" s="155">
        <v>0.0005</v>
      </c>
      <c r="R1411" s="155">
        <f>Q1411*H1411</f>
        <v>0.308382</v>
      </c>
      <c r="S1411" s="155">
        <v>0</v>
      </c>
      <c r="T1411" s="156">
        <f>S1411*H1411</f>
        <v>0</v>
      </c>
      <c r="AR1411" s="157" t="s">
        <v>445</v>
      </c>
      <c r="AT1411" s="157" t="s">
        <v>799</v>
      </c>
      <c r="AU1411" s="157" t="s">
        <v>85</v>
      </c>
      <c r="AY1411" s="18" t="s">
        <v>160</v>
      </c>
      <c r="BE1411" s="158">
        <f>IF(N1411="základní",J1411,0)</f>
        <v>0</v>
      </c>
      <c r="BF1411" s="158">
        <f>IF(N1411="snížená",J1411,0)</f>
        <v>0</v>
      </c>
      <c r="BG1411" s="158">
        <f>IF(N1411="zákl. přenesená",J1411,0)</f>
        <v>0</v>
      </c>
      <c r="BH1411" s="158">
        <f>IF(N1411="sníž. přenesená",J1411,0)</f>
        <v>0</v>
      </c>
      <c r="BI1411" s="158">
        <f>IF(N1411="nulová",J1411,0)</f>
        <v>0</v>
      </c>
      <c r="BJ1411" s="18" t="s">
        <v>83</v>
      </c>
      <c r="BK1411" s="158">
        <f>ROUND(I1411*H1411,2)</f>
        <v>0</v>
      </c>
      <c r="BL1411" s="18" t="s">
        <v>352</v>
      </c>
      <c r="BM1411" s="157" t="s">
        <v>1372</v>
      </c>
    </row>
    <row r="1412" spans="2:51" s="13" customFormat="1" ht="10">
      <c r="B1412" s="168"/>
      <c r="D1412" s="159" t="s">
        <v>171</v>
      </c>
      <c r="F1412" s="170" t="s">
        <v>1373</v>
      </c>
      <c r="H1412" s="171">
        <v>616.764</v>
      </c>
      <c r="I1412" s="172"/>
      <c r="L1412" s="168"/>
      <c r="M1412" s="173"/>
      <c r="T1412" s="174"/>
      <c r="AT1412" s="169" t="s">
        <v>171</v>
      </c>
      <c r="AU1412" s="169" t="s">
        <v>85</v>
      </c>
      <c r="AV1412" s="13" t="s">
        <v>85</v>
      </c>
      <c r="AW1412" s="13" t="s">
        <v>4</v>
      </c>
      <c r="AX1412" s="13" t="s">
        <v>83</v>
      </c>
      <c r="AY1412" s="169" t="s">
        <v>160</v>
      </c>
    </row>
    <row r="1413" spans="2:65" s="1" customFormat="1" ht="24" customHeight="1">
      <c r="B1413" s="33"/>
      <c r="C1413" s="146" t="s">
        <v>1374</v>
      </c>
      <c r="D1413" s="146" t="s">
        <v>162</v>
      </c>
      <c r="E1413" s="147" t="s">
        <v>1375</v>
      </c>
      <c r="F1413" s="148" t="s">
        <v>1376</v>
      </c>
      <c r="G1413" s="149" t="s">
        <v>256</v>
      </c>
      <c r="H1413" s="150">
        <v>14.661</v>
      </c>
      <c r="I1413" s="151"/>
      <c r="J1413" s="152">
        <f>ROUND(I1413*H1413,2)</f>
        <v>0</v>
      </c>
      <c r="K1413" s="148" t="s">
        <v>166</v>
      </c>
      <c r="L1413" s="33"/>
      <c r="M1413" s="153" t="s">
        <v>21</v>
      </c>
      <c r="N1413" s="154" t="s">
        <v>47</v>
      </c>
      <c r="P1413" s="155">
        <f>O1413*H1413</f>
        <v>0</v>
      </c>
      <c r="Q1413" s="155">
        <v>0</v>
      </c>
      <c r="R1413" s="155">
        <f>Q1413*H1413</f>
        <v>0</v>
      </c>
      <c r="S1413" s="155">
        <v>0</v>
      </c>
      <c r="T1413" s="156">
        <f>S1413*H1413</f>
        <v>0</v>
      </c>
      <c r="AR1413" s="157" t="s">
        <v>352</v>
      </c>
      <c r="AT1413" s="157" t="s">
        <v>162</v>
      </c>
      <c r="AU1413" s="157" t="s">
        <v>85</v>
      </c>
      <c r="AY1413" s="18" t="s">
        <v>160</v>
      </c>
      <c r="BE1413" s="158">
        <f>IF(N1413="základní",J1413,0)</f>
        <v>0</v>
      </c>
      <c r="BF1413" s="158">
        <f>IF(N1413="snížená",J1413,0)</f>
        <v>0</v>
      </c>
      <c r="BG1413" s="158">
        <f>IF(N1413="zákl. přenesená",J1413,0)</f>
        <v>0</v>
      </c>
      <c r="BH1413" s="158">
        <f>IF(N1413="sníž. přenesená",J1413,0)</f>
        <v>0</v>
      </c>
      <c r="BI1413" s="158">
        <f>IF(N1413="nulová",J1413,0)</f>
        <v>0</v>
      </c>
      <c r="BJ1413" s="18" t="s">
        <v>83</v>
      </c>
      <c r="BK1413" s="158">
        <f>ROUND(I1413*H1413,2)</f>
        <v>0</v>
      </c>
      <c r="BL1413" s="18" t="s">
        <v>352</v>
      </c>
      <c r="BM1413" s="157" t="s">
        <v>1377</v>
      </c>
    </row>
    <row r="1414" spans="2:47" s="1" customFormat="1" ht="72">
      <c r="B1414" s="33"/>
      <c r="D1414" s="159" t="s">
        <v>169</v>
      </c>
      <c r="F1414" s="160" t="s">
        <v>1378</v>
      </c>
      <c r="I1414" s="94"/>
      <c r="L1414" s="33"/>
      <c r="M1414" s="161"/>
      <c r="T1414" s="54"/>
      <c r="AT1414" s="18" t="s">
        <v>169</v>
      </c>
      <c r="AU1414" s="18" t="s">
        <v>85</v>
      </c>
    </row>
    <row r="1415" spans="2:63" s="11" customFormat="1" ht="22.75" customHeight="1">
      <c r="B1415" s="134"/>
      <c r="D1415" s="135" t="s">
        <v>75</v>
      </c>
      <c r="E1415" s="144" t="s">
        <v>1379</v>
      </c>
      <c r="F1415" s="144" t="s">
        <v>1380</v>
      </c>
      <c r="I1415" s="137"/>
      <c r="J1415" s="145">
        <f>BK1415</f>
        <v>0</v>
      </c>
      <c r="L1415" s="134"/>
      <c r="M1415" s="139"/>
      <c r="P1415" s="140">
        <f>SUM(P1416:P1512)</f>
        <v>0</v>
      </c>
      <c r="R1415" s="140">
        <f>SUM(R1416:R1512)</f>
        <v>54.27862788</v>
      </c>
      <c r="T1415" s="141">
        <f>SUM(T1416:T1512)</f>
        <v>0</v>
      </c>
      <c r="AR1415" s="135" t="s">
        <v>85</v>
      </c>
      <c r="AT1415" s="142" t="s">
        <v>75</v>
      </c>
      <c r="AU1415" s="142" t="s">
        <v>83</v>
      </c>
      <c r="AY1415" s="135" t="s">
        <v>160</v>
      </c>
      <c r="BK1415" s="143">
        <f>SUM(BK1416:BK1512)</f>
        <v>0</v>
      </c>
    </row>
    <row r="1416" spans="2:65" s="1" customFormat="1" ht="24" customHeight="1">
      <c r="B1416" s="33"/>
      <c r="C1416" s="146" t="s">
        <v>1381</v>
      </c>
      <c r="D1416" s="146" t="s">
        <v>162</v>
      </c>
      <c r="E1416" s="147" t="s">
        <v>1382</v>
      </c>
      <c r="F1416" s="148" t="s">
        <v>1383</v>
      </c>
      <c r="G1416" s="149" t="s">
        <v>204</v>
      </c>
      <c r="H1416" s="150">
        <v>220.369</v>
      </c>
      <c r="I1416" s="151"/>
      <c r="J1416" s="152">
        <f>ROUND(I1416*H1416,2)</f>
        <v>0</v>
      </c>
      <c r="K1416" s="148" t="s">
        <v>166</v>
      </c>
      <c r="L1416" s="33"/>
      <c r="M1416" s="153" t="s">
        <v>21</v>
      </c>
      <c r="N1416" s="154" t="s">
        <v>47</v>
      </c>
      <c r="P1416" s="155">
        <f>O1416*H1416</f>
        <v>0</v>
      </c>
      <c r="Q1416" s="155">
        <v>0</v>
      </c>
      <c r="R1416" s="155">
        <f>Q1416*H1416</f>
        <v>0</v>
      </c>
      <c r="S1416" s="155">
        <v>0</v>
      </c>
      <c r="T1416" s="156">
        <f>S1416*H1416</f>
        <v>0</v>
      </c>
      <c r="AR1416" s="157" t="s">
        <v>352</v>
      </c>
      <c r="AT1416" s="157" t="s">
        <v>162</v>
      </c>
      <c r="AU1416" s="157" t="s">
        <v>85</v>
      </c>
      <c r="AY1416" s="18" t="s">
        <v>160</v>
      </c>
      <c r="BE1416" s="158">
        <f>IF(N1416="základní",J1416,0)</f>
        <v>0</v>
      </c>
      <c r="BF1416" s="158">
        <f>IF(N1416="snížená",J1416,0)</f>
        <v>0</v>
      </c>
      <c r="BG1416" s="158">
        <f>IF(N1416="zákl. přenesená",J1416,0)</f>
        <v>0</v>
      </c>
      <c r="BH1416" s="158">
        <f>IF(N1416="sníž. přenesená",J1416,0)</f>
        <v>0</v>
      </c>
      <c r="BI1416" s="158">
        <f>IF(N1416="nulová",J1416,0)</f>
        <v>0</v>
      </c>
      <c r="BJ1416" s="18" t="s">
        <v>83</v>
      </c>
      <c r="BK1416" s="158">
        <f>ROUND(I1416*H1416,2)</f>
        <v>0</v>
      </c>
      <c r="BL1416" s="18" t="s">
        <v>352</v>
      </c>
      <c r="BM1416" s="157" t="s">
        <v>1384</v>
      </c>
    </row>
    <row r="1417" spans="2:47" s="1" customFormat="1" ht="36">
      <c r="B1417" s="33"/>
      <c r="D1417" s="159" t="s">
        <v>169</v>
      </c>
      <c r="F1417" s="160" t="s">
        <v>1385</v>
      </c>
      <c r="I1417" s="94"/>
      <c r="L1417" s="33"/>
      <c r="M1417" s="161"/>
      <c r="T1417" s="54"/>
      <c r="AT1417" s="18" t="s">
        <v>169</v>
      </c>
      <c r="AU1417" s="18" t="s">
        <v>85</v>
      </c>
    </row>
    <row r="1418" spans="2:51" s="13" customFormat="1" ht="10">
      <c r="B1418" s="168"/>
      <c r="D1418" s="159" t="s">
        <v>171</v>
      </c>
      <c r="E1418" s="169" t="s">
        <v>21</v>
      </c>
      <c r="F1418" s="170" t="s">
        <v>1045</v>
      </c>
      <c r="H1418" s="171">
        <v>220.369</v>
      </c>
      <c r="I1418" s="172"/>
      <c r="L1418" s="168"/>
      <c r="M1418" s="173"/>
      <c r="T1418" s="174"/>
      <c r="AT1418" s="169" t="s">
        <v>171</v>
      </c>
      <c r="AU1418" s="169" t="s">
        <v>85</v>
      </c>
      <c r="AV1418" s="13" t="s">
        <v>85</v>
      </c>
      <c r="AW1418" s="13" t="s">
        <v>37</v>
      </c>
      <c r="AX1418" s="13" t="s">
        <v>76</v>
      </c>
      <c r="AY1418" s="169" t="s">
        <v>160</v>
      </c>
    </row>
    <row r="1419" spans="2:51" s="15" customFormat="1" ht="10">
      <c r="B1419" s="182"/>
      <c r="D1419" s="159" t="s">
        <v>171</v>
      </c>
      <c r="E1419" s="183" t="s">
        <v>21</v>
      </c>
      <c r="F1419" s="184" t="s">
        <v>185</v>
      </c>
      <c r="H1419" s="185">
        <v>220.369</v>
      </c>
      <c r="I1419" s="186"/>
      <c r="L1419" s="182"/>
      <c r="M1419" s="187"/>
      <c r="T1419" s="188"/>
      <c r="AT1419" s="183" t="s">
        <v>171</v>
      </c>
      <c r="AU1419" s="183" t="s">
        <v>85</v>
      </c>
      <c r="AV1419" s="15" t="s">
        <v>167</v>
      </c>
      <c r="AW1419" s="15" t="s">
        <v>37</v>
      </c>
      <c r="AX1419" s="15" t="s">
        <v>83</v>
      </c>
      <c r="AY1419" s="183" t="s">
        <v>160</v>
      </c>
    </row>
    <row r="1420" spans="2:65" s="1" customFormat="1" ht="16.5" customHeight="1">
      <c r="B1420" s="33"/>
      <c r="C1420" s="192" t="s">
        <v>1386</v>
      </c>
      <c r="D1420" s="192" t="s">
        <v>799</v>
      </c>
      <c r="E1420" s="193" t="s">
        <v>1387</v>
      </c>
      <c r="F1420" s="194" t="s">
        <v>1388</v>
      </c>
      <c r="G1420" s="195" t="s">
        <v>204</v>
      </c>
      <c r="H1420" s="196">
        <v>224.776</v>
      </c>
      <c r="I1420" s="197"/>
      <c r="J1420" s="198">
        <f>ROUND(I1420*H1420,2)</f>
        <v>0</v>
      </c>
      <c r="K1420" s="194" t="s">
        <v>166</v>
      </c>
      <c r="L1420" s="199"/>
      <c r="M1420" s="200" t="s">
        <v>21</v>
      </c>
      <c r="N1420" s="201" t="s">
        <v>47</v>
      </c>
      <c r="P1420" s="155">
        <f>O1420*H1420</f>
        <v>0</v>
      </c>
      <c r="Q1420" s="155">
        <v>0.0035</v>
      </c>
      <c r="R1420" s="155">
        <f>Q1420*H1420</f>
        <v>0.7867160000000001</v>
      </c>
      <c r="S1420" s="155">
        <v>0</v>
      </c>
      <c r="T1420" s="156">
        <f>S1420*H1420</f>
        <v>0</v>
      </c>
      <c r="AR1420" s="157" t="s">
        <v>445</v>
      </c>
      <c r="AT1420" s="157" t="s">
        <v>799</v>
      </c>
      <c r="AU1420" s="157" t="s">
        <v>85</v>
      </c>
      <c r="AY1420" s="18" t="s">
        <v>160</v>
      </c>
      <c r="BE1420" s="158">
        <f>IF(N1420="základní",J1420,0)</f>
        <v>0</v>
      </c>
      <c r="BF1420" s="158">
        <f>IF(N1420="snížená",J1420,0)</f>
        <v>0</v>
      </c>
      <c r="BG1420" s="158">
        <f>IF(N1420="zákl. přenesená",J1420,0)</f>
        <v>0</v>
      </c>
      <c r="BH1420" s="158">
        <f>IF(N1420="sníž. přenesená",J1420,0)</f>
        <v>0</v>
      </c>
      <c r="BI1420" s="158">
        <f>IF(N1420="nulová",J1420,0)</f>
        <v>0</v>
      </c>
      <c r="BJ1420" s="18" t="s">
        <v>83</v>
      </c>
      <c r="BK1420" s="158">
        <f>ROUND(I1420*H1420,2)</f>
        <v>0</v>
      </c>
      <c r="BL1420" s="18" t="s">
        <v>352</v>
      </c>
      <c r="BM1420" s="157" t="s">
        <v>1389</v>
      </c>
    </row>
    <row r="1421" spans="2:51" s="13" customFormat="1" ht="10">
      <c r="B1421" s="168"/>
      <c r="D1421" s="159" t="s">
        <v>171</v>
      </c>
      <c r="F1421" s="170" t="s">
        <v>1390</v>
      </c>
      <c r="H1421" s="171">
        <v>224.776</v>
      </c>
      <c r="I1421" s="172"/>
      <c r="L1421" s="168"/>
      <c r="M1421" s="173"/>
      <c r="T1421" s="174"/>
      <c r="AT1421" s="169" t="s">
        <v>171</v>
      </c>
      <c r="AU1421" s="169" t="s">
        <v>85</v>
      </c>
      <c r="AV1421" s="13" t="s">
        <v>85</v>
      </c>
      <c r="AW1421" s="13" t="s">
        <v>4</v>
      </c>
      <c r="AX1421" s="13" t="s">
        <v>83</v>
      </c>
      <c r="AY1421" s="169" t="s">
        <v>160</v>
      </c>
    </row>
    <row r="1422" spans="2:65" s="1" customFormat="1" ht="24" customHeight="1">
      <c r="B1422" s="33"/>
      <c r="C1422" s="146" t="s">
        <v>1391</v>
      </c>
      <c r="D1422" s="146" t="s">
        <v>162</v>
      </c>
      <c r="E1422" s="147" t="s">
        <v>1392</v>
      </c>
      <c r="F1422" s="148" t="s">
        <v>1393</v>
      </c>
      <c r="G1422" s="149" t="s">
        <v>204</v>
      </c>
      <c r="H1422" s="150">
        <v>1137.996</v>
      </c>
      <c r="I1422" s="151"/>
      <c r="J1422" s="152">
        <f>ROUND(I1422*H1422,2)</f>
        <v>0</v>
      </c>
      <c r="K1422" s="148" t="s">
        <v>166</v>
      </c>
      <c r="L1422" s="33"/>
      <c r="M1422" s="153" t="s">
        <v>21</v>
      </c>
      <c r="N1422" s="154" t="s">
        <v>47</v>
      </c>
      <c r="P1422" s="155">
        <f>O1422*H1422</f>
        <v>0</v>
      </c>
      <c r="Q1422" s="155">
        <v>0.00606</v>
      </c>
      <c r="R1422" s="155">
        <f>Q1422*H1422</f>
        <v>6.896255760000001</v>
      </c>
      <c r="S1422" s="155">
        <v>0</v>
      </c>
      <c r="T1422" s="156">
        <f>S1422*H1422</f>
        <v>0</v>
      </c>
      <c r="AR1422" s="157" t="s">
        <v>352</v>
      </c>
      <c r="AT1422" s="157" t="s">
        <v>162</v>
      </c>
      <c r="AU1422" s="157" t="s">
        <v>85</v>
      </c>
      <c r="AY1422" s="18" t="s">
        <v>160</v>
      </c>
      <c r="BE1422" s="158">
        <f>IF(N1422="základní",J1422,0)</f>
        <v>0</v>
      </c>
      <c r="BF1422" s="158">
        <f>IF(N1422="snížená",J1422,0)</f>
        <v>0</v>
      </c>
      <c r="BG1422" s="158">
        <f>IF(N1422="zákl. přenesená",J1422,0)</f>
        <v>0</v>
      </c>
      <c r="BH1422" s="158">
        <f>IF(N1422="sníž. přenesená",J1422,0)</f>
        <v>0</v>
      </c>
      <c r="BI1422" s="158">
        <f>IF(N1422="nulová",J1422,0)</f>
        <v>0</v>
      </c>
      <c r="BJ1422" s="18" t="s">
        <v>83</v>
      </c>
      <c r="BK1422" s="158">
        <f>ROUND(I1422*H1422,2)</f>
        <v>0</v>
      </c>
      <c r="BL1422" s="18" t="s">
        <v>352</v>
      </c>
      <c r="BM1422" s="157" t="s">
        <v>1394</v>
      </c>
    </row>
    <row r="1423" spans="2:47" s="1" customFormat="1" ht="63">
      <c r="B1423" s="33"/>
      <c r="D1423" s="159" t="s">
        <v>169</v>
      </c>
      <c r="F1423" s="160" t="s">
        <v>1395</v>
      </c>
      <c r="I1423" s="94"/>
      <c r="L1423" s="33"/>
      <c r="M1423" s="161"/>
      <c r="T1423" s="54"/>
      <c r="AT1423" s="18" t="s">
        <v>169</v>
      </c>
      <c r="AU1423" s="18" t="s">
        <v>85</v>
      </c>
    </row>
    <row r="1424" spans="2:51" s="13" customFormat="1" ht="10">
      <c r="B1424" s="168"/>
      <c r="D1424" s="159" t="s">
        <v>171</v>
      </c>
      <c r="E1424" s="169" t="s">
        <v>21</v>
      </c>
      <c r="F1424" s="170" t="s">
        <v>1356</v>
      </c>
      <c r="H1424" s="171">
        <v>1137.996</v>
      </c>
      <c r="I1424" s="172"/>
      <c r="L1424" s="168"/>
      <c r="M1424" s="173"/>
      <c r="T1424" s="174"/>
      <c r="AT1424" s="169" t="s">
        <v>171</v>
      </c>
      <c r="AU1424" s="169" t="s">
        <v>85</v>
      </c>
      <c r="AV1424" s="13" t="s">
        <v>85</v>
      </c>
      <c r="AW1424" s="13" t="s">
        <v>37</v>
      </c>
      <c r="AX1424" s="13" t="s">
        <v>76</v>
      </c>
      <c r="AY1424" s="169" t="s">
        <v>160</v>
      </c>
    </row>
    <row r="1425" spans="2:51" s="15" customFormat="1" ht="10">
      <c r="B1425" s="182"/>
      <c r="D1425" s="159" t="s">
        <v>171</v>
      </c>
      <c r="E1425" s="183" t="s">
        <v>21</v>
      </c>
      <c r="F1425" s="184" t="s">
        <v>185</v>
      </c>
      <c r="H1425" s="185">
        <v>1137.996</v>
      </c>
      <c r="I1425" s="186"/>
      <c r="L1425" s="182"/>
      <c r="M1425" s="187"/>
      <c r="T1425" s="188"/>
      <c r="AT1425" s="183" t="s">
        <v>171</v>
      </c>
      <c r="AU1425" s="183" t="s">
        <v>85</v>
      </c>
      <c r="AV1425" s="15" t="s">
        <v>167</v>
      </c>
      <c r="AW1425" s="15" t="s">
        <v>37</v>
      </c>
      <c r="AX1425" s="15" t="s">
        <v>83</v>
      </c>
      <c r="AY1425" s="183" t="s">
        <v>160</v>
      </c>
    </row>
    <row r="1426" spans="2:65" s="1" customFormat="1" ht="16.5" customHeight="1">
      <c r="B1426" s="33"/>
      <c r="C1426" s="192" t="s">
        <v>1396</v>
      </c>
      <c r="D1426" s="192" t="s">
        <v>799</v>
      </c>
      <c r="E1426" s="193" t="s">
        <v>1397</v>
      </c>
      <c r="F1426" s="194" t="s">
        <v>1398</v>
      </c>
      <c r="G1426" s="195" t="s">
        <v>204</v>
      </c>
      <c r="H1426" s="196">
        <v>1194.896</v>
      </c>
      <c r="I1426" s="197"/>
      <c r="J1426" s="198">
        <f>ROUND(I1426*H1426,2)</f>
        <v>0</v>
      </c>
      <c r="K1426" s="194" t="s">
        <v>166</v>
      </c>
      <c r="L1426" s="199"/>
      <c r="M1426" s="200" t="s">
        <v>21</v>
      </c>
      <c r="N1426" s="201" t="s">
        <v>47</v>
      </c>
      <c r="P1426" s="155">
        <f>O1426*H1426</f>
        <v>0</v>
      </c>
      <c r="Q1426" s="155">
        <v>0.0048</v>
      </c>
      <c r="R1426" s="155">
        <f>Q1426*H1426</f>
        <v>5.7355008</v>
      </c>
      <c r="S1426" s="155">
        <v>0</v>
      </c>
      <c r="T1426" s="156">
        <f>S1426*H1426</f>
        <v>0</v>
      </c>
      <c r="AR1426" s="157" t="s">
        <v>445</v>
      </c>
      <c r="AT1426" s="157" t="s">
        <v>799</v>
      </c>
      <c r="AU1426" s="157" t="s">
        <v>85</v>
      </c>
      <c r="AY1426" s="18" t="s">
        <v>160</v>
      </c>
      <c r="BE1426" s="158">
        <f>IF(N1426="základní",J1426,0)</f>
        <v>0</v>
      </c>
      <c r="BF1426" s="158">
        <f>IF(N1426="snížená",J1426,0)</f>
        <v>0</v>
      </c>
      <c r="BG1426" s="158">
        <f>IF(N1426="zákl. přenesená",J1426,0)</f>
        <v>0</v>
      </c>
      <c r="BH1426" s="158">
        <f>IF(N1426="sníž. přenesená",J1426,0)</f>
        <v>0</v>
      </c>
      <c r="BI1426" s="158">
        <f>IF(N1426="nulová",J1426,0)</f>
        <v>0</v>
      </c>
      <c r="BJ1426" s="18" t="s">
        <v>83</v>
      </c>
      <c r="BK1426" s="158">
        <f>ROUND(I1426*H1426,2)</f>
        <v>0</v>
      </c>
      <c r="BL1426" s="18" t="s">
        <v>352</v>
      </c>
      <c r="BM1426" s="157" t="s">
        <v>1399</v>
      </c>
    </row>
    <row r="1427" spans="2:51" s="13" customFormat="1" ht="10">
      <c r="B1427" s="168"/>
      <c r="D1427" s="159" t="s">
        <v>171</v>
      </c>
      <c r="F1427" s="170" t="s">
        <v>1400</v>
      </c>
      <c r="H1427" s="171">
        <v>1194.896</v>
      </c>
      <c r="I1427" s="172"/>
      <c r="L1427" s="168"/>
      <c r="M1427" s="173"/>
      <c r="T1427" s="174"/>
      <c r="AT1427" s="169" t="s">
        <v>171</v>
      </c>
      <c r="AU1427" s="169" t="s">
        <v>85</v>
      </c>
      <c r="AV1427" s="13" t="s">
        <v>85</v>
      </c>
      <c r="AW1427" s="13" t="s">
        <v>4</v>
      </c>
      <c r="AX1427" s="13" t="s">
        <v>83</v>
      </c>
      <c r="AY1427" s="169" t="s">
        <v>160</v>
      </c>
    </row>
    <row r="1428" spans="2:65" s="1" customFormat="1" ht="24" customHeight="1">
      <c r="B1428" s="33"/>
      <c r="C1428" s="146" t="s">
        <v>1401</v>
      </c>
      <c r="D1428" s="146" t="s">
        <v>162</v>
      </c>
      <c r="E1428" s="147" t="s">
        <v>1402</v>
      </c>
      <c r="F1428" s="148" t="s">
        <v>1403</v>
      </c>
      <c r="G1428" s="149" t="s">
        <v>204</v>
      </c>
      <c r="H1428" s="150">
        <v>1839.807</v>
      </c>
      <c r="I1428" s="151"/>
      <c r="J1428" s="152">
        <f>ROUND(I1428*H1428,2)</f>
        <v>0</v>
      </c>
      <c r="K1428" s="148" t="s">
        <v>166</v>
      </c>
      <c r="L1428" s="33"/>
      <c r="M1428" s="153" t="s">
        <v>21</v>
      </c>
      <c r="N1428" s="154" t="s">
        <v>47</v>
      </c>
      <c r="P1428" s="155">
        <f>O1428*H1428</f>
        <v>0</v>
      </c>
      <c r="Q1428" s="155">
        <v>0</v>
      </c>
      <c r="R1428" s="155">
        <f>Q1428*H1428</f>
        <v>0</v>
      </c>
      <c r="S1428" s="155">
        <v>0</v>
      </c>
      <c r="T1428" s="156">
        <f>S1428*H1428</f>
        <v>0</v>
      </c>
      <c r="AR1428" s="157" t="s">
        <v>352</v>
      </c>
      <c r="AT1428" s="157" t="s">
        <v>162</v>
      </c>
      <c r="AU1428" s="157" t="s">
        <v>85</v>
      </c>
      <c r="AY1428" s="18" t="s">
        <v>160</v>
      </c>
      <c r="BE1428" s="158">
        <f>IF(N1428="základní",J1428,0)</f>
        <v>0</v>
      </c>
      <c r="BF1428" s="158">
        <f>IF(N1428="snížená",J1428,0)</f>
        <v>0</v>
      </c>
      <c r="BG1428" s="158">
        <f>IF(N1428="zákl. přenesená",J1428,0)</f>
        <v>0</v>
      </c>
      <c r="BH1428" s="158">
        <f>IF(N1428="sníž. přenesená",J1428,0)</f>
        <v>0</v>
      </c>
      <c r="BI1428" s="158">
        <f>IF(N1428="nulová",J1428,0)</f>
        <v>0</v>
      </c>
      <c r="BJ1428" s="18" t="s">
        <v>83</v>
      </c>
      <c r="BK1428" s="158">
        <f>ROUND(I1428*H1428,2)</f>
        <v>0</v>
      </c>
      <c r="BL1428" s="18" t="s">
        <v>352</v>
      </c>
      <c r="BM1428" s="157" t="s">
        <v>1404</v>
      </c>
    </row>
    <row r="1429" spans="2:47" s="1" customFormat="1" ht="63">
      <c r="B1429" s="33"/>
      <c r="D1429" s="159" t="s">
        <v>169</v>
      </c>
      <c r="F1429" s="160" t="s">
        <v>1395</v>
      </c>
      <c r="I1429" s="94"/>
      <c r="L1429" s="33"/>
      <c r="M1429" s="161"/>
      <c r="T1429" s="54"/>
      <c r="AT1429" s="18" t="s">
        <v>169</v>
      </c>
      <c r="AU1429" s="18" t="s">
        <v>85</v>
      </c>
    </row>
    <row r="1430" spans="2:51" s="12" customFormat="1" ht="10">
      <c r="B1430" s="162"/>
      <c r="D1430" s="159" t="s">
        <v>171</v>
      </c>
      <c r="E1430" s="163" t="s">
        <v>21</v>
      </c>
      <c r="F1430" s="164" t="s">
        <v>1405</v>
      </c>
      <c r="H1430" s="163" t="s">
        <v>21</v>
      </c>
      <c r="I1430" s="165"/>
      <c r="L1430" s="162"/>
      <c r="M1430" s="166"/>
      <c r="T1430" s="167"/>
      <c r="AT1430" s="163" t="s">
        <v>171</v>
      </c>
      <c r="AU1430" s="163" t="s">
        <v>85</v>
      </c>
      <c r="AV1430" s="12" t="s">
        <v>83</v>
      </c>
      <c r="AW1430" s="12" t="s">
        <v>37</v>
      </c>
      <c r="AX1430" s="12" t="s">
        <v>76</v>
      </c>
      <c r="AY1430" s="163" t="s">
        <v>160</v>
      </c>
    </row>
    <row r="1431" spans="2:51" s="12" customFormat="1" ht="10">
      <c r="B1431" s="162"/>
      <c r="D1431" s="159" t="s">
        <v>171</v>
      </c>
      <c r="E1431" s="163" t="s">
        <v>21</v>
      </c>
      <c r="F1431" s="164" t="s">
        <v>1406</v>
      </c>
      <c r="H1431" s="163" t="s">
        <v>21</v>
      </c>
      <c r="I1431" s="165"/>
      <c r="L1431" s="162"/>
      <c r="M1431" s="166"/>
      <c r="T1431" s="167"/>
      <c r="AT1431" s="163" t="s">
        <v>171</v>
      </c>
      <c r="AU1431" s="163" t="s">
        <v>85</v>
      </c>
      <c r="AV1431" s="12" t="s">
        <v>83</v>
      </c>
      <c r="AW1431" s="12" t="s">
        <v>37</v>
      </c>
      <c r="AX1431" s="12" t="s">
        <v>76</v>
      </c>
      <c r="AY1431" s="163" t="s">
        <v>160</v>
      </c>
    </row>
    <row r="1432" spans="2:51" s="13" customFormat="1" ht="10">
      <c r="B1432" s="168"/>
      <c r="D1432" s="159" t="s">
        <v>171</v>
      </c>
      <c r="E1432" s="169" t="s">
        <v>21</v>
      </c>
      <c r="F1432" s="170" t="s">
        <v>1407</v>
      </c>
      <c r="H1432" s="171">
        <v>309.98</v>
      </c>
      <c r="I1432" s="172"/>
      <c r="L1432" s="168"/>
      <c r="M1432" s="173"/>
      <c r="T1432" s="174"/>
      <c r="AT1432" s="169" t="s">
        <v>171</v>
      </c>
      <c r="AU1432" s="169" t="s">
        <v>85</v>
      </c>
      <c r="AV1432" s="13" t="s">
        <v>85</v>
      </c>
      <c r="AW1432" s="13" t="s">
        <v>37</v>
      </c>
      <c r="AX1432" s="13" t="s">
        <v>76</v>
      </c>
      <c r="AY1432" s="169" t="s">
        <v>160</v>
      </c>
    </row>
    <row r="1433" spans="2:51" s="13" customFormat="1" ht="10">
      <c r="B1433" s="168"/>
      <c r="D1433" s="159" t="s">
        <v>171</v>
      </c>
      <c r="E1433" s="169" t="s">
        <v>21</v>
      </c>
      <c r="F1433" s="170" t="s">
        <v>1408</v>
      </c>
      <c r="H1433" s="171">
        <v>56.981</v>
      </c>
      <c r="I1433" s="172"/>
      <c r="L1433" s="168"/>
      <c r="M1433" s="173"/>
      <c r="T1433" s="174"/>
      <c r="AT1433" s="169" t="s">
        <v>171</v>
      </c>
      <c r="AU1433" s="169" t="s">
        <v>85</v>
      </c>
      <c r="AV1433" s="13" t="s">
        <v>85</v>
      </c>
      <c r="AW1433" s="13" t="s">
        <v>37</v>
      </c>
      <c r="AX1433" s="13" t="s">
        <v>76</v>
      </c>
      <c r="AY1433" s="169" t="s">
        <v>160</v>
      </c>
    </row>
    <row r="1434" spans="2:51" s="13" customFormat="1" ht="10">
      <c r="B1434" s="168"/>
      <c r="D1434" s="159" t="s">
        <v>171</v>
      </c>
      <c r="E1434" s="169" t="s">
        <v>21</v>
      </c>
      <c r="F1434" s="170" t="s">
        <v>1409</v>
      </c>
      <c r="H1434" s="171">
        <v>-148.53</v>
      </c>
      <c r="I1434" s="172"/>
      <c r="L1434" s="168"/>
      <c r="M1434" s="173"/>
      <c r="T1434" s="174"/>
      <c r="AT1434" s="169" t="s">
        <v>171</v>
      </c>
      <c r="AU1434" s="169" t="s">
        <v>85</v>
      </c>
      <c r="AV1434" s="13" t="s">
        <v>85</v>
      </c>
      <c r="AW1434" s="13" t="s">
        <v>37</v>
      </c>
      <c r="AX1434" s="13" t="s">
        <v>76</v>
      </c>
      <c r="AY1434" s="169" t="s">
        <v>160</v>
      </c>
    </row>
    <row r="1435" spans="2:51" s="14" customFormat="1" ht="10">
      <c r="B1435" s="175"/>
      <c r="D1435" s="159" t="s">
        <v>171</v>
      </c>
      <c r="E1435" s="176" t="s">
        <v>21</v>
      </c>
      <c r="F1435" s="177" t="s">
        <v>180</v>
      </c>
      <c r="H1435" s="178">
        <v>218.431</v>
      </c>
      <c r="I1435" s="179"/>
      <c r="L1435" s="175"/>
      <c r="M1435" s="180"/>
      <c r="T1435" s="181"/>
      <c r="AT1435" s="176" t="s">
        <v>171</v>
      </c>
      <c r="AU1435" s="176" t="s">
        <v>85</v>
      </c>
      <c r="AV1435" s="14" t="s">
        <v>181</v>
      </c>
      <c r="AW1435" s="14" t="s">
        <v>37</v>
      </c>
      <c r="AX1435" s="14" t="s">
        <v>76</v>
      </c>
      <c r="AY1435" s="176" t="s">
        <v>160</v>
      </c>
    </row>
    <row r="1436" spans="2:51" s="12" customFormat="1" ht="10">
      <c r="B1436" s="162"/>
      <c r="D1436" s="159" t="s">
        <v>171</v>
      </c>
      <c r="E1436" s="163" t="s">
        <v>21</v>
      </c>
      <c r="F1436" s="164" t="s">
        <v>1410</v>
      </c>
      <c r="H1436" s="163" t="s">
        <v>21</v>
      </c>
      <c r="I1436" s="165"/>
      <c r="L1436" s="162"/>
      <c r="M1436" s="166"/>
      <c r="T1436" s="167"/>
      <c r="AT1436" s="163" t="s">
        <v>171</v>
      </c>
      <c r="AU1436" s="163" t="s">
        <v>85</v>
      </c>
      <c r="AV1436" s="12" t="s">
        <v>83</v>
      </c>
      <c r="AW1436" s="12" t="s">
        <v>37</v>
      </c>
      <c r="AX1436" s="12" t="s">
        <v>76</v>
      </c>
      <c r="AY1436" s="163" t="s">
        <v>160</v>
      </c>
    </row>
    <row r="1437" spans="2:51" s="13" customFormat="1" ht="10">
      <c r="B1437" s="168"/>
      <c r="D1437" s="159" t="s">
        <v>171</v>
      </c>
      <c r="E1437" s="169" t="s">
        <v>21</v>
      </c>
      <c r="F1437" s="170" t="s">
        <v>1411</v>
      </c>
      <c r="H1437" s="171">
        <v>1577.776</v>
      </c>
      <c r="I1437" s="172"/>
      <c r="L1437" s="168"/>
      <c r="M1437" s="173"/>
      <c r="T1437" s="174"/>
      <c r="AT1437" s="169" t="s">
        <v>171</v>
      </c>
      <c r="AU1437" s="169" t="s">
        <v>85</v>
      </c>
      <c r="AV1437" s="13" t="s">
        <v>85</v>
      </c>
      <c r="AW1437" s="13" t="s">
        <v>37</v>
      </c>
      <c r="AX1437" s="13" t="s">
        <v>76</v>
      </c>
      <c r="AY1437" s="169" t="s">
        <v>160</v>
      </c>
    </row>
    <row r="1438" spans="2:51" s="14" customFormat="1" ht="10">
      <c r="B1438" s="175"/>
      <c r="D1438" s="159" t="s">
        <v>171</v>
      </c>
      <c r="E1438" s="176" t="s">
        <v>21</v>
      </c>
      <c r="F1438" s="177" t="s">
        <v>180</v>
      </c>
      <c r="H1438" s="178">
        <v>1577.776</v>
      </c>
      <c r="I1438" s="179"/>
      <c r="L1438" s="175"/>
      <c r="M1438" s="180"/>
      <c r="T1438" s="181"/>
      <c r="AT1438" s="176" t="s">
        <v>171</v>
      </c>
      <c r="AU1438" s="176" t="s">
        <v>85</v>
      </c>
      <c r="AV1438" s="14" t="s">
        <v>181</v>
      </c>
      <c r="AW1438" s="14" t="s">
        <v>37</v>
      </c>
      <c r="AX1438" s="14" t="s">
        <v>76</v>
      </c>
      <c r="AY1438" s="176" t="s">
        <v>160</v>
      </c>
    </row>
    <row r="1439" spans="2:51" s="12" customFormat="1" ht="10">
      <c r="B1439" s="162"/>
      <c r="D1439" s="159" t="s">
        <v>171</v>
      </c>
      <c r="E1439" s="163" t="s">
        <v>21</v>
      </c>
      <c r="F1439" s="164" t="s">
        <v>1412</v>
      </c>
      <c r="H1439" s="163" t="s">
        <v>21</v>
      </c>
      <c r="I1439" s="165"/>
      <c r="L1439" s="162"/>
      <c r="M1439" s="166"/>
      <c r="T1439" s="167"/>
      <c r="AT1439" s="163" t="s">
        <v>171</v>
      </c>
      <c r="AU1439" s="163" t="s">
        <v>85</v>
      </c>
      <c r="AV1439" s="12" t="s">
        <v>83</v>
      </c>
      <c r="AW1439" s="12" t="s">
        <v>37</v>
      </c>
      <c r="AX1439" s="12" t="s">
        <v>76</v>
      </c>
      <c r="AY1439" s="163" t="s">
        <v>160</v>
      </c>
    </row>
    <row r="1440" spans="2:51" s="13" customFormat="1" ht="10">
      <c r="B1440" s="168"/>
      <c r="D1440" s="159" t="s">
        <v>171</v>
      </c>
      <c r="E1440" s="169" t="s">
        <v>21</v>
      </c>
      <c r="F1440" s="170" t="s">
        <v>1413</v>
      </c>
      <c r="H1440" s="171">
        <v>8.64</v>
      </c>
      <c r="I1440" s="172"/>
      <c r="L1440" s="168"/>
      <c r="M1440" s="173"/>
      <c r="T1440" s="174"/>
      <c r="AT1440" s="169" t="s">
        <v>171</v>
      </c>
      <c r="AU1440" s="169" t="s">
        <v>85</v>
      </c>
      <c r="AV1440" s="13" t="s">
        <v>85</v>
      </c>
      <c r="AW1440" s="13" t="s">
        <v>37</v>
      </c>
      <c r="AX1440" s="13" t="s">
        <v>76</v>
      </c>
      <c r="AY1440" s="169" t="s">
        <v>160</v>
      </c>
    </row>
    <row r="1441" spans="2:51" s="13" customFormat="1" ht="10">
      <c r="B1441" s="168"/>
      <c r="D1441" s="159" t="s">
        <v>171</v>
      </c>
      <c r="E1441" s="169" t="s">
        <v>21</v>
      </c>
      <c r="F1441" s="170" t="s">
        <v>1414</v>
      </c>
      <c r="H1441" s="171">
        <v>8.64</v>
      </c>
      <c r="I1441" s="172"/>
      <c r="L1441" s="168"/>
      <c r="M1441" s="173"/>
      <c r="T1441" s="174"/>
      <c r="AT1441" s="169" t="s">
        <v>171</v>
      </c>
      <c r="AU1441" s="169" t="s">
        <v>85</v>
      </c>
      <c r="AV1441" s="13" t="s">
        <v>85</v>
      </c>
      <c r="AW1441" s="13" t="s">
        <v>37</v>
      </c>
      <c r="AX1441" s="13" t="s">
        <v>76</v>
      </c>
      <c r="AY1441" s="169" t="s">
        <v>160</v>
      </c>
    </row>
    <row r="1442" spans="2:51" s="13" customFormat="1" ht="10">
      <c r="B1442" s="168"/>
      <c r="D1442" s="159" t="s">
        <v>171</v>
      </c>
      <c r="E1442" s="169" t="s">
        <v>21</v>
      </c>
      <c r="F1442" s="170" t="s">
        <v>1415</v>
      </c>
      <c r="H1442" s="171">
        <v>4.7</v>
      </c>
      <c r="I1442" s="172"/>
      <c r="L1442" s="168"/>
      <c r="M1442" s="173"/>
      <c r="T1442" s="174"/>
      <c r="AT1442" s="169" t="s">
        <v>171</v>
      </c>
      <c r="AU1442" s="169" t="s">
        <v>85</v>
      </c>
      <c r="AV1442" s="13" t="s">
        <v>85</v>
      </c>
      <c r="AW1442" s="13" t="s">
        <v>37</v>
      </c>
      <c r="AX1442" s="13" t="s">
        <v>76</v>
      </c>
      <c r="AY1442" s="169" t="s">
        <v>160</v>
      </c>
    </row>
    <row r="1443" spans="2:51" s="13" customFormat="1" ht="10">
      <c r="B1443" s="168"/>
      <c r="D1443" s="159" t="s">
        <v>171</v>
      </c>
      <c r="E1443" s="169" t="s">
        <v>21</v>
      </c>
      <c r="F1443" s="170" t="s">
        <v>1416</v>
      </c>
      <c r="H1443" s="171">
        <v>3.76</v>
      </c>
      <c r="I1443" s="172"/>
      <c r="L1443" s="168"/>
      <c r="M1443" s="173"/>
      <c r="T1443" s="174"/>
      <c r="AT1443" s="169" t="s">
        <v>171</v>
      </c>
      <c r="AU1443" s="169" t="s">
        <v>85</v>
      </c>
      <c r="AV1443" s="13" t="s">
        <v>85</v>
      </c>
      <c r="AW1443" s="13" t="s">
        <v>37</v>
      </c>
      <c r="AX1443" s="13" t="s">
        <v>76</v>
      </c>
      <c r="AY1443" s="169" t="s">
        <v>160</v>
      </c>
    </row>
    <row r="1444" spans="2:51" s="13" customFormat="1" ht="10">
      <c r="B1444" s="168"/>
      <c r="D1444" s="159" t="s">
        <v>171</v>
      </c>
      <c r="E1444" s="169" t="s">
        <v>21</v>
      </c>
      <c r="F1444" s="170" t="s">
        <v>1417</v>
      </c>
      <c r="H1444" s="171">
        <v>3.76</v>
      </c>
      <c r="I1444" s="172"/>
      <c r="L1444" s="168"/>
      <c r="M1444" s="173"/>
      <c r="T1444" s="174"/>
      <c r="AT1444" s="169" t="s">
        <v>171</v>
      </c>
      <c r="AU1444" s="169" t="s">
        <v>85</v>
      </c>
      <c r="AV1444" s="13" t="s">
        <v>85</v>
      </c>
      <c r="AW1444" s="13" t="s">
        <v>37</v>
      </c>
      <c r="AX1444" s="13" t="s">
        <v>76</v>
      </c>
      <c r="AY1444" s="169" t="s">
        <v>160</v>
      </c>
    </row>
    <row r="1445" spans="2:51" s="13" customFormat="1" ht="10">
      <c r="B1445" s="168"/>
      <c r="D1445" s="159" t="s">
        <v>171</v>
      </c>
      <c r="E1445" s="169" t="s">
        <v>21</v>
      </c>
      <c r="F1445" s="170" t="s">
        <v>1418</v>
      </c>
      <c r="H1445" s="171">
        <v>5.64</v>
      </c>
      <c r="I1445" s="172"/>
      <c r="L1445" s="168"/>
      <c r="M1445" s="173"/>
      <c r="T1445" s="174"/>
      <c r="AT1445" s="169" t="s">
        <v>171</v>
      </c>
      <c r="AU1445" s="169" t="s">
        <v>85</v>
      </c>
      <c r="AV1445" s="13" t="s">
        <v>85</v>
      </c>
      <c r="AW1445" s="13" t="s">
        <v>37</v>
      </c>
      <c r="AX1445" s="13" t="s">
        <v>76</v>
      </c>
      <c r="AY1445" s="169" t="s">
        <v>160</v>
      </c>
    </row>
    <row r="1446" spans="2:51" s="13" customFormat="1" ht="10">
      <c r="B1446" s="168"/>
      <c r="D1446" s="159" t="s">
        <v>171</v>
      </c>
      <c r="E1446" s="169" t="s">
        <v>21</v>
      </c>
      <c r="F1446" s="170" t="s">
        <v>1419</v>
      </c>
      <c r="H1446" s="171">
        <v>3.76</v>
      </c>
      <c r="I1446" s="172"/>
      <c r="L1446" s="168"/>
      <c r="M1446" s="173"/>
      <c r="T1446" s="174"/>
      <c r="AT1446" s="169" t="s">
        <v>171</v>
      </c>
      <c r="AU1446" s="169" t="s">
        <v>85</v>
      </c>
      <c r="AV1446" s="13" t="s">
        <v>85</v>
      </c>
      <c r="AW1446" s="13" t="s">
        <v>37</v>
      </c>
      <c r="AX1446" s="13" t="s">
        <v>76</v>
      </c>
      <c r="AY1446" s="169" t="s">
        <v>160</v>
      </c>
    </row>
    <row r="1447" spans="2:51" s="13" customFormat="1" ht="10">
      <c r="B1447" s="168"/>
      <c r="D1447" s="159" t="s">
        <v>171</v>
      </c>
      <c r="E1447" s="169" t="s">
        <v>21</v>
      </c>
      <c r="F1447" s="170" t="s">
        <v>1420</v>
      </c>
      <c r="H1447" s="171">
        <v>4.7</v>
      </c>
      <c r="I1447" s="172"/>
      <c r="L1447" s="168"/>
      <c r="M1447" s="173"/>
      <c r="T1447" s="174"/>
      <c r="AT1447" s="169" t="s">
        <v>171</v>
      </c>
      <c r="AU1447" s="169" t="s">
        <v>85</v>
      </c>
      <c r="AV1447" s="13" t="s">
        <v>85</v>
      </c>
      <c r="AW1447" s="13" t="s">
        <v>37</v>
      </c>
      <c r="AX1447" s="13" t="s">
        <v>76</v>
      </c>
      <c r="AY1447" s="169" t="s">
        <v>160</v>
      </c>
    </row>
    <row r="1448" spans="2:51" s="14" customFormat="1" ht="10">
      <c r="B1448" s="175"/>
      <c r="D1448" s="159" t="s">
        <v>171</v>
      </c>
      <c r="E1448" s="176" t="s">
        <v>21</v>
      </c>
      <c r="F1448" s="177" t="s">
        <v>180</v>
      </c>
      <c r="H1448" s="178">
        <v>43.6</v>
      </c>
      <c r="I1448" s="179"/>
      <c r="L1448" s="175"/>
      <c r="M1448" s="180"/>
      <c r="T1448" s="181"/>
      <c r="AT1448" s="176" t="s">
        <v>171</v>
      </c>
      <c r="AU1448" s="176" t="s">
        <v>85</v>
      </c>
      <c r="AV1448" s="14" t="s">
        <v>181</v>
      </c>
      <c r="AW1448" s="14" t="s">
        <v>37</v>
      </c>
      <c r="AX1448" s="14" t="s">
        <v>76</v>
      </c>
      <c r="AY1448" s="176" t="s">
        <v>160</v>
      </c>
    </row>
    <row r="1449" spans="2:51" s="15" customFormat="1" ht="10">
      <c r="B1449" s="182"/>
      <c r="D1449" s="159" t="s">
        <v>171</v>
      </c>
      <c r="E1449" s="183" t="s">
        <v>21</v>
      </c>
      <c r="F1449" s="184" t="s">
        <v>185</v>
      </c>
      <c r="H1449" s="185">
        <v>1839.8070000000005</v>
      </c>
      <c r="I1449" s="186"/>
      <c r="L1449" s="182"/>
      <c r="M1449" s="187"/>
      <c r="T1449" s="188"/>
      <c r="AT1449" s="183" t="s">
        <v>171</v>
      </c>
      <c r="AU1449" s="183" t="s">
        <v>85</v>
      </c>
      <c r="AV1449" s="15" t="s">
        <v>167</v>
      </c>
      <c r="AW1449" s="15" t="s">
        <v>37</v>
      </c>
      <c r="AX1449" s="15" t="s">
        <v>83</v>
      </c>
      <c r="AY1449" s="183" t="s">
        <v>160</v>
      </c>
    </row>
    <row r="1450" spans="2:65" s="1" customFormat="1" ht="16.5" customHeight="1">
      <c r="B1450" s="33"/>
      <c r="C1450" s="192" t="s">
        <v>1421</v>
      </c>
      <c r="D1450" s="192" t="s">
        <v>799</v>
      </c>
      <c r="E1450" s="193" t="s">
        <v>1422</v>
      </c>
      <c r="F1450" s="194" t="s">
        <v>1423</v>
      </c>
      <c r="G1450" s="195" t="s">
        <v>204</v>
      </c>
      <c r="H1450" s="196">
        <v>3863.595</v>
      </c>
      <c r="I1450" s="197"/>
      <c r="J1450" s="198">
        <f>ROUND(I1450*H1450,2)</f>
        <v>0</v>
      </c>
      <c r="K1450" s="194" t="s">
        <v>166</v>
      </c>
      <c r="L1450" s="199"/>
      <c r="M1450" s="200" t="s">
        <v>21</v>
      </c>
      <c r="N1450" s="201" t="s">
        <v>47</v>
      </c>
      <c r="P1450" s="155">
        <f>O1450*H1450</f>
        <v>0</v>
      </c>
      <c r="Q1450" s="155">
        <v>0.004</v>
      </c>
      <c r="R1450" s="155">
        <f>Q1450*H1450</f>
        <v>15.454379999999999</v>
      </c>
      <c r="S1450" s="155">
        <v>0</v>
      </c>
      <c r="T1450" s="156">
        <f>S1450*H1450</f>
        <v>0</v>
      </c>
      <c r="AR1450" s="157" t="s">
        <v>445</v>
      </c>
      <c r="AT1450" s="157" t="s">
        <v>799</v>
      </c>
      <c r="AU1450" s="157" t="s">
        <v>85</v>
      </c>
      <c r="AY1450" s="18" t="s">
        <v>160</v>
      </c>
      <c r="BE1450" s="158">
        <f>IF(N1450="základní",J1450,0)</f>
        <v>0</v>
      </c>
      <c r="BF1450" s="158">
        <f>IF(N1450="snížená",J1450,0)</f>
        <v>0</v>
      </c>
      <c r="BG1450" s="158">
        <f>IF(N1450="zákl. přenesená",J1450,0)</f>
        <v>0</v>
      </c>
      <c r="BH1450" s="158">
        <f>IF(N1450="sníž. přenesená",J1450,0)</f>
        <v>0</v>
      </c>
      <c r="BI1450" s="158">
        <f>IF(N1450="nulová",J1450,0)</f>
        <v>0</v>
      </c>
      <c r="BJ1450" s="18" t="s">
        <v>83</v>
      </c>
      <c r="BK1450" s="158">
        <f>ROUND(I1450*H1450,2)</f>
        <v>0</v>
      </c>
      <c r="BL1450" s="18" t="s">
        <v>352</v>
      </c>
      <c r="BM1450" s="157" t="s">
        <v>1424</v>
      </c>
    </row>
    <row r="1451" spans="2:51" s="13" customFormat="1" ht="10">
      <c r="B1451" s="168"/>
      <c r="D1451" s="159" t="s">
        <v>171</v>
      </c>
      <c r="F1451" s="170" t="s">
        <v>1425</v>
      </c>
      <c r="H1451" s="171">
        <v>3863.595</v>
      </c>
      <c r="I1451" s="172"/>
      <c r="L1451" s="168"/>
      <c r="M1451" s="173"/>
      <c r="T1451" s="174"/>
      <c r="AT1451" s="169" t="s">
        <v>171</v>
      </c>
      <c r="AU1451" s="169" t="s">
        <v>85</v>
      </c>
      <c r="AV1451" s="13" t="s">
        <v>85</v>
      </c>
      <c r="AW1451" s="13" t="s">
        <v>4</v>
      </c>
      <c r="AX1451" s="13" t="s">
        <v>83</v>
      </c>
      <c r="AY1451" s="169" t="s">
        <v>160</v>
      </c>
    </row>
    <row r="1452" spans="2:65" s="1" customFormat="1" ht="16.5" customHeight="1">
      <c r="B1452" s="33"/>
      <c r="C1452" s="146" t="s">
        <v>1426</v>
      </c>
      <c r="D1452" s="146" t="s">
        <v>162</v>
      </c>
      <c r="E1452" s="147" t="s">
        <v>1427</v>
      </c>
      <c r="F1452" s="148" t="s">
        <v>1428</v>
      </c>
      <c r="G1452" s="149" t="s">
        <v>204</v>
      </c>
      <c r="H1452" s="150">
        <v>2014.638</v>
      </c>
      <c r="I1452" s="151"/>
      <c r="J1452" s="152">
        <f>ROUND(I1452*H1452,2)</f>
        <v>0</v>
      </c>
      <c r="K1452" s="148" t="s">
        <v>166</v>
      </c>
      <c r="L1452" s="33"/>
      <c r="M1452" s="153" t="s">
        <v>21</v>
      </c>
      <c r="N1452" s="154" t="s">
        <v>47</v>
      </c>
      <c r="P1452" s="155">
        <f>O1452*H1452</f>
        <v>0</v>
      </c>
      <c r="Q1452" s="155">
        <v>1E-05</v>
      </c>
      <c r="R1452" s="155">
        <f>Q1452*H1452</f>
        <v>0.020146380000000002</v>
      </c>
      <c r="S1452" s="155">
        <v>0</v>
      </c>
      <c r="T1452" s="156">
        <f>S1452*H1452</f>
        <v>0</v>
      </c>
      <c r="AR1452" s="157" t="s">
        <v>352</v>
      </c>
      <c r="AT1452" s="157" t="s">
        <v>162</v>
      </c>
      <c r="AU1452" s="157" t="s">
        <v>85</v>
      </c>
      <c r="AY1452" s="18" t="s">
        <v>160</v>
      </c>
      <c r="BE1452" s="158">
        <f>IF(N1452="základní",J1452,0)</f>
        <v>0</v>
      </c>
      <c r="BF1452" s="158">
        <f>IF(N1452="snížená",J1452,0)</f>
        <v>0</v>
      </c>
      <c r="BG1452" s="158">
        <f>IF(N1452="zákl. přenesená",J1452,0)</f>
        <v>0</v>
      </c>
      <c r="BH1452" s="158">
        <f>IF(N1452="sníž. přenesená",J1452,0)</f>
        <v>0</v>
      </c>
      <c r="BI1452" s="158">
        <f>IF(N1452="nulová",J1452,0)</f>
        <v>0</v>
      </c>
      <c r="BJ1452" s="18" t="s">
        <v>83</v>
      </c>
      <c r="BK1452" s="158">
        <f>ROUND(I1452*H1452,2)</f>
        <v>0</v>
      </c>
      <c r="BL1452" s="18" t="s">
        <v>352</v>
      </c>
      <c r="BM1452" s="157" t="s">
        <v>1429</v>
      </c>
    </row>
    <row r="1453" spans="2:47" s="1" customFormat="1" ht="63">
      <c r="B1453" s="33"/>
      <c r="D1453" s="159" t="s">
        <v>169</v>
      </c>
      <c r="F1453" s="160" t="s">
        <v>1395</v>
      </c>
      <c r="I1453" s="94"/>
      <c r="L1453" s="33"/>
      <c r="M1453" s="161"/>
      <c r="T1453" s="54"/>
      <c r="AT1453" s="18" t="s">
        <v>169</v>
      </c>
      <c r="AU1453" s="18" t="s">
        <v>85</v>
      </c>
    </row>
    <row r="1454" spans="2:51" s="12" customFormat="1" ht="10">
      <c r="B1454" s="162"/>
      <c r="D1454" s="159" t="s">
        <v>171</v>
      </c>
      <c r="E1454" s="163" t="s">
        <v>21</v>
      </c>
      <c r="F1454" s="164" t="s">
        <v>1430</v>
      </c>
      <c r="H1454" s="163" t="s">
        <v>21</v>
      </c>
      <c r="I1454" s="165"/>
      <c r="L1454" s="162"/>
      <c r="M1454" s="166"/>
      <c r="T1454" s="167"/>
      <c r="AT1454" s="163" t="s">
        <v>171</v>
      </c>
      <c r="AU1454" s="163" t="s">
        <v>85</v>
      </c>
      <c r="AV1454" s="12" t="s">
        <v>83</v>
      </c>
      <c r="AW1454" s="12" t="s">
        <v>37</v>
      </c>
      <c r="AX1454" s="12" t="s">
        <v>76</v>
      </c>
      <c r="AY1454" s="163" t="s">
        <v>160</v>
      </c>
    </row>
    <row r="1455" spans="2:51" s="12" customFormat="1" ht="10">
      <c r="B1455" s="162"/>
      <c r="D1455" s="159" t="s">
        <v>171</v>
      </c>
      <c r="E1455" s="163" t="s">
        <v>21</v>
      </c>
      <c r="F1455" s="164" t="s">
        <v>1406</v>
      </c>
      <c r="H1455" s="163" t="s">
        <v>21</v>
      </c>
      <c r="I1455" s="165"/>
      <c r="L1455" s="162"/>
      <c r="M1455" s="166"/>
      <c r="T1455" s="167"/>
      <c r="AT1455" s="163" t="s">
        <v>171</v>
      </c>
      <c r="AU1455" s="163" t="s">
        <v>85</v>
      </c>
      <c r="AV1455" s="12" t="s">
        <v>83</v>
      </c>
      <c r="AW1455" s="12" t="s">
        <v>37</v>
      </c>
      <c r="AX1455" s="12" t="s">
        <v>76</v>
      </c>
      <c r="AY1455" s="163" t="s">
        <v>160</v>
      </c>
    </row>
    <row r="1456" spans="2:51" s="12" customFormat="1" ht="10">
      <c r="B1456" s="162"/>
      <c r="D1456" s="159" t="s">
        <v>171</v>
      </c>
      <c r="E1456" s="163" t="s">
        <v>21</v>
      </c>
      <c r="F1456" s="164" t="s">
        <v>1431</v>
      </c>
      <c r="H1456" s="163" t="s">
        <v>21</v>
      </c>
      <c r="I1456" s="165"/>
      <c r="L1456" s="162"/>
      <c r="M1456" s="166"/>
      <c r="T1456" s="167"/>
      <c r="AT1456" s="163" t="s">
        <v>171</v>
      </c>
      <c r="AU1456" s="163" t="s">
        <v>85</v>
      </c>
      <c r="AV1456" s="12" t="s">
        <v>83</v>
      </c>
      <c r="AW1456" s="12" t="s">
        <v>37</v>
      </c>
      <c r="AX1456" s="12" t="s">
        <v>76</v>
      </c>
      <c r="AY1456" s="163" t="s">
        <v>160</v>
      </c>
    </row>
    <row r="1457" spans="2:51" s="13" customFormat="1" ht="10">
      <c r="B1457" s="168"/>
      <c r="D1457" s="159" t="s">
        <v>171</v>
      </c>
      <c r="E1457" s="169" t="s">
        <v>21</v>
      </c>
      <c r="F1457" s="170" t="s">
        <v>1407</v>
      </c>
      <c r="H1457" s="171">
        <v>309.98</v>
      </c>
      <c r="I1457" s="172"/>
      <c r="L1457" s="168"/>
      <c r="M1457" s="173"/>
      <c r="T1457" s="174"/>
      <c r="AT1457" s="169" t="s">
        <v>171</v>
      </c>
      <c r="AU1457" s="169" t="s">
        <v>85</v>
      </c>
      <c r="AV1457" s="13" t="s">
        <v>85</v>
      </c>
      <c r="AW1457" s="13" t="s">
        <v>37</v>
      </c>
      <c r="AX1457" s="13" t="s">
        <v>76</v>
      </c>
      <c r="AY1457" s="169" t="s">
        <v>160</v>
      </c>
    </row>
    <row r="1458" spans="2:51" s="13" customFormat="1" ht="10">
      <c r="B1458" s="168"/>
      <c r="D1458" s="159" t="s">
        <v>171</v>
      </c>
      <c r="E1458" s="169" t="s">
        <v>21</v>
      </c>
      <c r="F1458" s="170" t="s">
        <v>1408</v>
      </c>
      <c r="H1458" s="171">
        <v>56.981</v>
      </c>
      <c r="I1458" s="172"/>
      <c r="L1458" s="168"/>
      <c r="M1458" s="173"/>
      <c r="T1458" s="174"/>
      <c r="AT1458" s="169" t="s">
        <v>171</v>
      </c>
      <c r="AU1458" s="169" t="s">
        <v>85</v>
      </c>
      <c r="AV1458" s="13" t="s">
        <v>85</v>
      </c>
      <c r="AW1458" s="13" t="s">
        <v>37</v>
      </c>
      <c r="AX1458" s="13" t="s">
        <v>76</v>
      </c>
      <c r="AY1458" s="169" t="s">
        <v>160</v>
      </c>
    </row>
    <row r="1459" spans="2:51" s="13" customFormat="1" ht="10">
      <c r="B1459" s="168"/>
      <c r="D1459" s="159" t="s">
        <v>171</v>
      </c>
      <c r="E1459" s="169" t="s">
        <v>21</v>
      </c>
      <c r="F1459" s="170" t="s">
        <v>1409</v>
      </c>
      <c r="H1459" s="171">
        <v>-148.53</v>
      </c>
      <c r="I1459" s="172"/>
      <c r="L1459" s="168"/>
      <c r="M1459" s="173"/>
      <c r="T1459" s="174"/>
      <c r="AT1459" s="169" t="s">
        <v>171</v>
      </c>
      <c r="AU1459" s="169" t="s">
        <v>85</v>
      </c>
      <c r="AV1459" s="13" t="s">
        <v>85</v>
      </c>
      <c r="AW1459" s="13" t="s">
        <v>37</v>
      </c>
      <c r="AX1459" s="13" t="s">
        <v>76</v>
      </c>
      <c r="AY1459" s="169" t="s">
        <v>160</v>
      </c>
    </row>
    <row r="1460" spans="2:51" s="14" customFormat="1" ht="10">
      <c r="B1460" s="175"/>
      <c r="D1460" s="159" t="s">
        <v>171</v>
      </c>
      <c r="E1460" s="176" t="s">
        <v>21</v>
      </c>
      <c r="F1460" s="177" t="s">
        <v>180</v>
      </c>
      <c r="H1460" s="178">
        <v>218.431</v>
      </c>
      <c r="I1460" s="179"/>
      <c r="L1460" s="175"/>
      <c r="M1460" s="180"/>
      <c r="T1460" s="181"/>
      <c r="AT1460" s="176" t="s">
        <v>171</v>
      </c>
      <c r="AU1460" s="176" t="s">
        <v>85</v>
      </c>
      <c r="AV1460" s="14" t="s">
        <v>181</v>
      </c>
      <c r="AW1460" s="14" t="s">
        <v>37</v>
      </c>
      <c r="AX1460" s="14" t="s">
        <v>76</v>
      </c>
      <c r="AY1460" s="176" t="s">
        <v>160</v>
      </c>
    </row>
    <row r="1461" spans="2:51" s="12" customFormat="1" ht="10">
      <c r="B1461" s="162"/>
      <c r="D1461" s="159" t="s">
        <v>171</v>
      </c>
      <c r="E1461" s="163" t="s">
        <v>21</v>
      </c>
      <c r="F1461" s="164" t="s">
        <v>1432</v>
      </c>
      <c r="H1461" s="163" t="s">
        <v>21</v>
      </c>
      <c r="I1461" s="165"/>
      <c r="L1461" s="162"/>
      <c r="M1461" s="166"/>
      <c r="T1461" s="167"/>
      <c r="AT1461" s="163" t="s">
        <v>171</v>
      </c>
      <c r="AU1461" s="163" t="s">
        <v>85</v>
      </c>
      <c r="AV1461" s="12" t="s">
        <v>83</v>
      </c>
      <c r="AW1461" s="12" t="s">
        <v>37</v>
      </c>
      <c r="AX1461" s="12" t="s">
        <v>76</v>
      </c>
      <c r="AY1461" s="163" t="s">
        <v>160</v>
      </c>
    </row>
    <row r="1462" spans="2:51" s="13" customFormat="1" ht="10">
      <c r="B1462" s="168"/>
      <c r="D1462" s="159" t="s">
        <v>171</v>
      </c>
      <c r="E1462" s="169" t="s">
        <v>21</v>
      </c>
      <c r="F1462" s="170" t="s">
        <v>1433</v>
      </c>
      <c r="H1462" s="171">
        <v>218.431</v>
      </c>
      <c r="I1462" s="172"/>
      <c r="L1462" s="168"/>
      <c r="M1462" s="173"/>
      <c r="T1462" s="174"/>
      <c r="AT1462" s="169" t="s">
        <v>171</v>
      </c>
      <c r="AU1462" s="169" t="s">
        <v>85</v>
      </c>
      <c r="AV1462" s="13" t="s">
        <v>85</v>
      </c>
      <c r="AW1462" s="13" t="s">
        <v>37</v>
      </c>
      <c r="AX1462" s="13" t="s">
        <v>76</v>
      </c>
      <c r="AY1462" s="169" t="s">
        <v>160</v>
      </c>
    </row>
    <row r="1463" spans="2:51" s="14" customFormat="1" ht="10">
      <c r="B1463" s="175"/>
      <c r="D1463" s="159" t="s">
        <v>171</v>
      </c>
      <c r="E1463" s="176" t="s">
        <v>21</v>
      </c>
      <c r="F1463" s="177" t="s">
        <v>180</v>
      </c>
      <c r="H1463" s="178">
        <v>218.431</v>
      </c>
      <c r="I1463" s="179"/>
      <c r="L1463" s="175"/>
      <c r="M1463" s="180"/>
      <c r="T1463" s="181"/>
      <c r="AT1463" s="176" t="s">
        <v>171</v>
      </c>
      <c r="AU1463" s="176" t="s">
        <v>85</v>
      </c>
      <c r="AV1463" s="14" t="s">
        <v>181</v>
      </c>
      <c r="AW1463" s="14" t="s">
        <v>37</v>
      </c>
      <c r="AX1463" s="14" t="s">
        <v>76</v>
      </c>
      <c r="AY1463" s="176" t="s">
        <v>160</v>
      </c>
    </row>
    <row r="1464" spans="2:51" s="15" customFormat="1" ht="10">
      <c r="B1464" s="182"/>
      <c r="D1464" s="159" t="s">
        <v>171</v>
      </c>
      <c r="E1464" s="183" t="s">
        <v>21</v>
      </c>
      <c r="F1464" s="184" t="s">
        <v>1434</v>
      </c>
      <c r="H1464" s="185">
        <v>436.862</v>
      </c>
      <c r="I1464" s="186"/>
      <c r="L1464" s="182"/>
      <c r="M1464" s="187"/>
      <c r="T1464" s="188"/>
      <c r="AT1464" s="183" t="s">
        <v>171</v>
      </c>
      <c r="AU1464" s="183" t="s">
        <v>85</v>
      </c>
      <c r="AV1464" s="15" t="s">
        <v>167</v>
      </c>
      <c r="AW1464" s="15" t="s">
        <v>37</v>
      </c>
      <c r="AX1464" s="15" t="s">
        <v>76</v>
      </c>
      <c r="AY1464" s="183" t="s">
        <v>160</v>
      </c>
    </row>
    <row r="1465" spans="2:51" s="12" customFormat="1" ht="10">
      <c r="B1465" s="162"/>
      <c r="D1465" s="159" t="s">
        <v>171</v>
      </c>
      <c r="E1465" s="163" t="s">
        <v>21</v>
      </c>
      <c r="F1465" s="164" t="s">
        <v>1410</v>
      </c>
      <c r="H1465" s="163" t="s">
        <v>21</v>
      </c>
      <c r="I1465" s="165"/>
      <c r="L1465" s="162"/>
      <c r="M1465" s="166"/>
      <c r="T1465" s="167"/>
      <c r="AT1465" s="163" t="s">
        <v>171</v>
      </c>
      <c r="AU1465" s="163" t="s">
        <v>85</v>
      </c>
      <c r="AV1465" s="12" t="s">
        <v>83</v>
      </c>
      <c r="AW1465" s="12" t="s">
        <v>37</v>
      </c>
      <c r="AX1465" s="12" t="s">
        <v>76</v>
      </c>
      <c r="AY1465" s="163" t="s">
        <v>160</v>
      </c>
    </row>
    <row r="1466" spans="2:51" s="13" customFormat="1" ht="10">
      <c r="B1466" s="168"/>
      <c r="D1466" s="159" t="s">
        <v>171</v>
      </c>
      <c r="E1466" s="169" t="s">
        <v>21</v>
      </c>
      <c r="F1466" s="170" t="s">
        <v>1411</v>
      </c>
      <c r="H1466" s="171">
        <v>1577.776</v>
      </c>
      <c r="I1466" s="172"/>
      <c r="L1466" s="168"/>
      <c r="M1466" s="173"/>
      <c r="T1466" s="174"/>
      <c r="AT1466" s="169" t="s">
        <v>171</v>
      </c>
      <c r="AU1466" s="169" t="s">
        <v>85</v>
      </c>
      <c r="AV1466" s="13" t="s">
        <v>85</v>
      </c>
      <c r="AW1466" s="13" t="s">
        <v>37</v>
      </c>
      <c r="AX1466" s="13" t="s">
        <v>76</v>
      </c>
      <c r="AY1466" s="169" t="s">
        <v>160</v>
      </c>
    </row>
    <row r="1467" spans="2:51" s="15" customFormat="1" ht="10">
      <c r="B1467" s="182"/>
      <c r="D1467" s="159" t="s">
        <v>171</v>
      </c>
      <c r="E1467" s="183" t="s">
        <v>21</v>
      </c>
      <c r="F1467" s="184" t="s">
        <v>1435</v>
      </c>
      <c r="H1467" s="185">
        <v>1577.776</v>
      </c>
      <c r="I1467" s="186"/>
      <c r="L1467" s="182"/>
      <c r="M1467" s="187"/>
      <c r="T1467" s="188"/>
      <c r="AT1467" s="183" t="s">
        <v>171</v>
      </c>
      <c r="AU1467" s="183" t="s">
        <v>85</v>
      </c>
      <c r="AV1467" s="15" t="s">
        <v>167</v>
      </c>
      <c r="AW1467" s="15" t="s">
        <v>37</v>
      </c>
      <c r="AX1467" s="15" t="s">
        <v>76</v>
      </c>
      <c r="AY1467" s="183" t="s">
        <v>160</v>
      </c>
    </row>
    <row r="1468" spans="2:51" s="13" customFormat="1" ht="10">
      <c r="B1468" s="168"/>
      <c r="D1468" s="159" t="s">
        <v>171</v>
      </c>
      <c r="E1468" s="169" t="s">
        <v>21</v>
      </c>
      <c r="F1468" s="170" t="s">
        <v>1436</v>
      </c>
      <c r="H1468" s="171">
        <v>436.862</v>
      </c>
      <c r="I1468" s="172"/>
      <c r="L1468" s="168"/>
      <c r="M1468" s="173"/>
      <c r="T1468" s="174"/>
      <c r="AT1468" s="169" t="s">
        <v>171</v>
      </c>
      <c r="AU1468" s="169" t="s">
        <v>85</v>
      </c>
      <c r="AV1468" s="13" t="s">
        <v>85</v>
      </c>
      <c r="AW1468" s="13" t="s">
        <v>37</v>
      </c>
      <c r="AX1468" s="13" t="s">
        <v>76</v>
      </c>
      <c r="AY1468" s="169" t="s">
        <v>160</v>
      </c>
    </row>
    <row r="1469" spans="2:51" s="13" customFormat="1" ht="10">
      <c r="B1469" s="168"/>
      <c r="D1469" s="159" t="s">
        <v>171</v>
      </c>
      <c r="E1469" s="169" t="s">
        <v>21</v>
      </c>
      <c r="F1469" s="170" t="s">
        <v>1437</v>
      </c>
      <c r="H1469" s="171">
        <v>1577.776</v>
      </c>
      <c r="I1469" s="172"/>
      <c r="L1469" s="168"/>
      <c r="M1469" s="173"/>
      <c r="T1469" s="174"/>
      <c r="AT1469" s="169" t="s">
        <v>171</v>
      </c>
      <c r="AU1469" s="169" t="s">
        <v>85</v>
      </c>
      <c r="AV1469" s="13" t="s">
        <v>85</v>
      </c>
      <c r="AW1469" s="13" t="s">
        <v>37</v>
      </c>
      <c r="AX1469" s="13" t="s">
        <v>76</v>
      </c>
      <c r="AY1469" s="169" t="s">
        <v>160</v>
      </c>
    </row>
    <row r="1470" spans="2:51" s="15" customFormat="1" ht="10">
      <c r="B1470" s="182"/>
      <c r="D1470" s="159" t="s">
        <v>171</v>
      </c>
      <c r="E1470" s="183" t="s">
        <v>21</v>
      </c>
      <c r="F1470" s="184" t="s">
        <v>1159</v>
      </c>
      <c r="H1470" s="185">
        <v>2014.6380000000001</v>
      </c>
      <c r="I1470" s="186"/>
      <c r="L1470" s="182"/>
      <c r="M1470" s="187"/>
      <c r="T1470" s="188"/>
      <c r="AT1470" s="183" t="s">
        <v>171</v>
      </c>
      <c r="AU1470" s="183" t="s">
        <v>85</v>
      </c>
      <c r="AV1470" s="15" t="s">
        <v>167</v>
      </c>
      <c r="AW1470" s="15" t="s">
        <v>37</v>
      </c>
      <c r="AX1470" s="15" t="s">
        <v>83</v>
      </c>
      <c r="AY1470" s="183" t="s">
        <v>160</v>
      </c>
    </row>
    <row r="1471" spans="2:65" s="1" customFormat="1" ht="24" customHeight="1">
      <c r="B1471" s="33"/>
      <c r="C1471" s="192" t="s">
        <v>1438</v>
      </c>
      <c r="D1471" s="192" t="s">
        <v>799</v>
      </c>
      <c r="E1471" s="193" t="s">
        <v>1439</v>
      </c>
      <c r="F1471" s="194" t="s">
        <v>1440</v>
      </c>
      <c r="G1471" s="195" t="s">
        <v>204</v>
      </c>
      <c r="H1471" s="196">
        <v>240.274</v>
      </c>
      <c r="I1471" s="197"/>
      <c r="J1471" s="198">
        <f>ROUND(I1471*H1471,2)</f>
        <v>0</v>
      </c>
      <c r="K1471" s="194" t="s">
        <v>166</v>
      </c>
      <c r="L1471" s="199"/>
      <c r="M1471" s="200" t="s">
        <v>21</v>
      </c>
      <c r="N1471" s="201" t="s">
        <v>47</v>
      </c>
      <c r="P1471" s="155">
        <f>O1471*H1471</f>
        <v>0</v>
      </c>
      <c r="Q1471" s="155">
        <v>0.00014</v>
      </c>
      <c r="R1471" s="155">
        <f>Q1471*H1471</f>
        <v>0.03363836</v>
      </c>
      <c r="S1471" s="155">
        <v>0</v>
      </c>
      <c r="T1471" s="156">
        <f>S1471*H1471</f>
        <v>0</v>
      </c>
      <c r="AR1471" s="157" t="s">
        <v>445</v>
      </c>
      <c r="AT1471" s="157" t="s">
        <v>799</v>
      </c>
      <c r="AU1471" s="157" t="s">
        <v>85</v>
      </c>
      <c r="AY1471" s="18" t="s">
        <v>160</v>
      </c>
      <c r="BE1471" s="158">
        <f>IF(N1471="základní",J1471,0)</f>
        <v>0</v>
      </c>
      <c r="BF1471" s="158">
        <f>IF(N1471="snížená",J1471,0)</f>
        <v>0</v>
      </c>
      <c r="BG1471" s="158">
        <f>IF(N1471="zákl. přenesená",J1471,0)</f>
        <v>0</v>
      </c>
      <c r="BH1471" s="158">
        <f>IF(N1471="sníž. přenesená",J1471,0)</f>
        <v>0</v>
      </c>
      <c r="BI1471" s="158">
        <f>IF(N1471="nulová",J1471,0)</f>
        <v>0</v>
      </c>
      <c r="BJ1471" s="18" t="s">
        <v>83</v>
      </c>
      <c r="BK1471" s="158">
        <f>ROUND(I1471*H1471,2)</f>
        <v>0</v>
      </c>
      <c r="BL1471" s="18" t="s">
        <v>352</v>
      </c>
      <c r="BM1471" s="157" t="s">
        <v>1441</v>
      </c>
    </row>
    <row r="1472" spans="2:51" s="13" customFormat="1" ht="10">
      <c r="B1472" s="168"/>
      <c r="D1472" s="159" t="s">
        <v>171</v>
      </c>
      <c r="F1472" s="170" t="s">
        <v>1442</v>
      </c>
      <c r="H1472" s="171">
        <v>240.274</v>
      </c>
      <c r="I1472" s="172"/>
      <c r="L1472" s="168"/>
      <c r="M1472" s="173"/>
      <c r="T1472" s="174"/>
      <c r="AT1472" s="169" t="s">
        <v>171</v>
      </c>
      <c r="AU1472" s="169" t="s">
        <v>85</v>
      </c>
      <c r="AV1472" s="13" t="s">
        <v>85</v>
      </c>
      <c r="AW1472" s="13" t="s">
        <v>4</v>
      </c>
      <c r="AX1472" s="13" t="s">
        <v>83</v>
      </c>
      <c r="AY1472" s="169" t="s">
        <v>160</v>
      </c>
    </row>
    <row r="1473" spans="2:65" s="1" customFormat="1" ht="16.5" customHeight="1">
      <c r="B1473" s="33"/>
      <c r="C1473" s="192" t="s">
        <v>1443</v>
      </c>
      <c r="D1473" s="192" t="s">
        <v>799</v>
      </c>
      <c r="E1473" s="193" t="s">
        <v>1444</v>
      </c>
      <c r="F1473" s="194" t="s">
        <v>1445</v>
      </c>
      <c r="G1473" s="195" t="s">
        <v>204</v>
      </c>
      <c r="H1473" s="196">
        <v>240.274</v>
      </c>
      <c r="I1473" s="197"/>
      <c r="J1473" s="198">
        <f>ROUND(I1473*H1473,2)</f>
        <v>0</v>
      </c>
      <c r="K1473" s="194" t="s">
        <v>166</v>
      </c>
      <c r="L1473" s="199"/>
      <c r="M1473" s="200" t="s">
        <v>21</v>
      </c>
      <c r="N1473" s="201" t="s">
        <v>47</v>
      </c>
      <c r="P1473" s="155">
        <f>O1473*H1473</f>
        <v>0</v>
      </c>
      <c r="Q1473" s="155">
        <v>0.00014</v>
      </c>
      <c r="R1473" s="155">
        <f>Q1473*H1473</f>
        <v>0.03363836</v>
      </c>
      <c r="S1473" s="155">
        <v>0</v>
      </c>
      <c r="T1473" s="156">
        <f>S1473*H1473</f>
        <v>0</v>
      </c>
      <c r="AR1473" s="157" t="s">
        <v>445</v>
      </c>
      <c r="AT1473" s="157" t="s">
        <v>799</v>
      </c>
      <c r="AU1473" s="157" t="s">
        <v>85</v>
      </c>
      <c r="AY1473" s="18" t="s">
        <v>160</v>
      </c>
      <c r="BE1473" s="158">
        <f>IF(N1473="základní",J1473,0)</f>
        <v>0</v>
      </c>
      <c r="BF1473" s="158">
        <f>IF(N1473="snížená",J1473,0)</f>
        <v>0</v>
      </c>
      <c r="BG1473" s="158">
        <f>IF(N1473="zákl. přenesená",J1473,0)</f>
        <v>0</v>
      </c>
      <c r="BH1473" s="158">
        <f>IF(N1473="sníž. přenesená",J1473,0)</f>
        <v>0</v>
      </c>
      <c r="BI1473" s="158">
        <f>IF(N1473="nulová",J1473,0)</f>
        <v>0</v>
      </c>
      <c r="BJ1473" s="18" t="s">
        <v>83</v>
      </c>
      <c r="BK1473" s="158">
        <f>ROUND(I1473*H1473,2)</f>
        <v>0</v>
      </c>
      <c r="BL1473" s="18" t="s">
        <v>352</v>
      </c>
      <c r="BM1473" s="157" t="s">
        <v>1446</v>
      </c>
    </row>
    <row r="1474" spans="2:51" s="13" customFormat="1" ht="10">
      <c r="B1474" s="168"/>
      <c r="D1474" s="159" t="s">
        <v>171</v>
      </c>
      <c r="F1474" s="170" t="s">
        <v>1442</v>
      </c>
      <c r="H1474" s="171">
        <v>240.274</v>
      </c>
      <c r="I1474" s="172"/>
      <c r="L1474" s="168"/>
      <c r="M1474" s="173"/>
      <c r="T1474" s="174"/>
      <c r="AT1474" s="169" t="s">
        <v>171</v>
      </c>
      <c r="AU1474" s="169" t="s">
        <v>85</v>
      </c>
      <c r="AV1474" s="13" t="s">
        <v>85</v>
      </c>
      <c r="AW1474" s="13" t="s">
        <v>4</v>
      </c>
      <c r="AX1474" s="13" t="s">
        <v>83</v>
      </c>
      <c r="AY1474" s="169" t="s">
        <v>160</v>
      </c>
    </row>
    <row r="1475" spans="2:65" s="1" customFormat="1" ht="24" customHeight="1">
      <c r="B1475" s="33"/>
      <c r="C1475" s="192" t="s">
        <v>1447</v>
      </c>
      <c r="D1475" s="192" t="s">
        <v>799</v>
      </c>
      <c r="E1475" s="193" t="s">
        <v>1448</v>
      </c>
      <c r="F1475" s="194" t="s">
        <v>1449</v>
      </c>
      <c r="G1475" s="195" t="s">
        <v>204</v>
      </c>
      <c r="H1475" s="196">
        <v>1656.665</v>
      </c>
      <c r="I1475" s="197"/>
      <c r="J1475" s="198">
        <f>ROUND(I1475*H1475,2)</f>
        <v>0</v>
      </c>
      <c r="K1475" s="194" t="s">
        <v>166</v>
      </c>
      <c r="L1475" s="199"/>
      <c r="M1475" s="200" t="s">
        <v>21</v>
      </c>
      <c r="N1475" s="201" t="s">
        <v>47</v>
      </c>
      <c r="P1475" s="155">
        <f>O1475*H1475</f>
        <v>0</v>
      </c>
      <c r="Q1475" s="155">
        <v>0.00013</v>
      </c>
      <c r="R1475" s="155">
        <f>Q1475*H1475</f>
        <v>0.21536645</v>
      </c>
      <c r="S1475" s="155">
        <v>0</v>
      </c>
      <c r="T1475" s="156">
        <f>S1475*H1475</f>
        <v>0</v>
      </c>
      <c r="AR1475" s="157" t="s">
        <v>445</v>
      </c>
      <c r="AT1475" s="157" t="s">
        <v>799</v>
      </c>
      <c r="AU1475" s="157" t="s">
        <v>85</v>
      </c>
      <c r="AY1475" s="18" t="s">
        <v>160</v>
      </c>
      <c r="BE1475" s="158">
        <f>IF(N1475="základní",J1475,0)</f>
        <v>0</v>
      </c>
      <c r="BF1475" s="158">
        <f>IF(N1475="snížená",J1475,0)</f>
        <v>0</v>
      </c>
      <c r="BG1475" s="158">
        <f>IF(N1475="zákl. přenesená",J1475,0)</f>
        <v>0</v>
      </c>
      <c r="BH1475" s="158">
        <f>IF(N1475="sníž. přenesená",J1475,0)</f>
        <v>0</v>
      </c>
      <c r="BI1475" s="158">
        <f>IF(N1475="nulová",J1475,0)</f>
        <v>0</v>
      </c>
      <c r="BJ1475" s="18" t="s">
        <v>83</v>
      </c>
      <c r="BK1475" s="158">
        <f>ROUND(I1475*H1475,2)</f>
        <v>0</v>
      </c>
      <c r="BL1475" s="18" t="s">
        <v>352</v>
      </c>
      <c r="BM1475" s="157" t="s">
        <v>1450</v>
      </c>
    </row>
    <row r="1476" spans="2:51" s="13" customFormat="1" ht="10">
      <c r="B1476" s="168"/>
      <c r="D1476" s="159" t="s">
        <v>171</v>
      </c>
      <c r="F1476" s="170" t="s">
        <v>1451</v>
      </c>
      <c r="H1476" s="171">
        <v>1656.665</v>
      </c>
      <c r="I1476" s="172"/>
      <c r="L1476" s="168"/>
      <c r="M1476" s="173"/>
      <c r="T1476" s="174"/>
      <c r="AT1476" s="169" t="s">
        <v>171</v>
      </c>
      <c r="AU1476" s="169" t="s">
        <v>85</v>
      </c>
      <c r="AV1476" s="13" t="s">
        <v>85</v>
      </c>
      <c r="AW1476" s="13" t="s">
        <v>4</v>
      </c>
      <c r="AX1476" s="13" t="s">
        <v>83</v>
      </c>
      <c r="AY1476" s="169" t="s">
        <v>160</v>
      </c>
    </row>
    <row r="1477" spans="2:65" s="1" customFormat="1" ht="24" customHeight="1">
      <c r="B1477" s="33"/>
      <c r="C1477" s="146" t="s">
        <v>1452</v>
      </c>
      <c r="D1477" s="146" t="s">
        <v>162</v>
      </c>
      <c r="E1477" s="147" t="s">
        <v>1453</v>
      </c>
      <c r="F1477" s="148" t="s">
        <v>1454</v>
      </c>
      <c r="G1477" s="149" t="s">
        <v>204</v>
      </c>
      <c r="H1477" s="150">
        <v>6858.802</v>
      </c>
      <c r="I1477" s="151"/>
      <c r="J1477" s="152">
        <f>ROUND(I1477*H1477,2)</f>
        <v>0</v>
      </c>
      <c r="K1477" s="148" t="s">
        <v>166</v>
      </c>
      <c r="L1477" s="33"/>
      <c r="M1477" s="153" t="s">
        <v>21</v>
      </c>
      <c r="N1477" s="154" t="s">
        <v>47</v>
      </c>
      <c r="P1477" s="155">
        <f>O1477*H1477</f>
        <v>0</v>
      </c>
      <c r="Q1477" s="155">
        <v>0</v>
      </c>
      <c r="R1477" s="155">
        <f>Q1477*H1477</f>
        <v>0</v>
      </c>
      <c r="S1477" s="155">
        <v>0</v>
      </c>
      <c r="T1477" s="156">
        <f>S1477*H1477</f>
        <v>0</v>
      </c>
      <c r="AR1477" s="157" t="s">
        <v>352</v>
      </c>
      <c r="AT1477" s="157" t="s">
        <v>162</v>
      </c>
      <c r="AU1477" s="157" t="s">
        <v>85</v>
      </c>
      <c r="AY1477" s="18" t="s">
        <v>160</v>
      </c>
      <c r="BE1477" s="158">
        <f>IF(N1477="základní",J1477,0)</f>
        <v>0</v>
      </c>
      <c r="BF1477" s="158">
        <f>IF(N1477="snížená",J1477,0)</f>
        <v>0</v>
      </c>
      <c r="BG1477" s="158">
        <f>IF(N1477="zákl. přenesená",J1477,0)</f>
        <v>0</v>
      </c>
      <c r="BH1477" s="158">
        <f>IF(N1477="sníž. přenesená",J1477,0)</f>
        <v>0</v>
      </c>
      <c r="BI1477" s="158">
        <f>IF(N1477="nulová",J1477,0)</f>
        <v>0</v>
      </c>
      <c r="BJ1477" s="18" t="s">
        <v>83</v>
      </c>
      <c r="BK1477" s="158">
        <f>ROUND(I1477*H1477,2)</f>
        <v>0</v>
      </c>
      <c r="BL1477" s="18" t="s">
        <v>352</v>
      </c>
      <c r="BM1477" s="157" t="s">
        <v>1455</v>
      </c>
    </row>
    <row r="1478" spans="2:47" s="1" customFormat="1" ht="63">
      <c r="B1478" s="33"/>
      <c r="D1478" s="159" t="s">
        <v>169</v>
      </c>
      <c r="F1478" s="160" t="s">
        <v>1456</v>
      </c>
      <c r="I1478" s="94"/>
      <c r="L1478" s="33"/>
      <c r="M1478" s="161"/>
      <c r="T1478" s="54"/>
      <c r="AT1478" s="18" t="s">
        <v>169</v>
      </c>
      <c r="AU1478" s="18" t="s">
        <v>85</v>
      </c>
    </row>
    <row r="1479" spans="2:51" s="12" customFormat="1" ht="10">
      <c r="B1479" s="162"/>
      <c r="D1479" s="159" t="s">
        <v>171</v>
      </c>
      <c r="E1479" s="163" t="s">
        <v>21</v>
      </c>
      <c r="F1479" s="164" t="s">
        <v>1457</v>
      </c>
      <c r="H1479" s="163" t="s">
        <v>21</v>
      </c>
      <c r="I1479" s="165"/>
      <c r="L1479" s="162"/>
      <c r="M1479" s="166"/>
      <c r="T1479" s="167"/>
      <c r="AT1479" s="163" t="s">
        <v>171</v>
      </c>
      <c r="AU1479" s="163" t="s">
        <v>85</v>
      </c>
      <c r="AV1479" s="12" t="s">
        <v>83</v>
      </c>
      <c r="AW1479" s="12" t="s">
        <v>37</v>
      </c>
      <c r="AX1479" s="12" t="s">
        <v>76</v>
      </c>
      <c r="AY1479" s="163" t="s">
        <v>160</v>
      </c>
    </row>
    <row r="1480" spans="2:51" s="12" customFormat="1" ht="10">
      <c r="B1480" s="162"/>
      <c r="D1480" s="159" t="s">
        <v>171</v>
      </c>
      <c r="E1480" s="163" t="s">
        <v>21</v>
      </c>
      <c r="F1480" s="164" t="s">
        <v>1430</v>
      </c>
      <c r="H1480" s="163" t="s">
        <v>21</v>
      </c>
      <c r="I1480" s="165"/>
      <c r="L1480" s="162"/>
      <c r="M1480" s="166"/>
      <c r="T1480" s="167"/>
      <c r="AT1480" s="163" t="s">
        <v>171</v>
      </c>
      <c r="AU1480" s="163" t="s">
        <v>85</v>
      </c>
      <c r="AV1480" s="12" t="s">
        <v>83</v>
      </c>
      <c r="AW1480" s="12" t="s">
        <v>37</v>
      </c>
      <c r="AX1480" s="12" t="s">
        <v>76</v>
      </c>
      <c r="AY1480" s="163" t="s">
        <v>160</v>
      </c>
    </row>
    <row r="1481" spans="2:51" s="12" customFormat="1" ht="10">
      <c r="B1481" s="162"/>
      <c r="D1481" s="159" t="s">
        <v>171</v>
      </c>
      <c r="E1481" s="163" t="s">
        <v>21</v>
      </c>
      <c r="F1481" s="164" t="s">
        <v>1458</v>
      </c>
      <c r="H1481" s="163" t="s">
        <v>21</v>
      </c>
      <c r="I1481" s="165"/>
      <c r="L1481" s="162"/>
      <c r="M1481" s="166"/>
      <c r="T1481" s="167"/>
      <c r="AT1481" s="163" t="s">
        <v>171</v>
      </c>
      <c r="AU1481" s="163" t="s">
        <v>85</v>
      </c>
      <c r="AV1481" s="12" t="s">
        <v>83</v>
      </c>
      <c r="AW1481" s="12" t="s">
        <v>37</v>
      </c>
      <c r="AX1481" s="12" t="s">
        <v>76</v>
      </c>
      <c r="AY1481" s="163" t="s">
        <v>160</v>
      </c>
    </row>
    <row r="1482" spans="2:51" s="13" customFormat="1" ht="10">
      <c r="B1482" s="168"/>
      <c r="D1482" s="159" t="s">
        <v>171</v>
      </c>
      <c r="E1482" s="169" t="s">
        <v>21</v>
      </c>
      <c r="F1482" s="170" t="s">
        <v>1459</v>
      </c>
      <c r="H1482" s="171">
        <v>1836.03</v>
      </c>
      <c r="I1482" s="172"/>
      <c r="L1482" s="168"/>
      <c r="M1482" s="173"/>
      <c r="T1482" s="174"/>
      <c r="AT1482" s="169" t="s">
        <v>171</v>
      </c>
      <c r="AU1482" s="169" t="s">
        <v>85</v>
      </c>
      <c r="AV1482" s="13" t="s">
        <v>85</v>
      </c>
      <c r="AW1482" s="13" t="s">
        <v>37</v>
      </c>
      <c r="AX1482" s="13" t="s">
        <v>76</v>
      </c>
      <c r="AY1482" s="169" t="s">
        <v>160</v>
      </c>
    </row>
    <row r="1483" spans="2:51" s="13" customFormat="1" ht="10">
      <c r="B1483" s="168"/>
      <c r="D1483" s="159" t="s">
        <v>171</v>
      </c>
      <c r="E1483" s="169" t="s">
        <v>21</v>
      </c>
      <c r="F1483" s="170" t="s">
        <v>1460</v>
      </c>
      <c r="H1483" s="171">
        <v>105.105</v>
      </c>
      <c r="I1483" s="172"/>
      <c r="L1483" s="168"/>
      <c r="M1483" s="173"/>
      <c r="T1483" s="174"/>
      <c r="AT1483" s="169" t="s">
        <v>171</v>
      </c>
      <c r="AU1483" s="169" t="s">
        <v>85</v>
      </c>
      <c r="AV1483" s="13" t="s">
        <v>85</v>
      </c>
      <c r="AW1483" s="13" t="s">
        <v>37</v>
      </c>
      <c r="AX1483" s="13" t="s">
        <v>76</v>
      </c>
      <c r="AY1483" s="169" t="s">
        <v>160</v>
      </c>
    </row>
    <row r="1484" spans="2:51" s="13" customFormat="1" ht="10">
      <c r="B1484" s="168"/>
      <c r="D1484" s="159" t="s">
        <v>171</v>
      </c>
      <c r="E1484" s="169" t="s">
        <v>21</v>
      </c>
      <c r="F1484" s="170" t="s">
        <v>1461</v>
      </c>
      <c r="H1484" s="171">
        <v>659.295</v>
      </c>
      <c r="I1484" s="172"/>
      <c r="L1484" s="168"/>
      <c r="M1484" s="173"/>
      <c r="T1484" s="174"/>
      <c r="AT1484" s="169" t="s">
        <v>171</v>
      </c>
      <c r="AU1484" s="169" t="s">
        <v>85</v>
      </c>
      <c r="AV1484" s="13" t="s">
        <v>85</v>
      </c>
      <c r="AW1484" s="13" t="s">
        <v>37</v>
      </c>
      <c r="AX1484" s="13" t="s">
        <v>76</v>
      </c>
      <c r="AY1484" s="169" t="s">
        <v>160</v>
      </c>
    </row>
    <row r="1485" spans="2:51" s="13" customFormat="1" ht="10">
      <c r="B1485" s="168"/>
      <c r="D1485" s="159" t="s">
        <v>171</v>
      </c>
      <c r="E1485" s="169" t="s">
        <v>21</v>
      </c>
      <c r="F1485" s="170" t="s">
        <v>1462</v>
      </c>
      <c r="H1485" s="171">
        <v>980.49</v>
      </c>
      <c r="I1485" s="172"/>
      <c r="L1485" s="168"/>
      <c r="M1485" s="173"/>
      <c r="T1485" s="174"/>
      <c r="AT1485" s="169" t="s">
        <v>171</v>
      </c>
      <c r="AU1485" s="169" t="s">
        <v>85</v>
      </c>
      <c r="AV1485" s="13" t="s">
        <v>85</v>
      </c>
      <c r="AW1485" s="13" t="s">
        <v>37</v>
      </c>
      <c r="AX1485" s="13" t="s">
        <v>76</v>
      </c>
      <c r="AY1485" s="169" t="s">
        <v>160</v>
      </c>
    </row>
    <row r="1486" spans="2:51" s="13" customFormat="1" ht="10">
      <c r="B1486" s="168"/>
      <c r="D1486" s="159" t="s">
        <v>171</v>
      </c>
      <c r="E1486" s="169" t="s">
        <v>21</v>
      </c>
      <c r="F1486" s="170" t="s">
        <v>1463</v>
      </c>
      <c r="H1486" s="171">
        <v>-297.581</v>
      </c>
      <c r="I1486" s="172"/>
      <c r="L1486" s="168"/>
      <c r="M1486" s="173"/>
      <c r="T1486" s="174"/>
      <c r="AT1486" s="169" t="s">
        <v>171</v>
      </c>
      <c r="AU1486" s="169" t="s">
        <v>85</v>
      </c>
      <c r="AV1486" s="13" t="s">
        <v>85</v>
      </c>
      <c r="AW1486" s="13" t="s">
        <v>37</v>
      </c>
      <c r="AX1486" s="13" t="s">
        <v>76</v>
      </c>
      <c r="AY1486" s="169" t="s">
        <v>160</v>
      </c>
    </row>
    <row r="1487" spans="2:51" s="14" customFormat="1" ht="10">
      <c r="B1487" s="175"/>
      <c r="D1487" s="159" t="s">
        <v>171</v>
      </c>
      <c r="E1487" s="176" t="s">
        <v>21</v>
      </c>
      <c r="F1487" s="177" t="s">
        <v>180</v>
      </c>
      <c r="H1487" s="178">
        <v>3283.339</v>
      </c>
      <c r="I1487" s="179"/>
      <c r="L1487" s="175"/>
      <c r="M1487" s="180"/>
      <c r="T1487" s="181"/>
      <c r="AT1487" s="176" t="s">
        <v>171</v>
      </c>
      <c r="AU1487" s="176" t="s">
        <v>85</v>
      </c>
      <c r="AV1487" s="14" t="s">
        <v>181</v>
      </c>
      <c r="AW1487" s="14" t="s">
        <v>37</v>
      </c>
      <c r="AX1487" s="14" t="s">
        <v>76</v>
      </c>
      <c r="AY1487" s="176" t="s">
        <v>160</v>
      </c>
    </row>
    <row r="1488" spans="2:51" s="12" customFormat="1" ht="10">
      <c r="B1488" s="162"/>
      <c r="D1488" s="159" t="s">
        <v>171</v>
      </c>
      <c r="E1488" s="163" t="s">
        <v>21</v>
      </c>
      <c r="F1488" s="164" t="s">
        <v>1464</v>
      </c>
      <c r="H1488" s="163" t="s">
        <v>21</v>
      </c>
      <c r="I1488" s="165"/>
      <c r="L1488" s="162"/>
      <c r="M1488" s="166"/>
      <c r="T1488" s="167"/>
      <c r="AT1488" s="163" t="s">
        <v>171</v>
      </c>
      <c r="AU1488" s="163" t="s">
        <v>85</v>
      </c>
      <c r="AV1488" s="12" t="s">
        <v>83</v>
      </c>
      <c r="AW1488" s="12" t="s">
        <v>37</v>
      </c>
      <c r="AX1488" s="12" t="s">
        <v>76</v>
      </c>
      <c r="AY1488" s="163" t="s">
        <v>160</v>
      </c>
    </row>
    <row r="1489" spans="2:51" s="13" customFormat="1" ht="10">
      <c r="B1489" s="168"/>
      <c r="D1489" s="159" t="s">
        <v>171</v>
      </c>
      <c r="E1489" s="169" t="s">
        <v>21</v>
      </c>
      <c r="F1489" s="170" t="s">
        <v>1465</v>
      </c>
      <c r="H1489" s="171">
        <v>306.88</v>
      </c>
      <c r="I1489" s="172"/>
      <c r="L1489" s="168"/>
      <c r="M1489" s="173"/>
      <c r="T1489" s="174"/>
      <c r="AT1489" s="169" t="s">
        <v>171</v>
      </c>
      <c r="AU1489" s="169" t="s">
        <v>85</v>
      </c>
      <c r="AV1489" s="13" t="s">
        <v>85</v>
      </c>
      <c r="AW1489" s="13" t="s">
        <v>37</v>
      </c>
      <c r="AX1489" s="13" t="s">
        <v>76</v>
      </c>
      <c r="AY1489" s="169" t="s">
        <v>160</v>
      </c>
    </row>
    <row r="1490" spans="2:51" s="14" customFormat="1" ht="10">
      <c r="B1490" s="175"/>
      <c r="D1490" s="159" t="s">
        <v>171</v>
      </c>
      <c r="E1490" s="176" t="s">
        <v>21</v>
      </c>
      <c r="F1490" s="177" t="s">
        <v>180</v>
      </c>
      <c r="H1490" s="178">
        <v>306.88</v>
      </c>
      <c r="I1490" s="179"/>
      <c r="L1490" s="175"/>
      <c r="M1490" s="180"/>
      <c r="T1490" s="181"/>
      <c r="AT1490" s="176" t="s">
        <v>171</v>
      </c>
      <c r="AU1490" s="176" t="s">
        <v>85</v>
      </c>
      <c r="AV1490" s="14" t="s">
        <v>181</v>
      </c>
      <c r="AW1490" s="14" t="s">
        <v>37</v>
      </c>
      <c r="AX1490" s="14" t="s">
        <v>76</v>
      </c>
      <c r="AY1490" s="176" t="s">
        <v>160</v>
      </c>
    </row>
    <row r="1491" spans="2:51" s="12" customFormat="1" ht="10">
      <c r="B1491" s="162"/>
      <c r="D1491" s="159" t="s">
        <v>171</v>
      </c>
      <c r="E1491" s="163" t="s">
        <v>21</v>
      </c>
      <c r="F1491" s="164" t="s">
        <v>1466</v>
      </c>
      <c r="H1491" s="163" t="s">
        <v>21</v>
      </c>
      <c r="I1491" s="165"/>
      <c r="L1491" s="162"/>
      <c r="M1491" s="166"/>
      <c r="T1491" s="167"/>
      <c r="AT1491" s="163" t="s">
        <v>171</v>
      </c>
      <c r="AU1491" s="163" t="s">
        <v>85</v>
      </c>
      <c r="AV1491" s="12" t="s">
        <v>83</v>
      </c>
      <c r="AW1491" s="12" t="s">
        <v>37</v>
      </c>
      <c r="AX1491" s="12" t="s">
        <v>76</v>
      </c>
      <c r="AY1491" s="163" t="s">
        <v>160</v>
      </c>
    </row>
    <row r="1492" spans="2:51" s="13" customFormat="1" ht="10">
      <c r="B1492" s="168"/>
      <c r="D1492" s="159" t="s">
        <v>171</v>
      </c>
      <c r="E1492" s="169" t="s">
        <v>21</v>
      </c>
      <c r="F1492" s="170" t="s">
        <v>1467</v>
      </c>
      <c r="H1492" s="171">
        <v>-169.05</v>
      </c>
      <c r="I1492" s="172"/>
      <c r="L1492" s="168"/>
      <c r="M1492" s="173"/>
      <c r="T1492" s="174"/>
      <c r="AT1492" s="169" t="s">
        <v>171</v>
      </c>
      <c r="AU1492" s="169" t="s">
        <v>85</v>
      </c>
      <c r="AV1492" s="13" t="s">
        <v>85</v>
      </c>
      <c r="AW1492" s="13" t="s">
        <v>37</v>
      </c>
      <c r="AX1492" s="13" t="s">
        <v>76</v>
      </c>
      <c r="AY1492" s="169" t="s">
        <v>160</v>
      </c>
    </row>
    <row r="1493" spans="2:51" s="14" customFormat="1" ht="10">
      <c r="B1493" s="175"/>
      <c r="D1493" s="159" t="s">
        <v>171</v>
      </c>
      <c r="E1493" s="176" t="s">
        <v>21</v>
      </c>
      <c r="F1493" s="177" t="s">
        <v>180</v>
      </c>
      <c r="H1493" s="178">
        <v>-169.05</v>
      </c>
      <c r="I1493" s="179"/>
      <c r="L1493" s="175"/>
      <c r="M1493" s="180"/>
      <c r="T1493" s="181"/>
      <c r="AT1493" s="176" t="s">
        <v>171</v>
      </c>
      <c r="AU1493" s="176" t="s">
        <v>85</v>
      </c>
      <c r="AV1493" s="14" t="s">
        <v>181</v>
      </c>
      <c r="AW1493" s="14" t="s">
        <v>37</v>
      </c>
      <c r="AX1493" s="14" t="s">
        <v>76</v>
      </c>
      <c r="AY1493" s="176" t="s">
        <v>160</v>
      </c>
    </row>
    <row r="1494" spans="2:51" s="15" customFormat="1" ht="10">
      <c r="B1494" s="182"/>
      <c r="D1494" s="159" t="s">
        <v>171</v>
      </c>
      <c r="E1494" s="183" t="s">
        <v>21</v>
      </c>
      <c r="F1494" s="184" t="s">
        <v>185</v>
      </c>
      <c r="H1494" s="185">
        <v>3421.169</v>
      </c>
      <c r="I1494" s="186"/>
      <c r="L1494" s="182"/>
      <c r="M1494" s="187"/>
      <c r="T1494" s="188"/>
      <c r="AT1494" s="183" t="s">
        <v>171</v>
      </c>
      <c r="AU1494" s="183" t="s">
        <v>85</v>
      </c>
      <c r="AV1494" s="15" t="s">
        <v>167</v>
      </c>
      <c r="AW1494" s="15" t="s">
        <v>37</v>
      </c>
      <c r="AX1494" s="15" t="s">
        <v>76</v>
      </c>
      <c r="AY1494" s="183" t="s">
        <v>160</v>
      </c>
    </row>
    <row r="1495" spans="2:51" s="13" customFormat="1" ht="10">
      <c r="B1495" s="168"/>
      <c r="D1495" s="159" t="s">
        <v>171</v>
      </c>
      <c r="E1495" s="169" t="s">
        <v>21</v>
      </c>
      <c r="F1495" s="170" t="s">
        <v>1468</v>
      </c>
      <c r="H1495" s="171">
        <v>6858.802</v>
      </c>
      <c r="I1495" s="172"/>
      <c r="L1495" s="168"/>
      <c r="M1495" s="173"/>
      <c r="T1495" s="174"/>
      <c r="AT1495" s="169" t="s">
        <v>171</v>
      </c>
      <c r="AU1495" s="169" t="s">
        <v>85</v>
      </c>
      <c r="AV1495" s="13" t="s">
        <v>85</v>
      </c>
      <c r="AW1495" s="13" t="s">
        <v>37</v>
      </c>
      <c r="AX1495" s="13" t="s">
        <v>83</v>
      </c>
      <c r="AY1495" s="169" t="s">
        <v>160</v>
      </c>
    </row>
    <row r="1496" spans="2:65" s="1" customFormat="1" ht="16.5" customHeight="1">
      <c r="B1496" s="33"/>
      <c r="C1496" s="192" t="s">
        <v>1469</v>
      </c>
      <c r="D1496" s="192" t="s">
        <v>799</v>
      </c>
      <c r="E1496" s="193" t="s">
        <v>1470</v>
      </c>
      <c r="F1496" s="194" t="s">
        <v>1471</v>
      </c>
      <c r="G1496" s="195" t="s">
        <v>204</v>
      </c>
      <c r="H1496" s="196">
        <v>3489.592</v>
      </c>
      <c r="I1496" s="197"/>
      <c r="J1496" s="198">
        <f>ROUND(I1496*H1496,2)</f>
        <v>0</v>
      </c>
      <c r="K1496" s="194" t="s">
        <v>166</v>
      </c>
      <c r="L1496" s="199"/>
      <c r="M1496" s="200" t="s">
        <v>21</v>
      </c>
      <c r="N1496" s="201" t="s">
        <v>47</v>
      </c>
      <c r="P1496" s="155">
        <f>O1496*H1496</f>
        <v>0</v>
      </c>
      <c r="Q1496" s="155">
        <v>0.0028</v>
      </c>
      <c r="R1496" s="155">
        <f>Q1496*H1496</f>
        <v>9.7708576</v>
      </c>
      <c r="S1496" s="155">
        <v>0</v>
      </c>
      <c r="T1496" s="156">
        <f>S1496*H1496</f>
        <v>0</v>
      </c>
      <c r="AR1496" s="157" t="s">
        <v>445</v>
      </c>
      <c r="AT1496" s="157" t="s">
        <v>799</v>
      </c>
      <c r="AU1496" s="157" t="s">
        <v>85</v>
      </c>
      <c r="AY1496" s="18" t="s">
        <v>160</v>
      </c>
      <c r="BE1496" s="158">
        <f>IF(N1496="základní",J1496,0)</f>
        <v>0</v>
      </c>
      <c r="BF1496" s="158">
        <f>IF(N1496="snížená",J1496,0)</f>
        <v>0</v>
      </c>
      <c r="BG1496" s="158">
        <f>IF(N1496="zákl. přenesená",J1496,0)</f>
        <v>0</v>
      </c>
      <c r="BH1496" s="158">
        <f>IF(N1496="sníž. přenesená",J1496,0)</f>
        <v>0</v>
      </c>
      <c r="BI1496" s="158">
        <f>IF(N1496="nulová",J1496,0)</f>
        <v>0</v>
      </c>
      <c r="BJ1496" s="18" t="s">
        <v>83</v>
      </c>
      <c r="BK1496" s="158">
        <f>ROUND(I1496*H1496,2)</f>
        <v>0</v>
      </c>
      <c r="BL1496" s="18" t="s">
        <v>352</v>
      </c>
      <c r="BM1496" s="157" t="s">
        <v>1472</v>
      </c>
    </row>
    <row r="1497" spans="2:51" s="13" customFormat="1" ht="10">
      <c r="B1497" s="168"/>
      <c r="D1497" s="159" t="s">
        <v>171</v>
      </c>
      <c r="F1497" s="170" t="s">
        <v>1473</v>
      </c>
      <c r="H1497" s="171">
        <v>3489.592</v>
      </c>
      <c r="I1497" s="172"/>
      <c r="L1497" s="168"/>
      <c r="M1497" s="173"/>
      <c r="T1497" s="174"/>
      <c r="AT1497" s="169" t="s">
        <v>171</v>
      </c>
      <c r="AU1497" s="169" t="s">
        <v>85</v>
      </c>
      <c r="AV1497" s="13" t="s">
        <v>85</v>
      </c>
      <c r="AW1497" s="13" t="s">
        <v>4</v>
      </c>
      <c r="AX1497" s="13" t="s">
        <v>83</v>
      </c>
      <c r="AY1497" s="169" t="s">
        <v>160</v>
      </c>
    </row>
    <row r="1498" spans="2:65" s="1" customFormat="1" ht="16.5" customHeight="1">
      <c r="B1498" s="33"/>
      <c r="C1498" s="192" t="s">
        <v>1474</v>
      </c>
      <c r="D1498" s="192" t="s">
        <v>799</v>
      </c>
      <c r="E1498" s="193" t="s">
        <v>1475</v>
      </c>
      <c r="F1498" s="194" t="s">
        <v>1476</v>
      </c>
      <c r="G1498" s="195" t="s">
        <v>204</v>
      </c>
      <c r="H1498" s="196">
        <v>3489.592</v>
      </c>
      <c r="I1498" s="197"/>
      <c r="J1498" s="198">
        <f>ROUND(I1498*H1498,2)</f>
        <v>0</v>
      </c>
      <c r="K1498" s="194" t="s">
        <v>166</v>
      </c>
      <c r="L1498" s="199"/>
      <c r="M1498" s="200" t="s">
        <v>21</v>
      </c>
      <c r="N1498" s="201" t="s">
        <v>47</v>
      </c>
      <c r="P1498" s="155">
        <f>O1498*H1498</f>
        <v>0</v>
      </c>
      <c r="Q1498" s="155">
        <v>0.0035</v>
      </c>
      <c r="R1498" s="155">
        <f>Q1498*H1498</f>
        <v>12.213572000000001</v>
      </c>
      <c r="S1498" s="155">
        <v>0</v>
      </c>
      <c r="T1498" s="156">
        <f>S1498*H1498</f>
        <v>0</v>
      </c>
      <c r="AR1498" s="157" t="s">
        <v>445</v>
      </c>
      <c r="AT1498" s="157" t="s">
        <v>799</v>
      </c>
      <c r="AU1498" s="157" t="s">
        <v>85</v>
      </c>
      <c r="AY1498" s="18" t="s">
        <v>160</v>
      </c>
      <c r="BE1498" s="158">
        <f>IF(N1498="základní",J1498,0)</f>
        <v>0</v>
      </c>
      <c r="BF1498" s="158">
        <f>IF(N1498="snížená",J1498,0)</f>
        <v>0</v>
      </c>
      <c r="BG1498" s="158">
        <f>IF(N1498="zákl. přenesená",J1498,0)</f>
        <v>0</v>
      </c>
      <c r="BH1498" s="158">
        <f>IF(N1498="sníž. přenesená",J1498,0)</f>
        <v>0</v>
      </c>
      <c r="BI1498" s="158">
        <f>IF(N1498="nulová",J1498,0)</f>
        <v>0</v>
      </c>
      <c r="BJ1498" s="18" t="s">
        <v>83</v>
      </c>
      <c r="BK1498" s="158">
        <f>ROUND(I1498*H1498,2)</f>
        <v>0</v>
      </c>
      <c r="BL1498" s="18" t="s">
        <v>352</v>
      </c>
      <c r="BM1498" s="157" t="s">
        <v>1477</v>
      </c>
    </row>
    <row r="1499" spans="2:51" s="13" customFormat="1" ht="10">
      <c r="B1499" s="168"/>
      <c r="D1499" s="159" t="s">
        <v>171</v>
      </c>
      <c r="F1499" s="170" t="s">
        <v>1473</v>
      </c>
      <c r="H1499" s="171">
        <v>3489.592</v>
      </c>
      <c r="I1499" s="172"/>
      <c r="L1499" s="168"/>
      <c r="M1499" s="173"/>
      <c r="T1499" s="174"/>
      <c r="AT1499" s="169" t="s">
        <v>171</v>
      </c>
      <c r="AU1499" s="169" t="s">
        <v>85</v>
      </c>
      <c r="AV1499" s="13" t="s">
        <v>85</v>
      </c>
      <c r="AW1499" s="13" t="s">
        <v>4</v>
      </c>
      <c r="AX1499" s="13" t="s">
        <v>83</v>
      </c>
      <c r="AY1499" s="169" t="s">
        <v>160</v>
      </c>
    </row>
    <row r="1500" spans="2:65" s="1" customFormat="1" ht="24" customHeight="1">
      <c r="B1500" s="33"/>
      <c r="C1500" s="146" t="s">
        <v>1478</v>
      </c>
      <c r="D1500" s="146" t="s">
        <v>162</v>
      </c>
      <c r="E1500" s="147" t="s">
        <v>1479</v>
      </c>
      <c r="F1500" s="148" t="s">
        <v>1480</v>
      </c>
      <c r="G1500" s="149" t="s">
        <v>204</v>
      </c>
      <c r="H1500" s="150">
        <v>4102.432</v>
      </c>
      <c r="I1500" s="151"/>
      <c r="J1500" s="152">
        <f>ROUND(I1500*H1500,2)</f>
        <v>0</v>
      </c>
      <c r="K1500" s="148" t="s">
        <v>166</v>
      </c>
      <c r="L1500" s="33"/>
      <c r="M1500" s="153" t="s">
        <v>21</v>
      </c>
      <c r="N1500" s="154" t="s">
        <v>47</v>
      </c>
      <c r="P1500" s="155">
        <f>O1500*H1500</f>
        <v>0</v>
      </c>
      <c r="Q1500" s="155">
        <v>0</v>
      </c>
      <c r="R1500" s="155">
        <f>Q1500*H1500</f>
        <v>0</v>
      </c>
      <c r="S1500" s="155">
        <v>0</v>
      </c>
      <c r="T1500" s="156">
        <f>S1500*H1500</f>
        <v>0</v>
      </c>
      <c r="AR1500" s="157" t="s">
        <v>352</v>
      </c>
      <c r="AT1500" s="157" t="s">
        <v>162</v>
      </c>
      <c r="AU1500" s="157" t="s">
        <v>85</v>
      </c>
      <c r="AY1500" s="18" t="s">
        <v>160</v>
      </c>
      <c r="BE1500" s="158">
        <f>IF(N1500="základní",J1500,0)</f>
        <v>0</v>
      </c>
      <c r="BF1500" s="158">
        <f>IF(N1500="snížená",J1500,0)</f>
        <v>0</v>
      </c>
      <c r="BG1500" s="158">
        <f>IF(N1500="zákl. přenesená",J1500,0)</f>
        <v>0</v>
      </c>
      <c r="BH1500" s="158">
        <f>IF(N1500="sníž. přenesená",J1500,0)</f>
        <v>0</v>
      </c>
      <c r="BI1500" s="158">
        <f>IF(N1500="nulová",J1500,0)</f>
        <v>0</v>
      </c>
      <c r="BJ1500" s="18" t="s">
        <v>83</v>
      </c>
      <c r="BK1500" s="158">
        <f>ROUND(I1500*H1500,2)</f>
        <v>0</v>
      </c>
      <c r="BL1500" s="18" t="s">
        <v>352</v>
      </c>
      <c r="BM1500" s="157" t="s">
        <v>1481</v>
      </c>
    </row>
    <row r="1501" spans="2:51" s="12" customFormat="1" ht="10">
      <c r="B1501" s="162"/>
      <c r="D1501" s="159" t="s">
        <v>171</v>
      </c>
      <c r="E1501" s="163" t="s">
        <v>21</v>
      </c>
      <c r="F1501" s="164" t="s">
        <v>1482</v>
      </c>
      <c r="H1501" s="163" t="s">
        <v>21</v>
      </c>
      <c r="I1501" s="165"/>
      <c r="L1501" s="162"/>
      <c r="M1501" s="166"/>
      <c r="T1501" s="167"/>
      <c r="AT1501" s="163" t="s">
        <v>171</v>
      </c>
      <c r="AU1501" s="163" t="s">
        <v>85</v>
      </c>
      <c r="AV1501" s="12" t="s">
        <v>83</v>
      </c>
      <c r="AW1501" s="12" t="s">
        <v>37</v>
      </c>
      <c r="AX1501" s="12" t="s">
        <v>76</v>
      </c>
      <c r="AY1501" s="163" t="s">
        <v>160</v>
      </c>
    </row>
    <row r="1502" spans="2:51" s="13" customFormat="1" ht="10">
      <c r="B1502" s="168"/>
      <c r="D1502" s="159" t="s">
        <v>171</v>
      </c>
      <c r="E1502" s="169" t="s">
        <v>21</v>
      </c>
      <c r="F1502" s="170" t="s">
        <v>1483</v>
      </c>
      <c r="H1502" s="171">
        <v>4102.432</v>
      </c>
      <c r="I1502" s="172"/>
      <c r="L1502" s="168"/>
      <c r="M1502" s="173"/>
      <c r="T1502" s="174"/>
      <c r="AT1502" s="169" t="s">
        <v>171</v>
      </c>
      <c r="AU1502" s="169" t="s">
        <v>85</v>
      </c>
      <c r="AV1502" s="13" t="s">
        <v>85</v>
      </c>
      <c r="AW1502" s="13" t="s">
        <v>37</v>
      </c>
      <c r="AX1502" s="13" t="s">
        <v>76</v>
      </c>
      <c r="AY1502" s="169" t="s">
        <v>160</v>
      </c>
    </row>
    <row r="1503" spans="2:51" s="15" customFormat="1" ht="10">
      <c r="B1503" s="182"/>
      <c r="D1503" s="159" t="s">
        <v>171</v>
      </c>
      <c r="E1503" s="183" t="s">
        <v>21</v>
      </c>
      <c r="F1503" s="184" t="s">
        <v>185</v>
      </c>
      <c r="H1503" s="185">
        <v>4102.432</v>
      </c>
      <c r="I1503" s="186"/>
      <c r="L1503" s="182"/>
      <c r="M1503" s="187"/>
      <c r="T1503" s="188"/>
      <c r="AT1503" s="183" t="s">
        <v>171</v>
      </c>
      <c r="AU1503" s="183" t="s">
        <v>85</v>
      </c>
      <c r="AV1503" s="15" t="s">
        <v>167</v>
      </c>
      <c r="AW1503" s="15" t="s">
        <v>37</v>
      </c>
      <c r="AX1503" s="15" t="s">
        <v>83</v>
      </c>
      <c r="AY1503" s="183" t="s">
        <v>160</v>
      </c>
    </row>
    <row r="1504" spans="2:65" s="1" customFormat="1" ht="16.5" customHeight="1">
      <c r="B1504" s="33"/>
      <c r="C1504" s="192" t="s">
        <v>1484</v>
      </c>
      <c r="D1504" s="192" t="s">
        <v>799</v>
      </c>
      <c r="E1504" s="193" t="s">
        <v>1485</v>
      </c>
      <c r="F1504" s="194" t="s">
        <v>1486</v>
      </c>
      <c r="G1504" s="195" t="s">
        <v>204</v>
      </c>
      <c r="H1504" s="196">
        <v>4717.797</v>
      </c>
      <c r="I1504" s="197"/>
      <c r="J1504" s="198">
        <f>ROUND(I1504*H1504,2)</f>
        <v>0</v>
      </c>
      <c r="K1504" s="194" t="s">
        <v>166</v>
      </c>
      <c r="L1504" s="199"/>
      <c r="M1504" s="200" t="s">
        <v>21</v>
      </c>
      <c r="N1504" s="201" t="s">
        <v>47</v>
      </c>
      <c r="P1504" s="155">
        <f>O1504*H1504</f>
        <v>0</v>
      </c>
      <c r="Q1504" s="155">
        <v>0.00064</v>
      </c>
      <c r="R1504" s="155">
        <f>Q1504*H1504</f>
        <v>3.01939008</v>
      </c>
      <c r="S1504" s="155">
        <v>0</v>
      </c>
      <c r="T1504" s="156">
        <f>S1504*H1504</f>
        <v>0</v>
      </c>
      <c r="AR1504" s="157" t="s">
        <v>445</v>
      </c>
      <c r="AT1504" s="157" t="s">
        <v>799</v>
      </c>
      <c r="AU1504" s="157" t="s">
        <v>85</v>
      </c>
      <c r="AY1504" s="18" t="s">
        <v>160</v>
      </c>
      <c r="BE1504" s="158">
        <f>IF(N1504="základní",J1504,0)</f>
        <v>0</v>
      </c>
      <c r="BF1504" s="158">
        <f>IF(N1504="snížená",J1504,0)</f>
        <v>0</v>
      </c>
      <c r="BG1504" s="158">
        <f>IF(N1504="zákl. přenesená",J1504,0)</f>
        <v>0</v>
      </c>
      <c r="BH1504" s="158">
        <f>IF(N1504="sníž. přenesená",J1504,0)</f>
        <v>0</v>
      </c>
      <c r="BI1504" s="158">
        <f>IF(N1504="nulová",J1504,0)</f>
        <v>0</v>
      </c>
      <c r="BJ1504" s="18" t="s">
        <v>83</v>
      </c>
      <c r="BK1504" s="158">
        <f>ROUND(I1504*H1504,2)</f>
        <v>0</v>
      </c>
      <c r="BL1504" s="18" t="s">
        <v>352</v>
      </c>
      <c r="BM1504" s="157" t="s">
        <v>1487</v>
      </c>
    </row>
    <row r="1505" spans="2:51" s="13" customFormat="1" ht="10">
      <c r="B1505" s="168"/>
      <c r="D1505" s="159" t="s">
        <v>171</v>
      </c>
      <c r="F1505" s="170" t="s">
        <v>1488</v>
      </c>
      <c r="H1505" s="171">
        <v>4717.797</v>
      </c>
      <c r="I1505" s="172"/>
      <c r="L1505" s="168"/>
      <c r="M1505" s="173"/>
      <c r="T1505" s="174"/>
      <c r="AT1505" s="169" t="s">
        <v>171</v>
      </c>
      <c r="AU1505" s="169" t="s">
        <v>85</v>
      </c>
      <c r="AV1505" s="13" t="s">
        <v>85</v>
      </c>
      <c r="AW1505" s="13" t="s">
        <v>4</v>
      </c>
      <c r="AX1505" s="13" t="s">
        <v>83</v>
      </c>
      <c r="AY1505" s="169" t="s">
        <v>160</v>
      </c>
    </row>
    <row r="1506" spans="2:65" s="1" customFormat="1" ht="24" customHeight="1">
      <c r="B1506" s="33"/>
      <c r="C1506" s="146" t="s">
        <v>1489</v>
      </c>
      <c r="D1506" s="146" t="s">
        <v>162</v>
      </c>
      <c r="E1506" s="147" t="s">
        <v>1490</v>
      </c>
      <c r="F1506" s="148" t="s">
        <v>1491</v>
      </c>
      <c r="G1506" s="149" t="s">
        <v>204</v>
      </c>
      <c r="H1506" s="150">
        <v>220.369</v>
      </c>
      <c r="I1506" s="151"/>
      <c r="J1506" s="152">
        <f>ROUND(I1506*H1506,2)</f>
        <v>0</v>
      </c>
      <c r="K1506" s="148" t="s">
        <v>166</v>
      </c>
      <c r="L1506" s="33"/>
      <c r="M1506" s="153" t="s">
        <v>21</v>
      </c>
      <c r="N1506" s="154" t="s">
        <v>47</v>
      </c>
      <c r="P1506" s="155">
        <f>O1506*H1506</f>
        <v>0</v>
      </c>
      <c r="Q1506" s="155">
        <v>1E-05</v>
      </c>
      <c r="R1506" s="155">
        <f>Q1506*H1506</f>
        <v>0.0022036900000000003</v>
      </c>
      <c r="S1506" s="155">
        <v>0</v>
      </c>
      <c r="T1506" s="156">
        <f>S1506*H1506</f>
        <v>0</v>
      </c>
      <c r="AR1506" s="157" t="s">
        <v>352</v>
      </c>
      <c r="AT1506" s="157" t="s">
        <v>162</v>
      </c>
      <c r="AU1506" s="157" t="s">
        <v>85</v>
      </c>
      <c r="AY1506" s="18" t="s">
        <v>160</v>
      </c>
      <c r="BE1506" s="158">
        <f>IF(N1506="základní",J1506,0)</f>
        <v>0</v>
      </c>
      <c r="BF1506" s="158">
        <f>IF(N1506="snížená",J1506,0)</f>
        <v>0</v>
      </c>
      <c r="BG1506" s="158">
        <f>IF(N1506="zákl. přenesená",J1506,0)</f>
        <v>0</v>
      </c>
      <c r="BH1506" s="158">
        <f>IF(N1506="sníž. přenesená",J1506,0)</f>
        <v>0</v>
      </c>
      <c r="BI1506" s="158">
        <f>IF(N1506="nulová",J1506,0)</f>
        <v>0</v>
      </c>
      <c r="BJ1506" s="18" t="s">
        <v>83</v>
      </c>
      <c r="BK1506" s="158">
        <f>ROUND(I1506*H1506,2)</f>
        <v>0</v>
      </c>
      <c r="BL1506" s="18" t="s">
        <v>352</v>
      </c>
      <c r="BM1506" s="157" t="s">
        <v>1492</v>
      </c>
    </row>
    <row r="1507" spans="2:51" s="13" customFormat="1" ht="10">
      <c r="B1507" s="168"/>
      <c r="D1507" s="159" t="s">
        <v>171</v>
      </c>
      <c r="E1507" s="169" t="s">
        <v>21</v>
      </c>
      <c r="F1507" s="170" t="s">
        <v>1045</v>
      </c>
      <c r="H1507" s="171">
        <v>220.369</v>
      </c>
      <c r="I1507" s="172"/>
      <c r="L1507" s="168"/>
      <c r="M1507" s="173"/>
      <c r="T1507" s="174"/>
      <c r="AT1507" s="169" t="s">
        <v>171</v>
      </c>
      <c r="AU1507" s="169" t="s">
        <v>85</v>
      </c>
      <c r="AV1507" s="13" t="s">
        <v>85</v>
      </c>
      <c r="AW1507" s="13" t="s">
        <v>37</v>
      </c>
      <c r="AX1507" s="13" t="s">
        <v>76</v>
      </c>
      <c r="AY1507" s="169" t="s">
        <v>160</v>
      </c>
    </row>
    <row r="1508" spans="2:51" s="15" customFormat="1" ht="10">
      <c r="B1508" s="182"/>
      <c r="D1508" s="159" t="s">
        <v>171</v>
      </c>
      <c r="E1508" s="183" t="s">
        <v>21</v>
      </c>
      <c r="F1508" s="184" t="s">
        <v>185</v>
      </c>
      <c r="H1508" s="185">
        <v>220.369</v>
      </c>
      <c r="I1508" s="186"/>
      <c r="L1508" s="182"/>
      <c r="M1508" s="187"/>
      <c r="T1508" s="188"/>
      <c r="AT1508" s="183" t="s">
        <v>171</v>
      </c>
      <c r="AU1508" s="183" t="s">
        <v>85</v>
      </c>
      <c r="AV1508" s="15" t="s">
        <v>167</v>
      </c>
      <c r="AW1508" s="15" t="s">
        <v>37</v>
      </c>
      <c r="AX1508" s="15" t="s">
        <v>83</v>
      </c>
      <c r="AY1508" s="183" t="s">
        <v>160</v>
      </c>
    </row>
    <row r="1509" spans="2:65" s="1" customFormat="1" ht="16.5" customHeight="1">
      <c r="B1509" s="33"/>
      <c r="C1509" s="192" t="s">
        <v>1493</v>
      </c>
      <c r="D1509" s="192" t="s">
        <v>799</v>
      </c>
      <c r="E1509" s="193" t="s">
        <v>1494</v>
      </c>
      <c r="F1509" s="194" t="s">
        <v>1495</v>
      </c>
      <c r="G1509" s="195" t="s">
        <v>204</v>
      </c>
      <c r="H1509" s="196">
        <v>242.406</v>
      </c>
      <c r="I1509" s="197"/>
      <c r="J1509" s="198">
        <f>ROUND(I1509*H1509,2)</f>
        <v>0</v>
      </c>
      <c r="K1509" s="194" t="s">
        <v>166</v>
      </c>
      <c r="L1509" s="199"/>
      <c r="M1509" s="200" t="s">
        <v>21</v>
      </c>
      <c r="N1509" s="201" t="s">
        <v>47</v>
      </c>
      <c r="P1509" s="155">
        <f>O1509*H1509</f>
        <v>0</v>
      </c>
      <c r="Q1509" s="155">
        <v>0.0004</v>
      </c>
      <c r="R1509" s="155">
        <f>Q1509*H1509</f>
        <v>0.0969624</v>
      </c>
      <c r="S1509" s="155">
        <v>0</v>
      </c>
      <c r="T1509" s="156">
        <f>S1509*H1509</f>
        <v>0</v>
      </c>
      <c r="AR1509" s="157" t="s">
        <v>445</v>
      </c>
      <c r="AT1509" s="157" t="s">
        <v>799</v>
      </c>
      <c r="AU1509" s="157" t="s">
        <v>85</v>
      </c>
      <c r="AY1509" s="18" t="s">
        <v>160</v>
      </c>
      <c r="BE1509" s="158">
        <f>IF(N1509="základní",J1509,0)</f>
        <v>0</v>
      </c>
      <c r="BF1509" s="158">
        <f>IF(N1509="snížená",J1509,0)</f>
        <v>0</v>
      </c>
      <c r="BG1509" s="158">
        <f>IF(N1509="zákl. přenesená",J1509,0)</f>
        <v>0</v>
      </c>
      <c r="BH1509" s="158">
        <f>IF(N1509="sníž. přenesená",J1509,0)</f>
        <v>0</v>
      </c>
      <c r="BI1509" s="158">
        <f>IF(N1509="nulová",J1509,0)</f>
        <v>0</v>
      </c>
      <c r="BJ1509" s="18" t="s">
        <v>83</v>
      </c>
      <c r="BK1509" s="158">
        <f>ROUND(I1509*H1509,2)</f>
        <v>0</v>
      </c>
      <c r="BL1509" s="18" t="s">
        <v>352</v>
      </c>
      <c r="BM1509" s="157" t="s">
        <v>1496</v>
      </c>
    </row>
    <row r="1510" spans="2:51" s="13" customFormat="1" ht="10">
      <c r="B1510" s="168"/>
      <c r="D1510" s="159" t="s">
        <v>171</v>
      </c>
      <c r="F1510" s="170" t="s">
        <v>1497</v>
      </c>
      <c r="H1510" s="171">
        <v>242.406</v>
      </c>
      <c r="I1510" s="172"/>
      <c r="L1510" s="168"/>
      <c r="M1510" s="173"/>
      <c r="T1510" s="174"/>
      <c r="AT1510" s="169" t="s">
        <v>171</v>
      </c>
      <c r="AU1510" s="169" t="s">
        <v>85</v>
      </c>
      <c r="AV1510" s="13" t="s">
        <v>85</v>
      </c>
      <c r="AW1510" s="13" t="s">
        <v>4</v>
      </c>
      <c r="AX1510" s="13" t="s">
        <v>83</v>
      </c>
      <c r="AY1510" s="169" t="s">
        <v>160</v>
      </c>
    </row>
    <row r="1511" spans="2:65" s="1" customFormat="1" ht="24" customHeight="1">
      <c r="B1511" s="33"/>
      <c r="C1511" s="146" t="s">
        <v>1498</v>
      </c>
      <c r="D1511" s="146" t="s">
        <v>162</v>
      </c>
      <c r="E1511" s="147" t="s">
        <v>1499</v>
      </c>
      <c r="F1511" s="148" t="s">
        <v>1500</v>
      </c>
      <c r="G1511" s="149" t="s">
        <v>256</v>
      </c>
      <c r="H1511" s="150">
        <v>54.279</v>
      </c>
      <c r="I1511" s="151"/>
      <c r="J1511" s="152">
        <f>ROUND(I1511*H1511,2)</f>
        <v>0</v>
      </c>
      <c r="K1511" s="148" t="s">
        <v>166</v>
      </c>
      <c r="L1511" s="33"/>
      <c r="M1511" s="153" t="s">
        <v>21</v>
      </c>
      <c r="N1511" s="154" t="s">
        <v>47</v>
      </c>
      <c r="P1511" s="155">
        <f>O1511*H1511</f>
        <v>0</v>
      </c>
      <c r="Q1511" s="155">
        <v>0</v>
      </c>
      <c r="R1511" s="155">
        <f>Q1511*H1511</f>
        <v>0</v>
      </c>
      <c r="S1511" s="155">
        <v>0</v>
      </c>
      <c r="T1511" s="156">
        <f>S1511*H1511</f>
        <v>0</v>
      </c>
      <c r="AR1511" s="157" t="s">
        <v>352</v>
      </c>
      <c r="AT1511" s="157" t="s">
        <v>162</v>
      </c>
      <c r="AU1511" s="157" t="s">
        <v>85</v>
      </c>
      <c r="AY1511" s="18" t="s">
        <v>160</v>
      </c>
      <c r="BE1511" s="158">
        <f>IF(N1511="základní",J1511,0)</f>
        <v>0</v>
      </c>
      <c r="BF1511" s="158">
        <f>IF(N1511="snížená",J1511,0)</f>
        <v>0</v>
      </c>
      <c r="BG1511" s="158">
        <f>IF(N1511="zákl. přenesená",J1511,0)</f>
        <v>0</v>
      </c>
      <c r="BH1511" s="158">
        <f>IF(N1511="sníž. přenesená",J1511,0)</f>
        <v>0</v>
      </c>
      <c r="BI1511" s="158">
        <f>IF(N1511="nulová",J1511,0)</f>
        <v>0</v>
      </c>
      <c r="BJ1511" s="18" t="s">
        <v>83</v>
      </c>
      <c r="BK1511" s="158">
        <f>ROUND(I1511*H1511,2)</f>
        <v>0</v>
      </c>
      <c r="BL1511" s="18" t="s">
        <v>352</v>
      </c>
      <c r="BM1511" s="157" t="s">
        <v>1501</v>
      </c>
    </row>
    <row r="1512" spans="2:47" s="1" customFormat="1" ht="72">
      <c r="B1512" s="33"/>
      <c r="D1512" s="159" t="s">
        <v>169</v>
      </c>
      <c r="F1512" s="160" t="s">
        <v>1502</v>
      </c>
      <c r="I1512" s="94"/>
      <c r="L1512" s="33"/>
      <c r="M1512" s="161"/>
      <c r="T1512" s="54"/>
      <c r="AT1512" s="18" t="s">
        <v>169</v>
      </c>
      <c r="AU1512" s="18" t="s">
        <v>85</v>
      </c>
    </row>
    <row r="1513" spans="2:63" s="11" customFormat="1" ht="22.75" customHeight="1">
      <c r="B1513" s="134"/>
      <c r="D1513" s="135" t="s">
        <v>75</v>
      </c>
      <c r="E1513" s="144" t="s">
        <v>465</v>
      </c>
      <c r="F1513" s="144" t="s">
        <v>466</v>
      </c>
      <c r="I1513" s="137"/>
      <c r="J1513" s="145">
        <f>BK1513</f>
        <v>0</v>
      </c>
      <c r="L1513" s="134"/>
      <c r="M1513" s="139"/>
      <c r="P1513" s="140">
        <f>SUM(P1514:P1717)</f>
        <v>0</v>
      </c>
      <c r="R1513" s="140">
        <f>SUM(R1514:R1717)</f>
        <v>230.15372646</v>
      </c>
      <c r="T1513" s="141">
        <f>SUM(T1514:T1717)</f>
        <v>0</v>
      </c>
      <c r="AR1513" s="135" t="s">
        <v>85</v>
      </c>
      <c r="AT1513" s="142" t="s">
        <v>75</v>
      </c>
      <c r="AU1513" s="142" t="s">
        <v>83</v>
      </c>
      <c r="AY1513" s="135" t="s">
        <v>160</v>
      </c>
      <c r="BK1513" s="143">
        <f>SUM(BK1514:BK1717)</f>
        <v>0</v>
      </c>
    </row>
    <row r="1514" spans="2:65" s="1" customFormat="1" ht="24" customHeight="1">
      <c r="B1514" s="33"/>
      <c r="C1514" s="146" t="s">
        <v>1503</v>
      </c>
      <c r="D1514" s="146" t="s">
        <v>162</v>
      </c>
      <c r="E1514" s="147" t="s">
        <v>1504</v>
      </c>
      <c r="F1514" s="148" t="s">
        <v>1505</v>
      </c>
      <c r="G1514" s="149" t="s">
        <v>332</v>
      </c>
      <c r="H1514" s="150">
        <v>441</v>
      </c>
      <c r="I1514" s="151"/>
      <c r="J1514" s="152">
        <f>ROUND(I1514*H1514,2)</f>
        <v>0</v>
      </c>
      <c r="K1514" s="148" t="s">
        <v>166</v>
      </c>
      <c r="L1514" s="33"/>
      <c r="M1514" s="153" t="s">
        <v>21</v>
      </c>
      <c r="N1514" s="154" t="s">
        <v>47</v>
      </c>
      <c r="P1514" s="155">
        <f>O1514*H1514</f>
        <v>0</v>
      </c>
      <c r="Q1514" s="155">
        <v>0</v>
      </c>
      <c r="R1514" s="155">
        <f>Q1514*H1514</f>
        <v>0</v>
      </c>
      <c r="S1514" s="155">
        <v>0</v>
      </c>
      <c r="T1514" s="156">
        <f>S1514*H1514</f>
        <v>0</v>
      </c>
      <c r="AR1514" s="157" t="s">
        <v>352</v>
      </c>
      <c r="AT1514" s="157" t="s">
        <v>162</v>
      </c>
      <c r="AU1514" s="157" t="s">
        <v>85</v>
      </c>
      <c r="AY1514" s="18" t="s">
        <v>160</v>
      </c>
      <c r="BE1514" s="158">
        <f>IF(N1514="základní",J1514,0)</f>
        <v>0</v>
      </c>
      <c r="BF1514" s="158">
        <f>IF(N1514="snížená",J1514,0)</f>
        <v>0</v>
      </c>
      <c r="BG1514" s="158">
        <f>IF(N1514="zákl. přenesená",J1514,0)</f>
        <v>0</v>
      </c>
      <c r="BH1514" s="158">
        <f>IF(N1514="sníž. přenesená",J1514,0)</f>
        <v>0</v>
      </c>
      <c r="BI1514" s="158">
        <f>IF(N1514="nulová",J1514,0)</f>
        <v>0</v>
      </c>
      <c r="BJ1514" s="18" t="s">
        <v>83</v>
      </c>
      <c r="BK1514" s="158">
        <f>ROUND(I1514*H1514,2)</f>
        <v>0</v>
      </c>
      <c r="BL1514" s="18" t="s">
        <v>352</v>
      </c>
      <c r="BM1514" s="157" t="s">
        <v>1506</v>
      </c>
    </row>
    <row r="1515" spans="2:47" s="1" customFormat="1" ht="81">
      <c r="B1515" s="33"/>
      <c r="D1515" s="159" t="s">
        <v>169</v>
      </c>
      <c r="F1515" s="160" t="s">
        <v>1507</v>
      </c>
      <c r="I1515" s="94"/>
      <c r="L1515" s="33"/>
      <c r="M1515" s="161"/>
      <c r="T1515" s="54"/>
      <c r="AT1515" s="18" t="s">
        <v>169</v>
      </c>
      <c r="AU1515" s="18" t="s">
        <v>85</v>
      </c>
    </row>
    <row r="1516" spans="2:51" s="12" customFormat="1" ht="10">
      <c r="B1516" s="162"/>
      <c r="D1516" s="159" t="s">
        <v>171</v>
      </c>
      <c r="E1516" s="163" t="s">
        <v>21</v>
      </c>
      <c r="F1516" s="164" t="s">
        <v>795</v>
      </c>
      <c r="H1516" s="163" t="s">
        <v>21</v>
      </c>
      <c r="I1516" s="165"/>
      <c r="L1516" s="162"/>
      <c r="M1516" s="166"/>
      <c r="T1516" s="167"/>
      <c r="AT1516" s="163" t="s">
        <v>171</v>
      </c>
      <c r="AU1516" s="163" t="s">
        <v>85</v>
      </c>
      <c r="AV1516" s="12" t="s">
        <v>83</v>
      </c>
      <c r="AW1516" s="12" t="s">
        <v>37</v>
      </c>
      <c r="AX1516" s="12" t="s">
        <v>76</v>
      </c>
      <c r="AY1516" s="163" t="s">
        <v>160</v>
      </c>
    </row>
    <row r="1517" spans="2:51" s="12" customFormat="1" ht="10">
      <c r="B1517" s="162"/>
      <c r="D1517" s="159" t="s">
        <v>171</v>
      </c>
      <c r="E1517" s="163" t="s">
        <v>21</v>
      </c>
      <c r="F1517" s="164" t="s">
        <v>1508</v>
      </c>
      <c r="H1517" s="163" t="s">
        <v>21</v>
      </c>
      <c r="I1517" s="165"/>
      <c r="L1517" s="162"/>
      <c r="M1517" s="166"/>
      <c r="T1517" s="167"/>
      <c r="AT1517" s="163" t="s">
        <v>171</v>
      </c>
      <c r="AU1517" s="163" t="s">
        <v>85</v>
      </c>
      <c r="AV1517" s="12" t="s">
        <v>83</v>
      </c>
      <c r="AW1517" s="12" t="s">
        <v>37</v>
      </c>
      <c r="AX1517" s="12" t="s">
        <v>76</v>
      </c>
      <c r="AY1517" s="163" t="s">
        <v>160</v>
      </c>
    </row>
    <row r="1518" spans="2:51" s="13" customFormat="1" ht="10">
      <c r="B1518" s="168"/>
      <c r="D1518" s="159" t="s">
        <v>171</v>
      </c>
      <c r="E1518" s="169" t="s">
        <v>21</v>
      </c>
      <c r="F1518" s="170" t="s">
        <v>1509</v>
      </c>
      <c r="H1518" s="171">
        <v>441</v>
      </c>
      <c r="I1518" s="172"/>
      <c r="L1518" s="168"/>
      <c r="M1518" s="173"/>
      <c r="T1518" s="174"/>
      <c r="AT1518" s="169" t="s">
        <v>171</v>
      </c>
      <c r="AU1518" s="169" t="s">
        <v>85</v>
      </c>
      <c r="AV1518" s="13" t="s">
        <v>85</v>
      </c>
      <c r="AW1518" s="13" t="s">
        <v>37</v>
      </c>
      <c r="AX1518" s="13" t="s">
        <v>76</v>
      </c>
      <c r="AY1518" s="169" t="s">
        <v>160</v>
      </c>
    </row>
    <row r="1519" spans="2:51" s="15" customFormat="1" ht="10">
      <c r="B1519" s="182"/>
      <c r="D1519" s="159" t="s">
        <v>171</v>
      </c>
      <c r="E1519" s="183" t="s">
        <v>21</v>
      </c>
      <c r="F1519" s="184" t="s">
        <v>185</v>
      </c>
      <c r="H1519" s="185">
        <v>441</v>
      </c>
      <c r="I1519" s="186"/>
      <c r="L1519" s="182"/>
      <c r="M1519" s="187"/>
      <c r="T1519" s="188"/>
      <c r="AT1519" s="183" t="s">
        <v>171</v>
      </c>
      <c r="AU1519" s="183" t="s">
        <v>85</v>
      </c>
      <c r="AV1519" s="15" t="s">
        <v>167</v>
      </c>
      <c r="AW1519" s="15" t="s">
        <v>37</v>
      </c>
      <c r="AX1519" s="15" t="s">
        <v>83</v>
      </c>
      <c r="AY1519" s="183" t="s">
        <v>160</v>
      </c>
    </row>
    <row r="1520" spans="2:65" s="1" customFormat="1" ht="24" customHeight="1">
      <c r="B1520" s="33"/>
      <c r="C1520" s="146" t="s">
        <v>1510</v>
      </c>
      <c r="D1520" s="146" t="s">
        <v>162</v>
      </c>
      <c r="E1520" s="147" t="s">
        <v>1511</v>
      </c>
      <c r="F1520" s="148" t="s">
        <v>1512</v>
      </c>
      <c r="G1520" s="149" t="s">
        <v>165</v>
      </c>
      <c r="H1520" s="150">
        <v>406.738</v>
      </c>
      <c r="I1520" s="151"/>
      <c r="J1520" s="152">
        <f>ROUND(I1520*H1520,2)</f>
        <v>0</v>
      </c>
      <c r="K1520" s="148" t="s">
        <v>21</v>
      </c>
      <c r="L1520" s="33"/>
      <c r="M1520" s="153" t="s">
        <v>21</v>
      </c>
      <c r="N1520" s="154" t="s">
        <v>47</v>
      </c>
      <c r="P1520" s="155">
        <f>O1520*H1520</f>
        <v>0</v>
      </c>
      <c r="Q1520" s="155">
        <v>0.00189</v>
      </c>
      <c r="R1520" s="155">
        <f>Q1520*H1520</f>
        <v>0.76873482</v>
      </c>
      <c r="S1520" s="155">
        <v>0</v>
      </c>
      <c r="T1520" s="156">
        <f>S1520*H1520</f>
        <v>0</v>
      </c>
      <c r="AR1520" s="157" t="s">
        <v>352</v>
      </c>
      <c r="AT1520" s="157" t="s">
        <v>162</v>
      </c>
      <c r="AU1520" s="157" t="s">
        <v>85</v>
      </c>
      <c r="AY1520" s="18" t="s">
        <v>160</v>
      </c>
      <c r="BE1520" s="158">
        <f>IF(N1520="základní",J1520,0)</f>
        <v>0</v>
      </c>
      <c r="BF1520" s="158">
        <f>IF(N1520="snížená",J1520,0)</f>
        <v>0</v>
      </c>
      <c r="BG1520" s="158">
        <f>IF(N1520="zákl. přenesená",J1520,0)</f>
        <v>0</v>
      </c>
      <c r="BH1520" s="158">
        <f>IF(N1520="sníž. přenesená",J1520,0)</f>
        <v>0</v>
      </c>
      <c r="BI1520" s="158">
        <f>IF(N1520="nulová",J1520,0)</f>
        <v>0</v>
      </c>
      <c r="BJ1520" s="18" t="s">
        <v>83</v>
      </c>
      <c r="BK1520" s="158">
        <f>ROUND(I1520*H1520,2)</f>
        <v>0</v>
      </c>
      <c r="BL1520" s="18" t="s">
        <v>352</v>
      </c>
      <c r="BM1520" s="157" t="s">
        <v>1513</v>
      </c>
    </row>
    <row r="1521" spans="2:47" s="1" customFormat="1" ht="81">
      <c r="B1521" s="33"/>
      <c r="D1521" s="159" t="s">
        <v>169</v>
      </c>
      <c r="F1521" s="160" t="s">
        <v>1507</v>
      </c>
      <c r="I1521" s="94"/>
      <c r="L1521" s="33"/>
      <c r="M1521" s="161"/>
      <c r="T1521" s="54"/>
      <c r="AT1521" s="18" t="s">
        <v>169</v>
      </c>
      <c r="AU1521" s="18" t="s">
        <v>85</v>
      </c>
    </row>
    <row r="1522" spans="2:51" s="13" customFormat="1" ht="10">
      <c r="B1522" s="168"/>
      <c r="D1522" s="159" t="s">
        <v>171</v>
      </c>
      <c r="E1522" s="169" t="s">
        <v>21</v>
      </c>
      <c r="F1522" s="170" t="s">
        <v>1514</v>
      </c>
      <c r="H1522" s="171">
        <v>10.502</v>
      </c>
      <c r="I1522" s="172"/>
      <c r="L1522" s="168"/>
      <c r="M1522" s="173"/>
      <c r="T1522" s="174"/>
      <c r="AT1522" s="169" t="s">
        <v>171</v>
      </c>
      <c r="AU1522" s="169" t="s">
        <v>85</v>
      </c>
      <c r="AV1522" s="13" t="s">
        <v>85</v>
      </c>
      <c r="AW1522" s="13" t="s">
        <v>37</v>
      </c>
      <c r="AX1522" s="13" t="s">
        <v>76</v>
      </c>
      <c r="AY1522" s="169" t="s">
        <v>160</v>
      </c>
    </row>
    <row r="1523" spans="2:51" s="13" customFormat="1" ht="10">
      <c r="B1523" s="168"/>
      <c r="D1523" s="159" t="s">
        <v>171</v>
      </c>
      <c r="E1523" s="169" t="s">
        <v>21</v>
      </c>
      <c r="F1523" s="170" t="s">
        <v>1515</v>
      </c>
      <c r="H1523" s="171">
        <v>377.093</v>
      </c>
      <c r="I1523" s="172"/>
      <c r="L1523" s="168"/>
      <c r="M1523" s="173"/>
      <c r="T1523" s="174"/>
      <c r="AT1523" s="169" t="s">
        <v>171</v>
      </c>
      <c r="AU1523" s="169" t="s">
        <v>85</v>
      </c>
      <c r="AV1523" s="13" t="s">
        <v>85</v>
      </c>
      <c r="AW1523" s="13" t="s">
        <v>37</v>
      </c>
      <c r="AX1523" s="13" t="s">
        <v>76</v>
      </c>
      <c r="AY1523" s="169" t="s">
        <v>160</v>
      </c>
    </row>
    <row r="1524" spans="2:51" s="13" customFormat="1" ht="10">
      <c r="B1524" s="168"/>
      <c r="D1524" s="159" t="s">
        <v>171</v>
      </c>
      <c r="E1524" s="169" t="s">
        <v>21</v>
      </c>
      <c r="F1524" s="170" t="s">
        <v>1516</v>
      </c>
      <c r="H1524" s="171">
        <v>19.143</v>
      </c>
      <c r="I1524" s="172"/>
      <c r="L1524" s="168"/>
      <c r="M1524" s="173"/>
      <c r="T1524" s="174"/>
      <c r="AT1524" s="169" t="s">
        <v>171</v>
      </c>
      <c r="AU1524" s="169" t="s">
        <v>85</v>
      </c>
      <c r="AV1524" s="13" t="s">
        <v>85</v>
      </c>
      <c r="AW1524" s="13" t="s">
        <v>37</v>
      </c>
      <c r="AX1524" s="13" t="s">
        <v>76</v>
      </c>
      <c r="AY1524" s="169" t="s">
        <v>160</v>
      </c>
    </row>
    <row r="1525" spans="2:51" s="15" customFormat="1" ht="10">
      <c r="B1525" s="182"/>
      <c r="D1525" s="159" t="s">
        <v>171</v>
      </c>
      <c r="E1525" s="183" t="s">
        <v>21</v>
      </c>
      <c r="F1525" s="184" t="s">
        <v>185</v>
      </c>
      <c r="H1525" s="185">
        <v>406.73800000000006</v>
      </c>
      <c r="I1525" s="186"/>
      <c r="L1525" s="182"/>
      <c r="M1525" s="187"/>
      <c r="T1525" s="188"/>
      <c r="AT1525" s="183" t="s">
        <v>171</v>
      </c>
      <c r="AU1525" s="183" t="s">
        <v>85</v>
      </c>
      <c r="AV1525" s="15" t="s">
        <v>167</v>
      </c>
      <c r="AW1525" s="15" t="s">
        <v>37</v>
      </c>
      <c r="AX1525" s="15" t="s">
        <v>83</v>
      </c>
      <c r="AY1525" s="183" t="s">
        <v>160</v>
      </c>
    </row>
    <row r="1526" spans="2:65" s="1" customFormat="1" ht="16.5" customHeight="1">
      <c r="B1526" s="33"/>
      <c r="C1526" s="146" t="s">
        <v>1517</v>
      </c>
      <c r="D1526" s="146" t="s">
        <v>162</v>
      </c>
      <c r="E1526" s="147" t="s">
        <v>1518</v>
      </c>
      <c r="F1526" s="148" t="s">
        <v>1519</v>
      </c>
      <c r="G1526" s="149" t="s">
        <v>204</v>
      </c>
      <c r="H1526" s="150">
        <v>218.431</v>
      </c>
      <c r="I1526" s="151"/>
      <c r="J1526" s="152">
        <f>ROUND(I1526*H1526,2)</f>
        <v>0</v>
      </c>
      <c r="K1526" s="148" t="s">
        <v>166</v>
      </c>
      <c r="L1526" s="33"/>
      <c r="M1526" s="153" t="s">
        <v>21</v>
      </c>
      <c r="N1526" s="154" t="s">
        <v>47</v>
      </c>
      <c r="P1526" s="155">
        <f>O1526*H1526</f>
        <v>0</v>
      </c>
      <c r="Q1526" s="155">
        <v>0</v>
      </c>
      <c r="R1526" s="155">
        <f>Q1526*H1526</f>
        <v>0</v>
      </c>
      <c r="S1526" s="155">
        <v>0</v>
      </c>
      <c r="T1526" s="156">
        <f>S1526*H1526</f>
        <v>0</v>
      </c>
      <c r="AR1526" s="157" t="s">
        <v>352</v>
      </c>
      <c r="AT1526" s="157" t="s">
        <v>162</v>
      </c>
      <c r="AU1526" s="157" t="s">
        <v>85</v>
      </c>
      <c r="AY1526" s="18" t="s">
        <v>160</v>
      </c>
      <c r="BE1526" s="158">
        <f>IF(N1526="základní",J1526,0)</f>
        <v>0</v>
      </c>
      <c r="BF1526" s="158">
        <f>IF(N1526="snížená",J1526,0)</f>
        <v>0</v>
      </c>
      <c r="BG1526" s="158">
        <f>IF(N1526="zákl. přenesená",J1526,0)</f>
        <v>0</v>
      </c>
      <c r="BH1526" s="158">
        <f>IF(N1526="sníž. přenesená",J1526,0)</f>
        <v>0</v>
      </c>
      <c r="BI1526" s="158">
        <f>IF(N1526="nulová",J1526,0)</f>
        <v>0</v>
      </c>
      <c r="BJ1526" s="18" t="s">
        <v>83</v>
      </c>
      <c r="BK1526" s="158">
        <f>ROUND(I1526*H1526,2)</f>
        <v>0</v>
      </c>
      <c r="BL1526" s="18" t="s">
        <v>352</v>
      </c>
      <c r="BM1526" s="157" t="s">
        <v>1520</v>
      </c>
    </row>
    <row r="1527" spans="2:47" s="1" customFormat="1" ht="27">
      <c r="B1527" s="33"/>
      <c r="D1527" s="159" t="s">
        <v>169</v>
      </c>
      <c r="F1527" s="160" t="s">
        <v>1521</v>
      </c>
      <c r="I1527" s="94"/>
      <c r="L1527" s="33"/>
      <c r="M1527" s="161"/>
      <c r="T1527" s="54"/>
      <c r="AT1527" s="18" t="s">
        <v>169</v>
      </c>
      <c r="AU1527" s="18" t="s">
        <v>85</v>
      </c>
    </row>
    <row r="1528" spans="2:51" s="12" customFormat="1" ht="10">
      <c r="B1528" s="162"/>
      <c r="D1528" s="159" t="s">
        <v>171</v>
      </c>
      <c r="E1528" s="163" t="s">
        <v>21</v>
      </c>
      <c r="F1528" s="164" t="s">
        <v>1430</v>
      </c>
      <c r="H1528" s="163" t="s">
        <v>21</v>
      </c>
      <c r="I1528" s="165"/>
      <c r="L1528" s="162"/>
      <c r="M1528" s="166"/>
      <c r="T1528" s="167"/>
      <c r="AT1528" s="163" t="s">
        <v>171</v>
      </c>
      <c r="AU1528" s="163" t="s">
        <v>85</v>
      </c>
      <c r="AV1528" s="12" t="s">
        <v>83</v>
      </c>
      <c r="AW1528" s="12" t="s">
        <v>37</v>
      </c>
      <c r="AX1528" s="12" t="s">
        <v>76</v>
      </c>
      <c r="AY1528" s="163" t="s">
        <v>160</v>
      </c>
    </row>
    <row r="1529" spans="2:51" s="12" customFormat="1" ht="10">
      <c r="B1529" s="162"/>
      <c r="D1529" s="159" t="s">
        <v>171</v>
      </c>
      <c r="E1529" s="163" t="s">
        <v>21</v>
      </c>
      <c r="F1529" s="164" t="s">
        <v>1406</v>
      </c>
      <c r="H1529" s="163" t="s">
        <v>21</v>
      </c>
      <c r="I1529" s="165"/>
      <c r="L1529" s="162"/>
      <c r="M1529" s="166"/>
      <c r="T1529" s="167"/>
      <c r="AT1529" s="163" t="s">
        <v>171</v>
      </c>
      <c r="AU1529" s="163" t="s">
        <v>85</v>
      </c>
      <c r="AV1529" s="12" t="s">
        <v>83</v>
      </c>
      <c r="AW1529" s="12" t="s">
        <v>37</v>
      </c>
      <c r="AX1529" s="12" t="s">
        <v>76</v>
      </c>
      <c r="AY1529" s="163" t="s">
        <v>160</v>
      </c>
    </row>
    <row r="1530" spans="2:51" s="13" customFormat="1" ht="10">
      <c r="B1530" s="168"/>
      <c r="D1530" s="159" t="s">
        <v>171</v>
      </c>
      <c r="E1530" s="169" t="s">
        <v>21</v>
      </c>
      <c r="F1530" s="170" t="s">
        <v>1407</v>
      </c>
      <c r="H1530" s="171">
        <v>309.98</v>
      </c>
      <c r="I1530" s="172"/>
      <c r="L1530" s="168"/>
      <c r="M1530" s="173"/>
      <c r="T1530" s="174"/>
      <c r="AT1530" s="169" t="s">
        <v>171</v>
      </c>
      <c r="AU1530" s="169" t="s">
        <v>85</v>
      </c>
      <c r="AV1530" s="13" t="s">
        <v>85</v>
      </c>
      <c r="AW1530" s="13" t="s">
        <v>37</v>
      </c>
      <c r="AX1530" s="13" t="s">
        <v>76</v>
      </c>
      <c r="AY1530" s="169" t="s">
        <v>160</v>
      </c>
    </row>
    <row r="1531" spans="2:51" s="13" customFormat="1" ht="10">
      <c r="B1531" s="168"/>
      <c r="D1531" s="159" t="s">
        <v>171</v>
      </c>
      <c r="E1531" s="169" t="s">
        <v>21</v>
      </c>
      <c r="F1531" s="170" t="s">
        <v>1408</v>
      </c>
      <c r="H1531" s="171">
        <v>56.981</v>
      </c>
      <c r="I1531" s="172"/>
      <c r="L1531" s="168"/>
      <c r="M1531" s="173"/>
      <c r="T1531" s="174"/>
      <c r="AT1531" s="169" t="s">
        <v>171</v>
      </c>
      <c r="AU1531" s="169" t="s">
        <v>85</v>
      </c>
      <c r="AV1531" s="13" t="s">
        <v>85</v>
      </c>
      <c r="AW1531" s="13" t="s">
        <v>37</v>
      </c>
      <c r="AX1531" s="13" t="s">
        <v>76</v>
      </c>
      <c r="AY1531" s="169" t="s">
        <v>160</v>
      </c>
    </row>
    <row r="1532" spans="2:51" s="13" customFormat="1" ht="10">
      <c r="B1532" s="168"/>
      <c r="D1532" s="159" t="s">
        <v>171</v>
      </c>
      <c r="E1532" s="169" t="s">
        <v>21</v>
      </c>
      <c r="F1532" s="170" t="s">
        <v>1409</v>
      </c>
      <c r="H1532" s="171">
        <v>-148.53</v>
      </c>
      <c r="I1532" s="172"/>
      <c r="L1532" s="168"/>
      <c r="M1532" s="173"/>
      <c r="T1532" s="174"/>
      <c r="AT1532" s="169" t="s">
        <v>171</v>
      </c>
      <c r="AU1532" s="169" t="s">
        <v>85</v>
      </c>
      <c r="AV1532" s="13" t="s">
        <v>85</v>
      </c>
      <c r="AW1532" s="13" t="s">
        <v>37</v>
      </c>
      <c r="AX1532" s="13" t="s">
        <v>76</v>
      </c>
      <c r="AY1532" s="169" t="s">
        <v>160</v>
      </c>
    </row>
    <row r="1533" spans="2:51" s="15" customFormat="1" ht="10">
      <c r="B1533" s="182"/>
      <c r="D1533" s="159" t="s">
        <v>171</v>
      </c>
      <c r="E1533" s="183" t="s">
        <v>21</v>
      </c>
      <c r="F1533" s="184" t="s">
        <v>185</v>
      </c>
      <c r="H1533" s="185">
        <v>218.431</v>
      </c>
      <c r="I1533" s="186"/>
      <c r="L1533" s="182"/>
      <c r="M1533" s="187"/>
      <c r="T1533" s="188"/>
      <c r="AT1533" s="183" t="s">
        <v>171</v>
      </c>
      <c r="AU1533" s="183" t="s">
        <v>85</v>
      </c>
      <c r="AV1533" s="15" t="s">
        <v>167</v>
      </c>
      <c r="AW1533" s="15" t="s">
        <v>37</v>
      </c>
      <c r="AX1533" s="15" t="s">
        <v>83</v>
      </c>
      <c r="AY1533" s="183" t="s">
        <v>160</v>
      </c>
    </row>
    <row r="1534" spans="2:65" s="1" customFormat="1" ht="16.5" customHeight="1">
      <c r="B1534" s="33"/>
      <c r="C1534" s="192" t="s">
        <v>1522</v>
      </c>
      <c r="D1534" s="192" t="s">
        <v>799</v>
      </c>
      <c r="E1534" s="193" t="s">
        <v>1523</v>
      </c>
      <c r="F1534" s="194" t="s">
        <v>1524</v>
      </c>
      <c r="G1534" s="195" t="s">
        <v>165</v>
      </c>
      <c r="H1534" s="196">
        <v>6.007</v>
      </c>
      <c r="I1534" s="197"/>
      <c r="J1534" s="198">
        <f>ROUND(I1534*H1534,2)</f>
        <v>0</v>
      </c>
      <c r="K1534" s="194" t="s">
        <v>166</v>
      </c>
      <c r="L1534" s="199"/>
      <c r="M1534" s="200" t="s">
        <v>21</v>
      </c>
      <c r="N1534" s="201" t="s">
        <v>47</v>
      </c>
      <c r="P1534" s="155">
        <f>O1534*H1534</f>
        <v>0</v>
      </c>
      <c r="Q1534" s="155">
        <v>0.55</v>
      </c>
      <c r="R1534" s="155">
        <f>Q1534*H1534</f>
        <v>3.30385</v>
      </c>
      <c r="S1534" s="155">
        <v>0</v>
      </c>
      <c r="T1534" s="156">
        <f>S1534*H1534</f>
        <v>0</v>
      </c>
      <c r="AR1534" s="157" t="s">
        <v>445</v>
      </c>
      <c r="AT1534" s="157" t="s">
        <v>799</v>
      </c>
      <c r="AU1534" s="157" t="s">
        <v>85</v>
      </c>
      <c r="AY1534" s="18" t="s">
        <v>160</v>
      </c>
      <c r="BE1534" s="158">
        <f>IF(N1534="základní",J1534,0)</f>
        <v>0</v>
      </c>
      <c r="BF1534" s="158">
        <f>IF(N1534="snížená",J1534,0)</f>
        <v>0</v>
      </c>
      <c r="BG1534" s="158">
        <f>IF(N1534="zákl. přenesená",J1534,0)</f>
        <v>0</v>
      </c>
      <c r="BH1534" s="158">
        <f>IF(N1534="sníž. přenesená",J1534,0)</f>
        <v>0</v>
      </c>
      <c r="BI1534" s="158">
        <f>IF(N1534="nulová",J1534,0)</f>
        <v>0</v>
      </c>
      <c r="BJ1534" s="18" t="s">
        <v>83</v>
      </c>
      <c r="BK1534" s="158">
        <f>ROUND(I1534*H1534,2)</f>
        <v>0</v>
      </c>
      <c r="BL1534" s="18" t="s">
        <v>352</v>
      </c>
      <c r="BM1534" s="157" t="s">
        <v>1525</v>
      </c>
    </row>
    <row r="1535" spans="2:51" s="13" customFormat="1" ht="10">
      <c r="B1535" s="168"/>
      <c r="D1535" s="159" t="s">
        <v>171</v>
      </c>
      <c r="E1535" s="169" t="s">
        <v>21</v>
      </c>
      <c r="F1535" s="170" t="s">
        <v>1526</v>
      </c>
      <c r="H1535" s="171">
        <v>5.461</v>
      </c>
      <c r="I1535" s="172"/>
      <c r="L1535" s="168"/>
      <c r="M1535" s="173"/>
      <c r="T1535" s="174"/>
      <c r="AT1535" s="169" t="s">
        <v>171</v>
      </c>
      <c r="AU1535" s="169" t="s">
        <v>85</v>
      </c>
      <c r="AV1535" s="13" t="s">
        <v>85</v>
      </c>
      <c r="AW1535" s="13" t="s">
        <v>37</v>
      </c>
      <c r="AX1535" s="13" t="s">
        <v>76</v>
      </c>
      <c r="AY1535" s="169" t="s">
        <v>160</v>
      </c>
    </row>
    <row r="1536" spans="2:51" s="15" customFormat="1" ht="10">
      <c r="B1536" s="182"/>
      <c r="D1536" s="159" t="s">
        <v>171</v>
      </c>
      <c r="E1536" s="183" t="s">
        <v>21</v>
      </c>
      <c r="F1536" s="184" t="s">
        <v>185</v>
      </c>
      <c r="H1536" s="185">
        <v>5.461</v>
      </c>
      <c r="I1536" s="186"/>
      <c r="L1536" s="182"/>
      <c r="M1536" s="187"/>
      <c r="T1536" s="188"/>
      <c r="AT1536" s="183" t="s">
        <v>171</v>
      </c>
      <c r="AU1536" s="183" t="s">
        <v>85</v>
      </c>
      <c r="AV1536" s="15" t="s">
        <v>167</v>
      </c>
      <c r="AW1536" s="15" t="s">
        <v>37</v>
      </c>
      <c r="AX1536" s="15" t="s">
        <v>83</v>
      </c>
      <c r="AY1536" s="183" t="s">
        <v>160</v>
      </c>
    </row>
    <row r="1537" spans="2:51" s="13" customFormat="1" ht="10">
      <c r="B1537" s="168"/>
      <c r="D1537" s="159" t="s">
        <v>171</v>
      </c>
      <c r="F1537" s="170" t="s">
        <v>1527</v>
      </c>
      <c r="H1537" s="171">
        <v>6.007</v>
      </c>
      <c r="I1537" s="172"/>
      <c r="L1537" s="168"/>
      <c r="M1537" s="173"/>
      <c r="T1537" s="174"/>
      <c r="AT1537" s="169" t="s">
        <v>171</v>
      </c>
      <c r="AU1537" s="169" t="s">
        <v>85</v>
      </c>
      <c r="AV1537" s="13" t="s">
        <v>85</v>
      </c>
      <c r="AW1537" s="13" t="s">
        <v>4</v>
      </c>
      <c r="AX1537" s="13" t="s">
        <v>83</v>
      </c>
      <c r="AY1537" s="169" t="s">
        <v>160</v>
      </c>
    </row>
    <row r="1538" spans="2:65" s="1" customFormat="1" ht="16.5" customHeight="1">
      <c r="B1538" s="33"/>
      <c r="C1538" s="146" t="s">
        <v>1528</v>
      </c>
      <c r="D1538" s="146" t="s">
        <v>162</v>
      </c>
      <c r="E1538" s="147" t="s">
        <v>1529</v>
      </c>
      <c r="F1538" s="148" t="s">
        <v>1530</v>
      </c>
      <c r="G1538" s="149" t="s">
        <v>204</v>
      </c>
      <c r="H1538" s="150">
        <v>163.423</v>
      </c>
      <c r="I1538" s="151"/>
      <c r="J1538" s="152">
        <f>ROUND(I1538*H1538,2)</f>
        <v>0</v>
      </c>
      <c r="K1538" s="148" t="s">
        <v>166</v>
      </c>
      <c r="L1538" s="33"/>
      <c r="M1538" s="153" t="s">
        <v>21</v>
      </c>
      <c r="N1538" s="154" t="s">
        <v>47</v>
      </c>
      <c r="P1538" s="155">
        <f>O1538*H1538</f>
        <v>0</v>
      </c>
      <c r="Q1538" s="155">
        <v>0</v>
      </c>
      <c r="R1538" s="155">
        <f>Q1538*H1538</f>
        <v>0</v>
      </c>
      <c r="S1538" s="155">
        <v>0</v>
      </c>
      <c r="T1538" s="156">
        <f>S1538*H1538</f>
        <v>0</v>
      </c>
      <c r="AR1538" s="157" t="s">
        <v>352</v>
      </c>
      <c r="AT1538" s="157" t="s">
        <v>162</v>
      </c>
      <c r="AU1538" s="157" t="s">
        <v>85</v>
      </c>
      <c r="AY1538" s="18" t="s">
        <v>160</v>
      </c>
      <c r="BE1538" s="158">
        <f>IF(N1538="základní",J1538,0)</f>
        <v>0</v>
      </c>
      <c r="BF1538" s="158">
        <f>IF(N1538="snížená",J1538,0)</f>
        <v>0</v>
      </c>
      <c r="BG1538" s="158">
        <f>IF(N1538="zákl. přenesená",J1538,0)</f>
        <v>0</v>
      </c>
      <c r="BH1538" s="158">
        <f>IF(N1538="sníž. přenesená",J1538,0)</f>
        <v>0</v>
      </c>
      <c r="BI1538" s="158">
        <f>IF(N1538="nulová",J1538,0)</f>
        <v>0</v>
      </c>
      <c r="BJ1538" s="18" t="s">
        <v>83</v>
      </c>
      <c r="BK1538" s="158">
        <f>ROUND(I1538*H1538,2)</f>
        <v>0</v>
      </c>
      <c r="BL1538" s="18" t="s">
        <v>352</v>
      </c>
      <c r="BM1538" s="157" t="s">
        <v>1531</v>
      </c>
    </row>
    <row r="1539" spans="2:47" s="1" customFormat="1" ht="27">
      <c r="B1539" s="33"/>
      <c r="D1539" s="159" t="s">
        <v>169</v>
      </c>
      <c r="F1539" s="160" t="s">
        <v>1521</v>
      </c>
      <c r="I1539" s="94"/>
      <c r="L1539" s="33"/>
      <c r="M1539" s="161"/>
      <c r="T1539" s="54"/>
      <c r="AT1539" s="18" t="s">
        <v>169</v>
      </c>
      <c r="AU1539" s="18" t="s">
        <v>85</v>
      </c>
    </row>
    <row r="1540" spans="2:51" s="12" customFormat="1" ht="10">
      <c r="B1540" s="162"/>
      <c r="D1540" s="159" t="s">
        <v>171</v>
      </c>
      <c r="E1540" s="163" t="s">
        <v>21</v>
      </c>
      <c r="F1540" s="164" t="s">
        <v>1430</v>
      </c>
      <c r="H1540" s="163" t="s">
        <v>21</v>
      </c>
      <c r="I1540" s="165"/>
      <c r="L1540" s="162"/>
      <c r="M1540" s="166"/>
      <c r="T1540" s="167"/>
      <c r="AT1540" s="163" t="s">
        <v>171</v>
      </c>
      <c r="AU1540" s="163" t="s">
        <v>85</v>
      </c>
      <c r="AV1540" s="12" t="s">
        <v>83</v>
      </c>
      <c r="AW1540" s="12" t="s">
        <v>37</v>
      </c>
      <c r="AX1540" s="12" t="s">
        <v>76</v>
      </c>
      <c r="AY1540" s="163" t="s">
        <v>160</v>
      </c>
    </row>
    <row r="1541" spans="2:51" s="12" customFormat="1" ht="10">
      <c r="B1541" s="162"/>
      <c r="D1541" s="159" t="s">
        <v>171</v>
      </c>
      <c r="E1541" s="163" t="s">
        <v>21</v>
      </c>
      <c r="F1541" s="164" t="s">
        <v>1406</v>
      </c>
      <c r="H1541" s="163" t="s">
        <v>21</v>
      </c>
      <c r="I1541" s="165"/>
      <c r="L1541" s="162"/>
      <c r="M1541" s="166"/>
      <c r="T1541" s="167"/>
      <c r="AT1541" s="163" t="s">
        <v>171</v>
      </c>
      <c r="AU1541" s="163" t="s">
        <v>85</v>
      </c>
      <c r="AV1541" s="12" t="s">
        <v>83</v>
      </c>
      <c r="AW1541" s="12" t="s">
        <v>37</v>
      </c>
      <c r="AX1541" s="12" t="s">
        <v>76</v>
      </c>
      <c r="AY1541" s="163" t="s">
        <v>160</v>
      </c>
    </row>
    <row r="1542" spans="2:51" s="13" customFormat="1" ht="10">
      <c r="B1542" s="168"/>
      <c r="D1542" s="159" t="s">
        <v>171</v>
      </c>
      <c r="E1542" s="169" t="s">
        <v>21</v>
      </c>
      <c r="F1542" s="170" t="s">
        <v>1532</v>
      </c>
      <c r="H1542" s="171">
        <v>294.481</v>
      </c>
      <c r="I1542" s="172"/>
      <c r="L1542" s="168"/>
      <c r="M1542" s="173"/>
      <c r="T1542" s="174"/>
      <c r="AT1542" s="169" t="s">
        <v>171</v>
      </c>
      <c r="AU1542" s="169" t="s">
        <v>85</v>
      </c>
      <c r="AV1542" s="13" t="s">
        <v>85</v>
      </c>
      <c r="AW1542" s="13" t="s">
        <v>37</v>
      </c>
      <c r="AX1542" s="13" t="s">
        <v>76</v>
      </c>
      <c r="AY1542" s="169" t="s">
        <v>160</v>
      </c>
    </row>
    <row r="1543" spans="2:51" s="13" customFormat="1" ht="10">
      <c r="B1543" s="168"/>
      <c r="D1543" s="159" t="s">
        <v>171</v>
      </c>
      <c r="E1543" s="169" t="s">
        <v>21</v>
      </c>
      <c r="F1543" s="170" t="s">
        <v>1533</v>
      </c>
      <c r="H1543" s="171">
        <v>17.472</v>
      </c>
      <c r="I1543" s="172"/>
      <c r="L1543" s="168"/>
      <c r="M1543" s="173"/>
      <c r="T1543" s="174"/>
      <c r="AT1543" s="169" t="s">
        <v>171</v>
      </c>
      <c r="AU1543" s="169" t="s">
        <v>85</v>
      </c>
      <c r="AV1543" s="13" t="s">
        <v>85</v>
      </c>
      <c r="AW1543" s="13" t="s">
        <v>37</v>
      </c>
      <c r="AX1543" s="13" t="s">
        <v>76</v>
      </c>
      <c r="AY1543" s="169" t="s">
        <v>160</v>
      </c>
    </row>
    <row r="1544" spans="2:51" s="13" customFormat="1" ht="10">
      <c r="B1544" s="168"/>
      <c r="D1544" s="159" t="s">
        <v>171</v>
      </c>
      <c r="E1544" s="169" t="s">
        <v>21</v>
      </c>
      <c r="F1544" s="170" t="s">
        <v>1409</v>
      </c>
      <c r="H1544" s="171">
        <v>-148.53</v>
      </c>
      <c r="I1544" s="172"/>
      <c r="L1544" s="168"/>
      <c r="M1544" s="173"/>
      <c r="T1544" s="174"/>
      <c r="AT1544" s="169" t="s">
        <v>171</v>
      </c>
      <c r="AU1544" s="169" t="s">
        <v>85</v>
      </c>
      <c r="AV1544" s="13" t="s">
        <v>85</v>
      </c>
      <c r="AW1544" s="13" t="s">
        <v>37</v>
      </c>
      <c r="AX1544" s="13" t="s">
        <v>76</v>
      </c>
      <c r="AY1544" s="169" t="s">
        <v>160</v>
      </c>
    </row>
    <row r="1545" spans="2:51" s="15" customFormat="1" ht="10">
      <c r="B1545" s="182"/>
      <c r="D1545" s="159" t="s">
        <v>171</v>
      </c>
      <c r="E1545" s="183" t="s">
        <v>21</v>
      </c>
      <c r="F1545" s="184" t="s">
        <v>185</v>
      </c>
      <c r="H1545" s="185">
        <v>163.42299999999997</v>
      </c>
      <c r="I1545" s="186"/>
      <c r="L1545" s="182"/>
      <c r="M1545" s="187"/>
      <c r="T1545" s="188"/>
      <c r="AT1545" s="183" t="s">
        <v>171</v>
      </c>
      <c r="AU1545" s="183" t="s">
        <v>85</v>
      </c>
      <c r="AV1545" s="15" t="s">
        <v>167</v>
      </c>
      <c r="AW1545" s="15" t="s">
        <v>37</v>
      </c>
      <c r="AX1545" s="15" t="s">
        <v>83</v>
      </c>
      <c r="AY1545" s="183" t="s">
        <v>160</v>
      </c>
    </row>
    <row r="1546" spans="2:65" s="1" customFormat="1" ht="16.5" customHeight="1">
      <c r="B1546" s="33"/>
      <c r="C1546" s="192" t="s">
        <v>1534</v>
      </c>
      <c r="D1546" s="192" t="s">
        <v>799</v>
      </c>
      <c r="E1546" s="193" t="s">
        <v>1535</v>
      </c>
      <c r="F1546" s="194" t="s">
        <v>1536</v>
      </c>
      <c r="G1546" s="195" t="s">
        <v>165</v>
      </c>
      <c r="H1546" s="196">
        <v>4.495</v>
      </c>
      <c r="I1546" s="197"/>
      <c r="J1546" s="198">
        <f>ROUND(I1546*H1546,2)</f>
        <v>0</v>
      </c>
      <c r="K1546" s="194" t="s">
        <v>21</v>
      </c>
      <c r="L1546" s="199"/>
      <c r="M1546" s="200" t="s">
        <v>21</v>
      </c>
      <c r="N1546" s="201" t="s">
        <v>47</v>
      </c>
      <c r="P1546" s="155">
        <f>O1546*H1546</f>
        <v>0</v>
      </c>
      <c r="Q1546" s="155">
        <v>0.5</v>
      </c>
      <c r="R1546" s="155">
        <f>Q1546*H1546</f>
        <v>2.2475</v>
      </c>
      <c r="S1546" s="155">
        <v>0</v>
      </c>
      <c r="T1546" s="156">
        <f>S1546*H1546</f>
        <v>0</v>
      </c>
      <c r="AR1546" s="157" t="s">
        <v>445</v>
      </c>
      <c r="AT1546" s="157" t="s">
        <v>799</v>
      </c>
      <c r="AU1546" s="157" t="s">
        <v>85</v>
      </c>
      <c r="AY1546" s="18" t="s">
        <v>160</v>
      </c>
      <c r="BE1546" s="158">
        <f>IF(N1546="základní",J1546,0)</f>
        <v>0</v>
      </c>
      <c r="BF1546" s="158">
        <f>IF(N1546="snížená",J1546,0)</f>
        <v>0</v>
      </c>
      <c r="BG1546" s="158">
        <f>IF(N1546="zákl. přenesená",J1546,0)</f>
        <v>0</v>
      </c>
      <c r="BH1546" s="158">
        <f>IF(N1546="sníž. přenesená",J1546,0)</f>
        <v>0</v>
      </c>
      <c r="BI1546" s="158">
        <f>IF(N1546="nulová",J1546,0)</f>
        <v>0</v>
      </c>
      <c r="BJ1546" s="18" t="s">
        <v>83</v>
      </c>
      <c r="BK1546" s="158">
        <f>ROUND(I1546*H1546,2)</f>
        <v>0</v>
      </c>
      <c r="BL1546" s="18" t="s">
        <v>352</v>
      </c>
      <c r="BM1546" s="157" t="s">
        <v>1537</v>
      </c>
    </row>
    <row r="1547" spans="2:51" s="13" customFormat="1" ht="10">
      <c r="B1547" s="168"/>
      <c r="D1547" s="159" t="s">
        <v>171</v>
      </c>
      <c r="E1547" s="169" t="s">
        <v>21</v>
      </c>
      <c r="F1547" s="170" t="s">
        <v>1538</v>
      </c>
      <c r="H1547" s="171">
        <v>4.086</v>
      </c>
      <c r="I1547" s="172"/>
      <c r="L1547" s="168"/>
      <c r="M1547" s="173"/>
      <c r="T1547" s="174"/>
      <c r="AT1547" s="169" t="s">
        <v>171</v>
      </c>
      <c r="AU1547" s="169" t="s">
        <v>85</v>
      </c>
      <c r="AV1547" s="13" t="s">
        <v>85</v>
      </c>
      <c r="AW1547" s="13" t="s">
        <v>37</v>
      </c>
      <c r="AX1547" s="13" t="s">
        <v>76</v>
      </c>
      <c r="AY1547" s="169" t="s">
        <v>160</v>
      </c>
    </row>
    <row r="1548" spans="2:51" s="15" customFormat="1" ht="10">
      <c r="B1548" s="182"/>
      <c r="D1548" s="159" t="s">
        <v>171</v>
      </c>
      <c r="E1548" s="183" t="s">
        <v>21</v>
      </c>
      <c r="F1548" s="184" t="s">
        <v>185</v>
      </c>
      <c r="H1548" s="185">
        <v>4.086</v>
      </c>
      <c r="I1548" s="186"/>
      <c r="L1548" s="182"/>
      <c r="M1548" s="187"/>
      <c r="T1548" s="188"/>
      <c r="AT1548" s="183" t="s">
        <v>171</v>
      </c>
      <c r="AU1548" s="183" t="s">
        <v>85</v>
      </c>
      <c r="AV1548" s="15" t="s">
        <v>167</v>
      </c>
      <c r="AW1548" s="15" t="s">
        <v>37</v>
      </c>
      <c r="AX1548" s="15" t="s">
        <v>83</v>
      </c>
      <c r="AY1548" s="183" t="s">
        <v>160</v>
      </c>
    </row>
    <row r="1549" spans="2:51" s="13" customFormat="1" ht="10">
      <c r="B1549" s="168"/>
      <c r="D1549" s="159" t="s">
        <v>171</v>
      </c>
      <c r="F1549" s="170" t="s">
        <v>1539</v>
      </c>
      <c r="H1549" s="171">
        <v>4.495</v>
      </c>
      <c r="I1549" s="172"/>
      <c r="L1549" s="168"/>
      <c r="M1549" s="173"/>
      <c r="T1549" s="174"/>
      <c r="AT1549" s="169" t="s">
        <v>171</v>
      </c>
      <c r="AU1549" s="169" t="s">
        <v>85</v>
      </c>
      <c r="AV1549" s="13" t="s">
        <v>85</v>
      </c>
      <c r="AW1549" s="13" t="s">
        <v>4</v>
      </c>
      <c r="AX1549" s="13" t="s">
        <v>83</v>
      </c>
      <c r="AY1549" s="169" t="s">
        <v>160</v>
      </c>
    </row>
    <row r="1550" spans="2:65" s="1" customFormat="1" ht="16.5" customHeight="1">
      <c r="B1550" s="33"/>
      <c r="C1550" s="146" t="s">
        <v>1540</v>
      </c>
      <c r="D1550" s="146" t="s">
        <v>162</v>
      </c>
      <c r="E1550" s="147" t="s">
        <v>1541</v>
      </c>
      <c r="F1550" s="148" t="s">
        <v>1542</v>
      </c>
      <c r="G1550" s="149" t="s">
        <v>165</v>
      </c>
      <c r="H1550" s="150">
        <v>10.502</v>
      </c>
      <c r="I1550" s="151"/>
      <c r="J1550" s="152">
        <f>ROUND(I1550*H1550,2)</f>
        <v>0</v>
      </c>
      <c r="K1550" s="148" t="s">
        <v>166</v>
      </c>
      <c r="L1550" s="33"/>
      <c r="M1550" s="153" t="s">
        <v>21</v>
      </c>
      <c r="N1550" s="154" t="s">
        <v>47</v>
      </c>
      <c r="P1550" s="155">
        <f>O1550*H1550</f>
        <v>0</v>
      </c>
      <c r="Q1550" s="155">
        <v>0.01266</v>
      </c>
      <c r="R1550" s="155">
        <f>Q1550*H1550</f>
        <v>0.13295532000000002</v>
      </c>
      <c r="S1550" s="155">
        <v>0</v>
      </c>
      <c r="T1550" s="156">
        <f>S1550*H1550</f>
        <v>0</v>
      </c>
      <c r="AR1550" s="157" t="s">
        <v>352</v>
      </c>
      <c r="AT1550" s="157" t="s">
        <v>162</v>
      </c>
      <c r="AU1550" s="157" t="s">
        <v>85</v>
      </c>
      <c r="AY1550" s="18" t="s">
        <v>160</v>
      </c>
      <c r="BE1550" s="158">
        <f>IF(N1550="základní",J1550,0)</f>
        <v>0</v>
      </c>
      <c r="BF1550" s="158">
        <f>IF(N1550="snížená",J1550,0)</f>
        <v>0</v>
      </c>
      <c r="BG1550" s="158">
        <f>IF(N1550="zákl. přenesená",J1550,0)</f>
        <v>0</v>
      </c>
      <c r="BH1550" s="158">
        <f>IF(N1550="sníž. přenesená",J1550,0)</f>
        <v>0</v>
      </c>
      <c r="BI1550" s="158">
        <f>IF(N1550="nulová",J1550,0)</f>
        <v>0</v>
      </c>
      <c r="BJ1550" s="18" t="s">
        <v>83</v>
      </c>
      <c r="BK1550" s="158">
        <f>ROUND(I1550*H1550,2)</f>
        <v>0</v>
      </c>
      <c r="BL1550" s="18" t="s">
        <v>352</v>
      </c>
      <c r="BM1550" s="157" t="s">
        <v>1543</v>
      </c>
    </row>
    <row r="1551" spans="2:47" s="1" customFormat="1" ht="72">
      <c r="B1551" s="33"/>
      <c r="D1551" s="159" t="s">
        <v>169</v>
      </c>
      <c r="F1551" s="160" t="s">
        <v>1544</v>
      </c>
      <c r="I1551" s="94"/>
      <c r="L1551" s="33"/>
      <c r="M1551" s="161"/>
      <c r="T1551" s="54"/>
      <c r="AT1551" s="18" t="s">
        <v>169</v>
      </c>
      <c r="AU1551" s="18" t="s">
        <v>85</v>
      </c>
    </row>
    <row r="1552" spans="2:51" s="13" customFormat="1" ht="10">
      <c r="B1552" s="168"/>
      <c r="D1552" s="159" t="s">
        <v>171</v>
      </c>
      <c r="E1552" s="169" t="s">
        <v>21</v>
      </c>
      <c r="F1552" s="170" t="s">
        <v>1545</v>
      </c>
      <c r="H1552" s="171">
        <v>6.007</v>
      </c>
      <c r="I1552" s="172"/>
      <c r="L1552" s="168"/>
      <c r="M1552" s="173"/>
      <c r="T1552" s="174"/>
      <c r="AT1552" s="169" t="s">
        <v>171</v>
      </c>
      <c r="AU1552" s="169" t="s">
        <v>85</v>
      </c>
      <c r="AV1552" s="13" t="s">
        <v>85</v>
      </c>
      <c r="AW1552" s="13" t="s">
        <v>37</v>
      </c>
      <c r="AX1552" s="13" t="s">
        <v>76</v>
      </c>
      <c r="AY1552" s="169" t="s">
        <v>160</v>
      </c>
    </row>
    <row r="1553" spans="2:51" s="13" customFormat="1" ht="10">
      <c r="B1553" s="168"/>
      <c r="D1553" s="159" t="s">
        <v>171</v>
      </c>
      <c r="E1553" s="169" t="s">
        <v>21</v>
      </c>
      <c r="F1553" s="170" t="s">
        <v>1546</v>
      </c>
      <c r="H1553" s="171">
        <v>4.495</v>
      </c>
      <c r="I1553" s="172"/>
      <c r="L1553" s="168"/>
      <c r="M1553" s="173"/>
      <c r="T1553" s="174"/>
      <c r="AT1553" s="169" t="s">
        <v>171</v>
      </c>
      <c r="AU1553" s="169" t="s">
        <v>85</v>
      </c>
      <c r="AV1553" s="13" t="s">
        <v>85</v>
      </c>
      <c r="AW1553" s="13" t="s">
        <v>37</v>
      </c>
      <c r="AX1553" s="13" t="s">
        <v>76</v>
      </c>
      <c r="AY1553" s="169" t="s">
        <v>160</v>
      </c>
    </row>
    <row r="1554" spans="2:51" s="15" customFormat="1" ht="10">
      <c r="B1554" s="182"/>
      <c r="D1554" s="159" t="s">
        <v>171</v>
      </c>
      <c r="E1554" s="183" t="s">
        <v>21</v>
      </c>
      <c r="F1554" s="184" t="s">
        <v>185</v>
      </c>
      <c r="H1554" s="185">
        <v>10.501999999999999</v>
      </c>
      <c r="I1554" s="186"/>
      <c r="L1554" s="182"/>
      <c r="M1554" s="187"/>
      <c r="T1554" s="188"/>
      <c r="AT1554" s="183" t="s">
        <v>171</v>
      </c>
      <c r="AU1554" s="183" t="s">
        <v>85</v>
      </c>
      <c r="AV1554" s="15" t="s">
        <v>167</v>
      </c>
      <c r="AW1554" s="15" t="s">
        <v>37</v>
      </c>
      <c r="AX1554" s="15" t="s">
        <v>83</v>
      </c>
      <c r="AY1554" s="183" t="s">
        <v>160</v>
      </c>
    </row>
    <row r="1555" spans="2:65" s="1" customFormat="1" ht="24" customHeight="1">
      <c r="B1555" s="33"/>
      <c r="C1555" s="146" t="s">
        <v>1547</v>
      </c>
      <c r="D1555" s="146" t="s">
        <v>162</v>
      </c>
      <c r="E1555" s="147" t="s">
        <v>1548</v>
      </c>
      <c r="F1555" s="148" t="s">
        <v>1549</v>
      </c>
      <c r="G1555" s="149" t="s">
        <v>370</v>
      </c>
      <c r="H1555" s="150">
        <v>6869.78</v>
      </c>
      <c r="I1555" s="151"/>
      <c r="J1555" s="152">
        <f>ROUND(I1555*H1555,2)</f>
        <v>0</v>
      </c>
      <c r="K1555" s="148" t="s">
        <v>166</v>
      </c>
      <c r="L1555" s="33"/>
      <c r="M1555" s="153" t="s">
        <v>21</v>
      </c>
      <c r="N1555" s="154" t="s">
        <v>47</v>
      </c>
      <c r="P1555" s="155">
        <f>O1555*H1555</f>
        <v>0</v>
      </c>
      <c r="Q1555" s="155">
        <v>0</v>
      </c>
      <c r="R1555" s="155">
        <f>Q1555*H1555</f>
        <v>0</v>
      </c>
      <c r="S1555" s="155">
        <v>0</v>
      </c>
      <c r="T1555" s="156">
        <f>S1555*H1555</f>
        <v>0</v>
      </c>
      <c r="AR1555" s="157" t="s">
        <v>352</v>
      </c>
      <c r="AT1555" s="157" t="s">
        <v>162</v>
      </c>
      <c r="AU1555" s="157" t="s">
        <v>85</v>
      </c>
      <c r="AY1555" s="18" t="s">
        <v>160</v>
      </c>
      <c r="BE1555" s="158">
        <f>IF(N1555="základní",J1555,0)</f>
        <v>0</v>
      </c>
      <c r="BF1555" s="158">
        <f>IF(N1555="snížená",J1555,0)</f>
        <v>0</v>
      </c>
      <c r="BG1555" s="158">
        <f>IF(N1555="zákl. přenesená",J1555,0)</f>
        <v>0</v>
      </c>
      <c r="BH1555" s="158">
        <f>IF(N1555="sníž. přenesená",J1555,0)</f>
        <v>0</v>
      </c>
      <c r="BI1555" s="158">
        <f>IF(N1555="nulová",J1555,0)</f>
        <v>0</v>
      </c>
      <c r="BJ1555" s="18" t="s">
        <v>83</v>
      </c>
      <c r="BK1555" s="158">
        <f>ROUND(I1555*H1555,2)</f>
        <v>0</v>
      </c>
      <c r="BL1555" s="18" t="s">
        <v>352</v>
      </c>
      <c r="BM1555" s="157" t="s">
        <v>1550</v>
      </c>
    </row>
    <row r="1556" spans="2:47" s="1" customFormat="1" ht="45">
      <c r="B1556" s="33"/>
      <c r="D1556" s="159" t="s">
        <v>169</v>
      </c>
      <c r="F1556" s="160" t="s">
        <v>1551</v>
      </c>
      <c r="I1556" s="94"/>
      <c r="L1556" s="33"/>
      <c r="M1556" s="161"/>
      <c r="T1556" s="54"/>
      <c r="AT1556" s="18" t="s">
        <v>169</v>
      </c>
      <c r="AU1556" s="18" t="s">
        <v>85</v>
      </c>
    </row>
    <row r="1557" spans="2:51" s="12" customFormat="1" ht="10">
      <c r="B1557" s="162"/>
      <c r="D1557" s="159" t="s">
        <v>171</v>
      </c>
      <c r="E1557" s="163" t="s">
        <v>21</v>
      </c>
      <c r="F1557" s="164" t="s">
        <v>1552</v>
      </c>
      <c r="H1557" s="163" t="s">
        <v>21</v>
      </c>
      <c r="I1557" s="165"/>
      <c r="L1557" s="162"/>
      <c r="M1557" s="166"/>
      <c r="T1557" s="167"/>
      <c r="AT1557" s="163" t="s">
        <v>171</v>
      </c>
      <c r="AU1557" s="163" t="s">
        <v>85</v>
      </c>
      <c r="AV1557" s="12" t="s">
        <v>83</v>
      </c>
      <c r="AW1557" s="12" t="s">
        <v>37</v>
      </c>
      <c r="AX1557" s="12" t="s">
        <v>76</v>
      </c>
      <c r="AY1557" s="163" t="s">
        <v>160</v>
      </c>
    </row>
    <row r="1558" spans="2:51" s="12" customFormat="1" ht="10">
      <c r="B1558" s="162"/>
      <c r="D1558" s="159" t="s">
        <v>171</v>
      </c>
      <c r="E1558" s="163" t="s">
        <v>21</v>
      </c>
      <c r="F1558" s="164" t="s">
        <v>1553</v>
      </c>
      <c r="H1558" s="163" t="s">
        <v>21</v>
      </c>
      <c r="I1558" s="165"/>
      <c r="L1558" s="162"/>
      <c r="M1558" s="166"/>
      <c r="T1558" s="167"/>
      <c r="AT1558" s="163" t="s">
        <v>171</v>
      </c>
      <c r="AU1558" s="163" t="s">
        <v>85</v>
      </c>
      <c r="AV1558" s="12" t="s">
        <v>83</v>
      </c>
      <c r="AW1558" s="12" t="s">
        <v>37</v>
      </c>
      <c r="AX1558" s="12" t="s">
        <v>76</v>
      </c>
      <c r="AY1558" s="163" t="s">
        <v>160</v>
      </c>
    </row>
    <row r="1559" spans="2:51" s="12" customFormat="1" ht="10">
      <c r="B1559" s="162"/>
      <c r="D1559" s="159" t="s">
        <v>171</v>
      </c>
      <c r="E1559" s="163" t="s">
        <v>21</v>
      </c>
      <c r="F1559" s="164" t="s">
        <v>1554</v>
      </c>
      <c r="H1559" s="163" t="s">
        <v>21</v>
      </c>
      <c r="I1559" s="165"/>
      <c r="L1559" s="162"/>
      <c r="M1559" s="166"/>
      <c r="T1559" s="167"/>
      <c r="AT1559" s="163" t="s">
        <v>171</v>
      </c>
      <c r="AU1559" s="163" t="s">
        <v>85</v>
      </c>
      <c r="AV1559" s="12" t="s">
        <v>83</v>
      </c>
      <c r="AW1559" s="12" t="s">
        <v>37</v>
      </c>
      <c r="AX1559" s="12" t="s">
        <v>76</v>
      </c>
      <c r="AY1559" s="163" t="s">
        <v>160</v>
      </c>
    </row>
    <row r="1560" spans="2:51" s="13" customFormat="1" ht="10">
      <c r="B1560" s="168"/>
      <c r="D1560" s="159" t="s">
        <v>171</v>
      </c>
      <c r="E1560" s="169" t="s">
        <v>21</v>
      </c>
      <c r="F1560" s="170" t="s">
        <v>1555</v>
      </c>
      <c r="H1560" s="171">
        <v>301.9</v>
      </c>
      <c r="I1560" s="172"/>
      <c r="L1560" s="168"/>
      <c r="M1560" s="173"/>
      <c r="T1560" s="174"/>
      <c r="AT1560" s="169" t="s">
        <v>171</v>
      </c>
      <c r="AU1560" s="169" t="s">
        <v>85</v>
      </c>
      <c r="AV1560" s="13" t="s">
        <v>85</v>
      </c>
      <c r="AW1560" s="13" t="s">
        <v>37</v>
      </c>
      <c r="AX1560" s="13" t="s">
        <v>76</v>
      </c>
      <c r="AY1560" s="169" t="s">
        <v>160</v>
      </c>
    </row>
    <row r="1561" spans="2:51" s="14" customFormat="1" ht="10">
      <c r="B1561" s="175"/>
      <c r="D1561" s="159" t="s">
        <v>171</v>
      </c>
      <c r="E1561" s="176" t="s">
        <v>21</v>
      </c>
      <c r="F1561" s="177" t="s">
        <v>180</v>
      </c>
      <c r="H1561" s="178">
        <v>301.9</v>
      </c>
      <c r="I1561" s="179"/>
      <c r="L1561" s="175"/>
      <c r="M1561" s="180"/>
      <c r="T1561" s="181"/>
      <c r="AT1561" s="176" t="s">
        <v>171</v>
      </c>
      <c r="AU1561" s="176" t="s">
        <v>85</v>
      </c>
      <c r="AV1561" s="14" t="s">
        <v>181</v>
      </c>
      <c r="AW1561" s="14" t="s">
        <v>37</v>
      </c>
      <c r="AX1561" s="14" t="s">
        <v>76</v>
      </c>
      <c r="AY1561" s="176" t="s">
        <v>160</v>
      </c>
    </row>
    <row r="1562" spans="2:51" s="12" customFormat="1" ht="10">
      <c r="B1562" s="162"/>
      <c r="D1562" s="159" t="s">
        <v>171</v>
      </c>
      <c r="E1562" s="163" t="s">
        <v>21</v>
      </c>
      <c r="F1562" s="164" t="s">
        <v>1556</v>
      </c>
      <c r="H1562" s="163" t="s">
        <v>21</v>
      </c>
      <c r="I1562" s="165"/>
      <c r="L1562" s="162"/>
      <c r="M1562" s="166"/>
      <c r="T1562" s="167"/>
      <c r="AT1562" s="163" t="s">
        <v>171</v>
      </c>
      <c r="AU1562" s="163" t="s">
        <v>85</v>
      </c>
      <c r="AV1562" s="12" t="s">
        <v>83</v>
      </c>
      <c r="AW1562" s="12" t="s">
        <v>37</v>
      </c>
      <c r="AX1562" s="12" t="s">
        <v>76</v>
      </c>
      <c r="AY1562" s="163" t="s">
        <v>160</v>
      </c>
    </row>
    <row r="1563" spans="2:51" s="13" customFormat="1" ht="10">
      <c r="B1563" s="168"/>
      <c r="D1563" s="159" t="s">
        <v>171</v>
      </c>
      <c r="E1563" s="169" t="s">
        <v>21</v>
      </c>
      <c r="F1563" s="170" t="s">
        <v>1557</v>
      </c>
      <c r="H1563" s="171">
        <v>3148.52</v>
      </c>
      <c r="I1563" s="172"/>
      <c r="L1563" s="168"/>
      <c r="M1563" s="173"/>
      <c r="T1563" s="174"/>
      <c r="AT1563" s="169" t="s">
        <v>171</v>
      </c>
      <c r="AU1563" s="169" t="s">
        <v>85</v>
      </c>
      <c r="AV1563" s="13" t="s">
        <v>85</v>
      </c>
      <c r="AW1563" s="13" t="s">
        <v>37</v>
      </c>
      <c r="AX1563" s="13" t="s">
        <v>76</v>
      </c>
      <c r="AY1563" s="169" t="s">
        <v>160</v>
      </c>
    </row>
    <row r="1564" spans="2:51" s="13" customFormat="1" ht="10">
      <c r="B1564" s="168"/>
      <c r="D1564" s="159" t="s">
        <v>171</v>
      </c>
      <c r="E1564" s="169" t="s">
        <v>21</v>
      </c>
      <c r="F1564" s="170" t="s">
        <v>1558</v>
      </c>
      <c r="H1564" s="171">
        <v>3419.36</v>
      </c>
      <c r="I1564" s="172"/>
      <c r="L1564" s="168"/>
      <c r="M1564" s="173"/>
      <c r="T1564" s="174"/>
      <c r="AT1564" s="169" t="s">
        <v>171</v>
      </c>
      <c r="AU1564" s="169" t="s">
        <v>85</v>
      </c>
      <c r="AV1564" s="13" t="s">
        <v>85</v>
      </c>
      <c r="AW1564" s="13" t="s">
        <v>37</v>
      </c>
      <c r="AX1564" s="13" t="s">
        <v>76</v>
      </c>
      <c r="AY1564" s="169" t="s">
        <v>160</v>
      </c>
    </row>
    <row r="1565" spans="2:51" s="14" customFormat="1" ht="10">
      <c r="B1565" s="175"/>
      <c r="D1565" s="159" t="s">
        <v>171</v>
      </c>
      <c r="E1565" s="176" t="s">
        <v>21</v>
      </c>
      <c r="F1565" s="177" t="s">
        <v>180</v>
      </c>
      <c r="H1565" s="178">
        <v>6567.88</v>
      </c>
      <c r="I1565" s="179"/>
      <c r="L1565" s="175"/>
      <c r="M1565" s="180"/>
      <c r="T1565" s="181"/>
      <c r="AT1565" s="176" t="s">
        <v>171</v>
      </c>
      <c r="AU1565" s="176" t="s">
        <v>85</v>
      </c>
      <c r="AV1565" s="14" t="s">
        <v>181</v>
      </c>
      <c r="AW1565" s="14" t="s">
        <v>37</v>
      </c>
      <c r="AX1565" s="14" t="s">
        <v>76</v>
      </c>
      <c r="AY1565" s="176" t="s">
        <v>160</v>
      </c>
    </row>
    <row r="1566" spans="2:51" s="15" customFormat="1" ht="10">
      <c r="B1566" s="182"/>
      <c r="D1566" s="159" t="s">
        <v>171</v>
      </c>
      <c r="E1566" s="183" t="s">
        <v>21</v>
      </c>
      <c r="F1566" s="184" t="s">
        <v>185</v>
      </c>
      <c r="H1566" s="185">
        <v>6869.780000000001</v>
      </c>
      <c r="I1566" s="186"/>
      <c r="L1566" s="182"/>
      <c r="M1566" s="187"/>
      <c r="T1566" s="188"/>
      <c r="AT1566" s="183" t="s">
        <v>171</v>
      </c>
      <c r="AU1566" s="183" t="s">
        <v>85</v>
      </c>
      <c r="AV1566" s="15" t="s">
        <v>167</v>
      </c>
      <c r="AW1566" s="15" t="s">
        <v>37</v>
      </c>
      <c r="AX1566" s="15" t="s">
        <v>83</v>
      </c>
      <c r="AY1566" s="183" t="s">
        <v>160</v>
      </c>
    </row>
    <row r="1567" spans="2:65" s="1" customFormat="1" ht="16.5" customHeight="1">
      <c r="B1567" s="33"/>
      <c r="C1567" s="192" t="s">
        <v>1559</v>
      </c>
      <c r="D1567" s="192" t="s">
        <v>799</v>
      </c>
      <c r="E1567" s="193" t="s">
        <v>1560</v>
      </c>
      <c r="F1567" s="194" t="s">
        <v>1561</v>
      </c>
      <c r="G1567" s="195" t="s">
        <v>165</v>
      </c>
      <c r="H1567" s="196">
        <v>54.112</v>
      </c>
      <c r="I1567" s="197"/>
      <c r="J1567" s="198">
        <f>ROUND(I1567*H1567,2)</f>
        <v>0</v>
      </c>
      <c r="K1567" s="194" t="s">
        <v>166</v>
      </c>
      <c r="L1567" s="199"/>
      <c r="M1567" s="200" t="s">
        <v>21</v>
      </c>
      <c r="N1567" s="201" t="s">
        <v>47</v>
      </c>
      <c r="P1567" s="155">
        <f>O1567*H1567</f>
        <v>0</v>
      </c>
      <c r="Q1567" s="155">
        <v>0.55</v>
      </c>
      <c r="R1567" s="155">
        <f>Q1567*H1567</f>
        <v>29.761600000000005</v>
      </c>
      <c r="S1567" s="155">
        <v>0</v>
      </c>
      <c r="T1567" s="156">
        <f>S1567*H1567</f>
        <v>0</v>
      </c>
      <c r="AR1567" s="157" t="s">
        <v>445</v>
      </c>
      <c r="AT1567" s="157" t="s">
        <v>799</v>
      </c>
      <c r="AU1567" s="157" t="s">
        <v>85</v>
      </c>
      <c r="AY1567" s="18" t="s">
        <v>160</v>
      </c>
      <c r="BE1567" s="158">
        <f>IF(N1567="základní",J1567,0)</f>
        <v>0</v>
      </c>
      <c r="BF1567" s="158">
        <f>IF(N1567="snížená",J1567,0)</f>
        <v>0</v>
      </c>
      <c r="BG1567" s="158">
        <f>IF(N1567="zákl. přenesená",J1567,0)</f>
        <v>0</v>
      </c>
      <c r="BH1567" s="158">
        <f>IF(N1567="sníž. přenesená",J1567,0)</f>
        <v>0</v>
      </c>
      <c r="BI1567" s="158">
        <f>IF(N1567="nulová",J1567,0)</f>
        <v>0</v>
      </c>
      <c r="BJ1567" s="18" t="s">
        <v>83</v>
      </c>
      <c r="BK1567" s="158">
        <f>ROUND(I1567*H1567,2)</f>
        <v>0</v>
      </c>
      <c r="BL1567" s="18" t="s">
        <v>352</v>
      </c>
      <c r="BM1567" s="157" t="s">
        <v>1562</v>
      </c>
    </row>
    <row r="1568" spans="2:51" s="12" customFormat="1" ht="10">
      <c r="B1568" s="162"/>
      <c r="D1568" s="159" t="s">
        <v>171</v>
      </c>
      <c r="E1568" s="163" t="s">
        <v>21</v>
      </c>
      <c r="F1568" s="164" t="s">
        <v>1552</v>
      </c>
      <c r="H1568" s="163" t="s">
        <v>21</v>
      </c>
      <c r="I1568" s="165"/>
      <c r="L1568" s="162"/>
      <c r="M1568" s="166"/>
      <c r="T1568" s="167"/>
      <c r="AT1568" s="163" t="s">
        <v>171</v>
      </c>
      <c r="AU1568" s="163" t="s">
        <v>85</v>
      </c>
      <c r="AV1568" s="12" t="s">
        <v>83</v>
      </c>
      <c r="AW1568" s="12" t="s">
        <v>37</v>
      </c>
      <c r="AX1568" s="12" t="s">
        <v>76</v>
      </c>
      <c r="AY1568" s="163" t="s">
        <v>160</v>
      </c>
    </row>
    <row r="1569" spans="2:51" s="12" customFormat="1" ht="10">
      <c r="B1569" s="162"/>
      <c r="D1569" s="159" t="s">
        <v>171</v>
      </c>
      <c r="E1569" s="163" t="s">
        <v>21</v>
      </c>
      <c r="F1569" s="164" t="s">
        <v>1553</v>
      </c>
      <c r="H1569" s="163" t="s">
        <v>21</v>
      </c>
      <c r="I1569" s="165"/>
      <c r="L1569" s="162"/>
      <c r="M1569" s="166"/>
      <c r="T1569" s="167"/>
      <c r="AT1569" s="163" t="s">
        <v>171</v>
      </c>
      <c r="AU1569" s="163" t="s">
        <v>85</v>
      </c>
      <c r="AV1569" s="12" t="s">
        <v>83</v>
      </c>
      <c r="AW1569" s="12" t="s">
        <v>37</v>
      </c>
      <c r="AX1569" s="12" t="s">
        <v>76</v>
      </c>
      <c r="AY1569" s="163" t="s">
        <v>160</v>
      </c>
    </row>
    <row r="1570" spans="2:51" s="12" customFormat="1" ht="10">
      <c r="B1570" s="162"/>
      <c r="D1570" s="159" t="s">
        <v>171</v>
      </c>
      <c r="E1570" s="163" t="s">
        <v>21</v>
      </c>
      <c r="F1570" s="164" t="s">
        <v>1554</v>
      </c>
      <c r="H1570" s="163" t="s">
        <v>21</v>
      </c>
      <c r="I1570" s="165"/>
      <c r="L1570" s="162"/>
      <c r="M1570" s="166"/>
      <c r="T1570" s="167"/>
      <c r="AT1570" s="163" t="s">
        <v>171</v>
      </c>
      <c r="AU1570" s="163" t="s">
        <v>85</v>
      </c>
      <c r="AV1570" s="12" t="s">
        <v>83</v>
      </c>
      <c r="AW1570" s="12" t="s">
        <v>37</v>
      </c>
      <c r="AX1570" s="12" t="s">
        <v>76</v>
      </c>
      <c r="AY1570" s="163" t="s">
        <v>160</v>
      </c>
    </row>
    <row r="1571" spans="2:51" s="13" customFormat="1" ht="10">
      <c r="B1571" s="168"/>
      <c r="D1571" s="159" t="s">
        <v>171</v>
      </c>
      <c r="E1571" s="169" t="s">
        <v>21</v>
      </c>
      <c r="F1571" s="170" t="s">
        <v>1563</v>
      </c>
      <c r="H1571" s="171">
        <v>0.943</v>
      </c>
      <c r="I1571" s="172"/>
      <c r="L1571" s="168"/>
      <c r="M1571" s="173"/>
      <c r="T1571" s="174"/>
      <c r="AT1571" s="169" t="s">
        <v>171</v>
      </c>
      <c r="AU1571" s="169" t="s">
        <v>85</v>
      </c>
      <c r="AV1571" s="13" t="s">
        <v>85</v>
      </c>
      <c r="AW1571" s="13" t="s">
        <v>37</v>
      </c>
      <c r="AX1571" s="13" t="s">
        <v>76</v>
      </c>
      <c r="AY1571" s="169" t="s">
        <v>160</v>
      </c>
    </row>
    <row r="1572" spans="2:51" s="13" customFormat="1" ht="10">
      <c r="B1572" s="168"/>
      <c r="D1572" s="159" t="s">
        <v>171</v>
      </c>
      <c r="E1572" s="169" t="s">
        <v>21</v>
      </c>
      <c r="F1572" s="170" t="s">
        <v>1564</v>
      </c>
      <c r="H1572" s="171">
        <v>1.178</v>
      </c>
      <c r="I1572" s="172"/>
      <c r="L1572" s="168"/>
      <c r="M1572" s="173"/>
      <c r="T1572" s="174"/>
      <c r="AT1572" s="169" t="s">
        <v>171</v>
      </c>
      <c r="AU1572" s="169" t="s">
        <v>85</v>
      </c>
      <c r="AV1572" s="13" t="s">
        <v>85</v>
      </c>
      <c r="AW1572" s="13" t="s">
        <v>37</v>
      </c>
      <c r="AX1572" s="13" t="s">
        <v>76</v>
      </c>
      <c r="AY1572" s="169" t="s">
        <v>160</v>
      </c>
    </row>
    <row r="1573" spans="2:51" s="14" customFormat="1" ht="10">
      <c r="B1573" s="175"/>
      <c r="D1573" s="159" t="s">
        <v>171</v>
      </c>
      <c r="E1573" s="176" t="s">
        <v>21</v>
      </c>
      <c r="F1573" s="177" t="s">
        <v>180</v>
      </c>
      <c r="H1573" s="178">
        <v>2.121</v>
      </c>
      <c r="I1573" s="179"/>
      <c r="L1573" s="175"/>
      <c r="M1573" s="180"/>
      <c r="T1573" s="181"/>
      <c r="AT1573" s="176" t="s">
        <v>171</v>
      </c>
      <c r="AU1573" s="176" t="s">
        <v>85</v>
      </c>
      <c r="AV1573" s="14" t="s">
        <v>181</v>
      </c>
      <c r="AW1573" s="14" t="s">
        <v>37</v>
      </c>
      <c r="AX1573" s="14" t="s">
        <v>76</v>
      </c>
      <c r="AY1573" s="176" t="s">
        <v>160</v>
      </c>
    </row>
    <row r="1574" spans="2:51" s="12" customFormat="1" ht="10">
      <c r="B1574" s="162"/>
      <c r="D1574" s="159" t="s">
        <v>171</v>
      </c>
      <c r="E1574" s="163" t="s">
        <v>21</v>
      </c>
      <c r="F1574" s="164" t="s">
        <v>1556</v>
      </c>
      <c r="H1574" s="163" t="s">
        <v>21</v>
      </c>
      <c r="I1574" s="165"/>
      <c r="L1574" s="162"/>
      <c r="M1574" s="166"/>
      <c r="T1574" s="167"/>
      <c r="AT1574" s="163" t="s">
        <v>171</v>
      </c>
      <c r="AU1574" s="163" t="s">
        <v>85</v>
      </c>
      <c r="AV1574" s="12" t="s">
        <v>83</v>
      </c>
      <c r="AW1574" s="12" t="s">
        <v>37</v>
      </c>
      <c r="AX1574" s="12" t="s">
        <v>76</v>
      </c>
      <c r="AY1574" s="163" t="s">
        <v>160</v>
      </c>
    </row>
    <row r="1575" spans="2:51" s="13" customFormat="1" ht="10">
      <c r="B1575" s="168"/>
      <c r="D1575" s="159" t="s">
        <v>171</v>
      </c>
      <c r="E1575" s="169" t="s">
        <v>21</v>
      </c>
      <c r="F1575" s="170" t="s">
        <v>1565</v>
      </c>
      <c r="H1575" s="171">
        <v>25.188</v>
      </c>
      <c r="I1575" s="172"/>
      <c r="L1575" s="168"/>
      <c r="M1575" s="173"/>
      <c r="T1575" s="174"/>
      <c r="AT1575" s="169" t="s">
        <v>171</v>
      </c>
      <c r="AU1575" s="169" t="s">
        <v>85</v>
      </c>
      <c r="AV1575" s="13" t="s">
        <v>85</v>
      </c>
      <c r="AW1575" s="13" t="s">
        <v>37</v>
      </c>
      <c r="AX1575" s="13" t="s">
        <v>76</v>
      </c>
      <c r="AY1575" s="169" t="s">
        <v>160</v>
      </c>
    </row>
    <row r="1576" spans="2:51" s="13" customFormat="1" ht="10">
      <c r="B1576" s="168"/>
      <c r="D1576" s="159" t="s">
        <v>171</v>
      </c>
      <c r="E1576" s="169" t="s">
        <v>21</v>
      </c>
      <c r="F1576" s="170" t="s">
        <v>1566</v>
      </c>
      <c r="H1576" s="171">
        <v>21.884</v>
      </c>
      <c r="I1576" s="172"/>
      <c r="L1576" s="168"/>
      <c r="M1576" s="173"/>
      <c r="T1576" s="174"/>
      <c r="AT1576" s="169" t="s">
        <v>171</v>
      </c>
      <c r="AU1576" s="169" t="s">
        <v>85</v>
      </c>
      <c r="AV1576" s="13" t="s">
        <v>85</v>
      </c>
      <c r="AW1576" s="13" t="s">
        <v>37</v>
      </c>
      <c r="AX1576" s="13" t="s">
        <v>76</v>
      </c>
      <c r="AY1576" s="169" t="s">
        <v>160</v>
      </c>
    </row>
    <row r="1577" spans="2:51" s="14" customFormat="1" ht="10">
      <c r="B1577" s="175"/>
      <c r="D1577" s="159" t="s">
        <v>171</v>
      </c>
      <c r="E1577" s="176" t="s">
        <v>21</v>
      </c>
      <c r="F1577" s="177" t="s">
        <v>180</v>
      </c>
      <c r="H1577" s="178">
        <v>47.072</v>
      </c>
      <c r="I1577" s="179"/>
      <c r="L1577" s="175"/>
      <c r="M1577" s="180"/>
      <c r="T1577" s="181"/>
      <c r="AT1577" s="176" t="s">
        <v>171</v>
      </c>
      <c r="AU1577" s="176" t="s">
        <v>85</v>
      </c>
      <c r="AV1577" s="14" t="s">
        <v>181</v>
      </c>
      <c r="AW1577" s="14" t="s">
        <v>37</v>
      </c>
      <c r="AX1577" s="14" t="s">
        <v>76</v>
      </c>
      <c r="AY1577" s="176" t="s">
        <v>160</v>
      </c>
    </row>
    <row r="1578" spans="2:51" s="15" customFormat="1" ht="10">
      <c r="B1578" s="182"/>
      <c r="D1578" s="159" t="s">
        <v>171</v>
      </c>
      <c r="E1578" s="183" t="s">
        <v>21</v>
      </c>
      <c r="F1578" s="184" t="s">
        <v>185</v>
      </c>
      <c r="H1578" s="185">
        <v>49.193</v>
      </c>
      <c r="I1578" s="186"/>
      <c r="L1578" s="182"/>
      <c r="M1578" s="187"/>
      <c r="T1578" s="188"/>
      <c r="AT1578" s="183" t="s">
        <v>171</v>
      </c>
      <c r="AU1578" s="183" t="s">
        <v>85</v>
      </c>
      <c r="AV1578" s="15" t="s">
        <v>167</v>
      </c>
      <c r="AW1578" s="15" t="s">
        <v>37</v>
      </c>
      <c r="AX1578" s="15" t="s">
        <v>83</v>
      </c>
      <c r="AY1578" s="183" t="s">
        <v>160</v>
      </c>
    </row>
    <row r="1579" spans="2:51" s="13" customFormat="1" ht="10">
      <c r="B1579" s="168"/>
      <c r="D1579" s="159" t="s">
        <v>171</v>
      </c>
      <c r="F1579" s="170" t="s">
        <v>1567</v>
      </c>
      <c r="H1579" s="171">
        <v>54.112</v>
      </c>
      <c r="I1579" s="172"/>
      <c r="L1579" s="168"/>
      <c r="M1579" s="173"/>
      <c r="T1579" s="174"/>
      <c r="AT1579" s="169" t="s">
        <v>171</v>
      </c>
      <c r="AU1579" s="169" t="s">
        <v>85</v>
      </c>
      <c r="AV1579" s="13" t="s">
        <v>85</v>
      </c>
      <c r="AW1579" s="13" t="s">
        <v>4</v>
      </c>
      <c r="AX1579" s="13" t="s">
        <v>83</v>
      </c>
      <c r="AY1579" s="169" t="s">
        <v>160</v>
      </c>
    </row>
    <row r="1580" spans="2:65" s="1" customFormat="1" ht="24" customHeight="1">
      <c r="B1580" s="33"/>
      <c r="C1580" s="146" t="s">
        <v>1568</v>
      </c>
      <c r="D1580" s="146" t="s">
        <v>162</v>
      </c>
      <c r="E1580" s="147" t="s">
        <v>1569</v>
      </c>
      <c r="F1580" s="148" t="s">
        <v>1570</v>
      </c>
      <c r="G1580" s="149" t="s">
        <v>370</v>
      </c>
      <c r="H1580" s="150">
        <v>3414.43</v>
      </c>
      <c r="I1580" s="151"/>
      <c r="J1580" s="152">
        <f>ROUND(I1580*H1580,2)</f>
        <v>0</v>
      </c>
      <c r="K1580" s="148" t="s">
        <v>166</v>
      </c>
      <c r="L1580" s="33"/>
      <c r="M1580" s="153" t="s">
        <v>21</v>
      </c>
      <c r="N1580" s="154" t="s">
        <v>47</v>
      </c>
      <c r="P1580" s="155">
        <f>O1580*H1580</f>
        <v>0</v>
      </c>
      <c r="Q1580" s="155">
        <v>0</v>
      </c>
      <c r="R1580" s="155">
        <f>Q1580*H1580</f>
        <v>0</v>
      </c>
      <c r="S1580" s="155">
        <v>0</v>
      </c>
      <c r="T1580" s="156">
        <f>S1580*H1580</f>
        <v>0</v>
      </c>
      <c r="AR1580" s="157" t="s">
        <v>352</v>
      </c>
      <c r="AT1580" s="157" t="s">
        <v>162</v>
      </c>
      <c r="AU1580" s="157" t="s">
        <v>85</v>
      </c>
      <c r="AY1580" s="18" t="s">
        <v>160</v>
      </c>
      <c r="BE1580" s="158">
        <f>IF(N1580="základní",J1580,0)</f>
        <v>0</v>
      </c>
      <c r="BF1580" s="158">
        <f>IF(N1580="snížená",J1580,0)</f>
        <v>0</v>
      </c>
      <c r="BG1580" s="158">
        <f>IF(N1580="zákl. přenesená",J1580,0)</f>
        <v>0</v>
      </c>
      <c r="BH1580" s="158">
        <f>IF(N1580="sníž. přenesená",J1580,0)</f>
        <v>0</v>
      </c>
      <c r="BI1580" s="158">
        <f>IF(N1580="nulová",J1580,0)</f>
        <v>0</v>
      </c>
      <c r="BJ1580" s="18" t="s">
        <v>83</v>
      </c>
      <c r="BK1580" s="158">
        <f>ROUND(I1580*H1580,2)</f>
        <v>0</v>
      </c>
      <c r="BL1580" s="18" t="s">
        <v>352</v>
      </c>
      <c r="BM1580" s="157" t="s">
        <v>1571</v>
      </c>
    </row>
    <row r="1581" spans="2:47" s="1" customFormat="1" ht="45">
      <c r="B1581" s="33"/>
      <c r="D1581" s="159" t="s">
        <v>169</v>
      </c>
      <c r="F1581" s="160" t="s">
        <v>1551</v>
      </c>
      <c r="I1581" s="94"/>
      <c r="L1581" s="33"/>
      <c r="M1581" s="161"/>
      <c r="T1581" s="54"/>
      <c r="AT1581" s="18" t="s">
        <v>169</v>
      </c>
      <c r="AU1581" s="18" t="s">
        <v>85</v>
      </c>
    </row>
    <row r="1582" spans="2:51" s="12" customFormat="1" ht="10">
      <c r="B1582" s="162"/>
      <c r="D1582" s="159" t="s">
        <v>171</v>
      </c>
      <c r="E1582" s="163" t="s">
        <v>21</v>
      </c>
      <c r="F1582" s="164" t="s">
        <v>795</v>
      </c>
      <c r="H1582" s="163" t="s">
        <v>21</v>
      </c>
      <c r="I1582" s="165"/>
      <c r="L1582" s="162"/>
      <c r="M1582" s="166"/>
      <c r="T1582" s="167"/>
      <c r="AT1582" s="163" t="s">
        <v>171</v>
      </c>
      <c r="AU1582" s="163" t="s">
        <v>85</v>
      </c>
      <c r="AV1582" s="12" t="s">
        <v>83</v>
      </c>
      <c r="AW1582" s="12" t="s">
        <v>37</v>
      </c>
      <c r="AX1582" s="12" t="s">
        <v>76</v>
      </c>
      <c r="AY1582" s="163" t="s">
        <v>160</v>
      </c>
    </row>
    <row r="1583" spans="2:51" s="12" customFormat="1" ht="10">
      <c r="B1583" s="162"/>
      <c r="D1583" s="159" t="s">
        <v>171</v>
      </c>
      <c r="E1583" s="163" t="s">
        <v>21</v>
      </c>
      <c r="F1583" s="164" t="s">
        <v>1508</v>
      </c>
      <c r="H1583" s="163" t="s">
        <v>21</v>
      </c>
      <c r="I1583" s="165"/>
      <c r="L1583" s="162"/>
      <c r="M1583" s="166"/>
      <c r="T1583" s="167"/>
      <c r="AT1583" s="163" t="s">
        <v>171</v>
      </c>
      <c r="AU1583" s="163" t="s">
        <v>85</v>
      </c>
      <c r="AV1583" s="12" t="s">
        <v>83</v>
      </c>
      <c r="AW1583" s="12" t="s">
        <v>37</v>
      </c>
      <c r="AX1583" s="12" t="s">
        <v>76</v>
      </c>
      <c r="AY1583" s="163" t="s">
        <v>160</v>
      </c>
    </row>
    <row r="1584" spans="2:51" s="13" customFormat="1" ht="10">
      <c r="B1584" s="168"/>
      <c r="D1584" s="159" t="s">
        <v>171</v>
      </c>
      <c r="E1584" s="169" t="s">
        <v>21</v>
      </c>
      <c r="F1584" s="170" t="s">
        <v>1572</v>
      </c>
      <c r="H1584" s="171">
        <v>1088.47</v>
      </c>
      <c r="I1584" s="172"/>
      <c r="L1584" s="168"/>
      <c r="M1584" s="173"/>
      <c r="T1584" s="174"/>
      <c r="AT1584" s="169" t="s">
        <v>171</v>
      </c>
      <c r="AU1584" s="169" t="s">
        <v>85</v>
      </c>
      <c r="AV1584" s="13" t="s">
        <v>85</v>
      </c>
      <c r="AW1584" s="13" t="s">
        <v>37</v>
      </c>
      <c r="AX1584" s="13" t="s">
        <v>76</v>
      </c>
      <c r="AY1584" s="169" t="s">
        <v>160</v>
      </c>
    </row>
    <row r="1585" spans="2:51" s="14" customFormat="1" ht="10">
      <c r="B1585" s="175"/>
      <c r="D1585" s="159" t="s">
        <v>171</v>
      </c>
      <c r="E1585" s="176" t="s">
        <v>21</v>
      </c>
      <c r="F1585" s="177" t="s">
        <v>180</v>
      </c>
      <c r="H1585" s="178">
        <v>1088.47</v>
      </c>
      <c r="I1585" s="179"/>
      <c r="L1585" s="175"/>
      <c r="M1585" s="180"/>
      <c r="T1585" s="181"/>
      <c r="AT1585" s="176" t="s">
        <v>171</v>
      </c>
      <c r="AU1585" s="176" t="s">
        <v>85</v>
      </c>
      <c r="AV1585" s="14" t="s">
        <v>181</v>
      </c>
      <c r="AW1585" s="14" t="s">
        <v>37</v>
      </c>
      <c r="AX1585" s="14" t="s">
        <v>76</v>
      </c>
      <c r="AY1585" s="176" t="s">
        <v>160</v>
      </c>
    </row>
    <row r="1586" spans="2:51" s="12" customFormat="1" ht="10">
      <c r="B1586" s="162"/>
      <c r="D1586" s="159" t="s">
        <v>171</v>
      </c>
      <c r="E1586" s="163" t="s">
        <v>21</v>
      </c>
      <c r="F1586" s="164" t="s">
        <v>1573</v>
      </c>
      <c r="H1586" s="163" t="s">
        <v>21</v>
      </c>
      <c r="I1586" s="165"/>
      <c r="L1586" s="162"/>
      <c r="M1586" s="166"/>
      <c r="T1586" s="167"/>
      <c r="AT1586" s="163" t="s">
        <v>171</v>
      </c>
      <c r="AU1586" s="163" t="s">
        <v>85</v>
      </c>
      <c r="AV1586" s="12" t="s">
        <v>83</v>
      </c>
      <c r="AW1586" s="12" t="s">
        <v>37</v>
      </c>
      <c r="AX1586" s="12" t="s">
        <v>76</v>
      </c>
      <c r="AY1586" s="163" t="s">
        <v>160</v>
      </c>
    </row>
    <row r="1587" spans="2:51" s="13" customFormat="1" ht="20">
      <c r="B1587" s="168"/>
      <c r="D1587" s="159" t="s">
        <v>171</v>
      </c>
      <c r="E1587" s="169" t="s">
        <v>21</v>
      </c>
      <c r="F1587" s="170" t="s">
        <v>1574</v>
      </c>
      <c r="H1587" s="171">
        <v>2325.96</v>
      </c>
      <c r="I1587" s="172"/>
      <c r="L1587" s="168"/>
      <c r="M1587" s="173"/>
      <c r="T1587" s="174"/>
      <c r="AT1587" s="169" t="s">
        <v>171</v>
      </c>
      <c r="AU1587" s="169" t="s">
        <v>85</v>
      </c>
      <c r="AV1587" s="13" t="s">
        <v>85</v>
      </c>
      <c r="AW1587" s="13" t="s">
        <v>37</v>
      </c>
      <c r="AX1587" s="13" t="s">
        <v>76</v>
      </c>
      <c r="AY1587" s="169" t="s">
        <v>160</v>
      </c>
    </row>
    <row r="1588" spans="2:51" s="14" customFormat="1" ht="10">
      <c r="B1588" s="175"/>
      <c r="D1588" s="159" t="s">
        <v>171</v>
      </c>
      <c r="E1588" s="176" t="s">
        <v>21</v>
      </c>
      <c r="F1588" s="177" t="s">
        <v>180</v>
      </c>
      <c r="H1588" s="178">
        <v>2325.96</v>
      </c>
      <c r="I1588" s="179"/>
      <c r="L1588" s="175"/>
      <c r="M1588" s="180"/>
      <c r="T1588" s="181"/>
      <c r="AT1588" s="176" t="s">
        <v>171</v>
      </c>
      <c r="AU1588" s="176" t="s">
        <v>85</v>
      </c>
      <c r="AV1588" s="14" t="s">
        <v>181</v>
      </c>
      <c r="AW1588" s="14" t="s">
        <v>37</v>
      </c>
      <c r="AX1588" s="14" t="s">
        <v>76</v>
      </c>
      <c r="AY1588" s="176" t="s">
        <v>160</v>
      </c>
    </row>
    <row r="1589" spans="2:51" s="15" customFormat="1" ht="10">
      <c r="B1589" s="182"/>
      <c r="D1589" s="159" t="s">
        <v>171</v>
      </c>
      <c r="E1589" s="183" t="s">
        <v>21</v>
      </c>
      <c r="F1589" s="184" t="s">
        <v>185</v>
      </c>
      <c r="H1589" s="185">
        <v>3414.4300000000003</v>
      </c>
      <c r="I1589" s="186"/>
      <c r="L1589" s="182"/>
      <c r="M1589" s="187"/>
      <c r="T1589" s="188"/>
      <c r="AT1589" s="183" t="s">
        <v>171</v>
      </c>
      <c r="AU1589" s="183" t="s">
        <v>85</v>
      </c>
      <c r="AV1589" s="15" t="s">
        <v>167</v>
      </c>
      <c r="AW1589" s="15" t="s">
        <v>37</v>
      </c>
      <c r="AX1589" s="15" t="s">
        <v>83</v>
      </c>
      <c r="AY1589" s="183" t="s">
        <v>160</v>
      </c>
    </row>
    <row r="1590" spans="2:65" s="1" customFormat="1" ht="16.5" customHeight="1">
      <c r="B1590" s="33"/>
      <c r="C1590" s="192" t="s">
        <v>1575</v>
      </c>
      <c r="D1590" s="192" t="s">
        <v>799</v>
      </c>
      <c r="E1590" s="193" t="s">
        <v>1576</v>
      </c>
      <c r="F1590" s="194" t="s">
        <v>1577</v>
      </c>
      <c r="G1590" s="195" t="s">
        <v>165</v>
      </c>
      <c r="H1590" s="196">
        <v>49.124</v>
      </c>
      <c r="I1590" s="197"/>
      <c r="J1590" s="198">
        <f>ROUND(I1590*H1590,2)</f>
        <v>0</v>
      </c>
      <c r="K1590" s="194" t="s">
        <v>166</v>
      </c>
      <c r="L1590" s="199"/>
      <c r="M1590" s="200" t="s">
        <v>21</v>
      </c>
      <c r="N1590" s="201" t="s">
        <v>47</v>
      </c>
      <c r="P1590" s="155">
        <f>O1590*H1590</f>
        <v>0</v>
      </c>
      <c r="Q1590" s="155">
        <v>0.55</v>
      </c>
      <c r="R1590" s="155">
        <f>Q1590*H1590</f>
        <v>27.018200000000004</v>
      </c>
      <c r="S1590" s="155">
        <v>0</v>
      </c>
      <c r="T1590" s="156">
        <f>S1590*H1590</f>
        <v>0</v>
      </c>
      <c r="AR1590" s="157" t="s">
        <v>445</v>
      </c>
      <c r="AT1590" s="157" t="s">
        <v>799</v>
      </c>
      <c r="AU1590" s="157" t="s">
        <v>85</v>
      </c>
      <c r="AY1590" s="18" t="s">
        <v>160</v>
      </c>
      <c r="BE1590" s="158">
        <f>IF(N1590="základní",J1590,0)</f>
        <v>0</v>
      </c>
      <c r="BF1590" s="158">
        <f>IF(N1590="snížená",J1590,0)</f>
        <v>0</v>
      </c>
      <c r="BG1590" s="158">
        <f>IF(N1590="zákl. přenesená",J1590,0)</f>
        <v>0</v>
      </c>
      <c r="BH1590" s="158">
        <f>IF(N1590="sníž. přenesená",J1590,0)</f>
        <v>0</v>
      </c>
      <c r="BI1590" s="158">
        <f>IF(N1590="nulová",J1590,0)</f>
        <v>0</v>
      </c>
      <c r="BJ1590" s="18" t="s">
        <v>83</v>
      </c>
      <c r="BK1590" s="158">
        <f>ROUND(I1590*H1590,2)</f>
        <v>0</v>
      </c>
      <c r="BL1590" s="18" t="s">
        <v>352</v>
      </c>
      <c r="BM1590" s="157" t="s">
        <v>1578</v>
      </c>
    </row>
    <row r="1591" spans="2:51" s="13" customFormat="1" ht="10">
      <c r="B1591" s="168"/>
      <c r="D1591" s="159" t="s">
        <v>171</v>
      </c>
      <c r="E1591" s="169" t="s">
        <v>21</v>
      </c>
      <c r="F1591" s="170" t="s">
        <v>1579</v>
      </c>
      <c r="H1591" s="171">
        <v>44.658</v>
      </c>
      <c r="I1591" s="172"/>
      <c r="L1591" s="168"/>
      <c r="M1591" s="173"/>
      <c r="T1591" s="174"/>
      <c r="AT1591" s="169" t="s">
        <v>171</v>
      </c>
      <c r="AU1591" s="169" t="s">
        <v>85</v>
      </c>
      <c r="AV1591" s="13" t="s">
        <v>85</v>
      </c>
      <c r="AW1591" s="13" t="s">
        <v>37</v>
      </c>
      <c r="AX1591" s="13" t="s">
        <v>76</v>
      </c>
      <c r="AY1591" s="169" t="s">
        <v>160</v>
      </c>
    </row>
    <row r="1592" spans="2:51" s="15" customFormat="1" ht="10">
      <c r="B1592" s="182"/>
      <c r="D1592" s="159" t="s">
        <v>171</v>
      </c>
      <c r="E1592" s="183" t="s">
        <v>21</v>
      </c>
      <c r="F1592" s="184" t="s">
        <v>185</v>
      </c>
      <c r="H1592" s="185">
        <v>44.658</v>
      </c>
      <c r="I1592" s="186"/>
      <c r="L1592" s="182"/>
      <c r="M1592" s="187"/>
      <c r="T1592" s="188"/>
      <c r="AT1592" s="183" t="s">
        <v>171</v>
      </c>
      <c r="AU1592" s="183" t="s">
        <v>85</v>
      </c>
      <c r="AV1592" s="15" t="s">
        <v>167</v>
      </c>
      <c r="AW1592" s="15" t="s">
        <v>37</v>
      </c>
      <c r="AX1592" s="15" t="s">
        <v>83</v>
      </c>
      <c r="AY1592" s="183" t="s">
        <v>160</v>
      </c>
    </row>
    <row r="1593" spans="2:51" s="13" customFormat="1" ht="10">
      <c r="B1593" s="168"/>
      <c r="D1593" s="159" t="s">
        <v>171</v>
      </c>
      <c r="F1593" s="170" t="s">
        <v>1580</v>
      </c>
      <c r="H1593" s="171">
        <v>49.124</v>
      </c>
      <c r="I1593" s="172"/>
      <c r="L1593" s="168"/>
      <c r="M1593" s="173"/>
      <c r="T1593" s="174"/>
      <c r="AT1593" s="169" t="s">
        <v>171</v>
      </c>
      <c r="AU1593" s="169" t="s">
        <v>85</v>
      </c>
      <c r="AV1593" s="13" t="s">
        <v>85</v>
      </c>
      <c r="AW1593" s="13" t="s">
        <v>4</v>
      </c>
      <c r="AX1593" s="13" t="s">
        <v>83</v>
      </c>
      <c r="AY1593" s="169" t="s">
        <v>160</v>
      </c>
    </row>
    <row r="1594" spans="2:65" s="1" customFormat="1" ht="16.5" customHeight="1">
      <c r="B1594" s="33"/>
      <c r="C1594" s="192" t="s">
        <v>1581</v>
      </c>
      <c r="D1594" s="192" t="s">
        <v>799</v>
      </c>
      <c r="E1594" s="193" t="s">
        <v>1582</v>
      </c>
      <c r="F1594" s="194" t="s">
        <v>1583</v>
      </c>
      <c r="G1594" s="195" t="s">
        <v>165</v>
      </c>
      <c r="H1594" s="196">
        <v>25.862</v>
      </c>
      <c r="I1594" s="197"/>
      <c r="J1594" s="198">
        <f>ROUND(I1594*H1594,2)</f>
        <v>0</v>
      </c>
      <c r="K1594" s="194" t="s">
        <v>166</v>
      </c>
      <c r="L1594" s="199"/>
      <c r="M1594" s="200" t="s">
        <v>21</v>
      </c>
      <c r="N1594" s="201" t="s">
        <v>47</v>
      </c>
      <c r="P1594" s="155">
        <f>O1594*H1594</f>
        <v>0</v>
      </c>
      <c r="Q1594" s="155">
        <v>0.55</v>
      </c>
      <c r="R1594" s="155">
        <f>Q1594*H1594</f>
        <v>14.2241</v>
      </c>
      <c r="S1594" s="155">
        <v>0</v>
      </c>
      <c r="T1594" s="156">
        <f>S1594*H1594</f>
        <v>0</v>
      </c>
      <c r="AR1594" s="157" t="s">
        <v>445</v>
      </c>
      <c r="AT1594" s="157" t="s">
        <v>799</v>
      </c>
      <c r="AU1594" s="157" t="s">
        <v>85</v>
      </c>
      <c r="AY1594" s="18" t="s">
        <v>160</v>
      </c>
      <c r="BE1594" s="158">
        <f>IF(N1594="základní",J1594,0)</f>
        <v>0</v>
      </c>
      <c r="BF1594" s="158">
        <f>IF(N1594="snížená",J1594,0)</f>
        <v>0</v>
      </c>
      <c r="BG1594" s="158">
        <f>IF(N1594="zákl. přenesená",J1594,0)</f>
        <v>0</v>
      </c>
      <c r="BH1594" s="158">
        <f>IF(N1594="sníž. přenesená",J1594,0)</f>
        <v>0</v>
      </c>
      <c r="BI1594" s="158">
        <f>IF(N1594="nulová",J1594,0)</f>
        <v>0</v>
      </c>
      <c r="BJ1594" s="18" t="s">
        <v>83</v>
      </c>
      <c r="BK1594" s="158">
        <f>ROUND(I1594*H1594,2)</f>
        <v>0</v>
      </c>
      <c r="BL1594" s="18" t="s">
        <v>352</v>
      </c>
      <c r="BM1594" s="157" t="s">
        <v>1584</v>
      </c>
    </row>
    <row r="1595" spans="2:51" s="13" customFormat="1" ht="10">
      <c r="B1595" s="168"/>
      <c r="D1595" s="159" t="s">
        <v>171</v>
      </c>
      <c r="E1595" s="169" t="s">
        <v>21</v>
      </c>
      <c r="F1595" s="170" t="s">
        <v>1585</v>
      </c>
      <c r="H1595" s="171">
        <v>23.511</v>
      </c>
      <c r="I1595" s="172"/>
      <c r="L1595" s="168"/>
      <c r="M1595" s="173"/>
      <c r="T1595" s="174"/>
      <c r="AT1595" s="169" t="s">
        <v>171</v>
      </c>
      <c r="AU1595" s="169" t="s">
        <v>85</v>
      </c>
      <c r="AV1595" s="13" t="s">
        <v>85</v>
      </c>
      <c r="AW1595" s="13" t="s">
        <v>37</v>
      </c>
      <c r="AX1595" s="13" t="s">
        <v>76</v>
      </c>
      <c r="AY1595" s="169" t="s">
        <v>160</v>
      </c>
    </row>
    <row r="1596" spans="2:51" s="15" customFormat="1" ht="10">
      <c r="B1596" s="182"/>
      <c r="D1596" s="159" t="s">
        <v>171</v>
      </c>
      <c r="E1596" s="183" t="s">
        <v>21</v>
      </c>
      <c r="F1596" s="184" t="s">
        <v>185</v>
      </c>
      <c r="H1596" s="185">
        <v>23.511</v>
      </c>
      <c r="I1596" s="186"/>
      <c r="L1596" s="182"/>
      <c r="M1596" s="187"/>
      <c r="T1596" s="188"/>
      <c r="AT1596" s="183" t="s">
        <v>171</v>
      </c>
      <c r="AU1596" s="183" t="s">
        <v>85</v>
      </c>
      <c r="AV1596" s="15" t="s">
        <v>167</v>
      </c>
      <c r="AW1596" s="15" t="s">
        <v>37</v>
      </c>
      <c r="AX1596" s="15" t="s">
        <v>83</v>
      </c>
      <c r="AY1596" s="183" t="s">
        <v>160</v>
      </c>
    </row>
    <row r="1597" spans="2:51" s="13" customFormat="1" ht="10">
      <c r="B1597" s="168"/>
      <c r="D1597" s="159" t="s">
        <v>171</v>
      </c>
      <c r="F1597" s="170" t="s">
        <v>1586</v>
      </c>
      <c r="H1597" s="171">
        <v>25.862</v>
      </c>
      <c r="I1597" s="172"/>
      <c r="L1597" s="168"/>
      <c r="M1597" s="173"/>
      <c r="T1597" s="174"/>
      <c r="AT1597" s="169" t="s">
        <v>171</v>
      </c>
      <c r="AU1597" s="169" t="s">
        <v>85</v>
      </c>
      <c r="AV1597" s="13" t="s">
        <v>85</v>
      </c>
      <c r="AW1597" s="13" t="s">
        <v>4</v>
      </c>
      <c r="AX1597" s="13" t="s">
        <v>83</v>
      </c>
      <c r="AY1597" s="169" t="s">
        <v>160</v>
      </c>
    </row>
    <row r="1598" spans="2:65" s="1" customFormat="1" ht="24" customHeight="1">
      <c r="B1598" s="33"/>
      <c r="C1598" s="146" t="s">
        <v>1587</v>
      </c>
      <c r="D1598" s="146" t="s">
        <v>162</v>
      </c>
      <c r="E1598" s="147" t="s">
        <v>1588</v>
      </c>
      <c r="F1598" s="148" t="s">
        <v>1589</v>
      </c>
      <c r="G1598" s="149" t="s">
        <v>204</v>
      </c>
      <c r="H1598" s="150">
        <v>4102.432</v>
      </c>
      <c r="I1598" s="151"/>
      <c r="J1598" s="152">
        <f>ROUND(I1598*H1598,2)</f>
        <v>0</v>
      </c>
      <c r="K1598" s="148" t="s">
        <v>166</v>
      </c>
      <c r="L1598" s="33"/>
      <c r="M1598" s="153" t="s">
        <v>21</v>
      </c>
      <c r="N1598" s="154" t="s">
        <v>47</v>
      </c>
      <c r="P1598" s="155">
        <f>O1598*H1598</f>
        <v>0</v>
      </c>
      <c r="Q1598" s="155">
        <v>0</v>
      </c>
      <c r="R1598" s="155">
        <f>Q1598*H1598</f>
        <v>0</v>
      </c>
      <c r="S1598" s="155">
        <v>0</v>
      </c>
      <c r="T1598" s="156">
        <f>S1598*H1598</f>
        <v>0</v>
      </c>
      <c r="AR1598" s="157" t="s">
        <v>352</v>
      </c>
      <c r="AT1598" s="157" t="s">
        <v>162</v>
      </c>
      <c r="AU1598" s="157" t="s">
        <v>85</v>
      </c>
      <c r="AY1598" s="18" t="s">
        <v>160</v>
      </c>
      <c r="BE1598" s="158">
        <f>IF(N1598="základní",J1598,0)</f>
        <v>0</v>
      </c>
      <c r="BF1598" s="158">
        <f>IF(N1598="snížená",J1598,0)</f>
        <v>0</v>
      </c>
      <c r="BG1598" s="158">
        <f>IF(N1598="zákl. přenesená",J1598,0)</f>
        <v>0</v>
      </c>
      <c r="BH1598" s="158">
        <f>IF(N1598="sníž. přenesená",J1598,0)</f>
        <v>0</v>
      </c>
      <c r="BI1598" s="158">
        <f>IF(N1598="nulová",J1598,0)</f>
        <v>0</v>
      </c>
      <c r="BJ1598" s="18" t="s">
        <v>83</v>
      </c>
      <c r="BK1598" s="158">
        <f>ROUND(I1598*H1598,2)</f>
        <v>0</v>
      </c>
      <c r="BL1598" s="18" t="s">
        <v>352</v>
      </c>
      <c r="BM1598" s="157" t="s">
        <v>1590</v>
      </c>
    </row>
    <row r="1599" spans="2:47" s="1" customFormat="1" ht="36">
      <c r="B1599" s="33"/>
      <c r="D1599" s="159" t="s">
        <v>169</v>
      </c>
      <c r="F1599" s="160" t="s">
        <v>1591</v>
      </c>
      <c r="I1599" s="94"/>
      <c r="L1599" s="33"/>
      <c r="M1599" s="161"/>
      <c r="T1599" s="54"/>
      <c r="AT1599" s="18" t="s">
        <v>169</v>
      </c>
      <c r="AU1599" s="18" t="s">
        <v>85</v>
      </c>
    </row>
    <row r="1600" spans="2:51" s="13" customFormat="1" ht="10">
      <c r="B1600" s="168"/>
      <c r="D1600" s="159" t="s">
        <v>171</v>
      </c>
      <c r="E1600" s="169" t="s">
        <v>21</v>
      </c>
      <c r="F1600" s="170" t="s">
        <v>1483</v>
      </c>
      <c r="H1600" s="171">
        <v>4102.432</v>
      </c>
      <c r="I1600" s="172"/>
      <c r="L1600" s="168"/>
      <c r="M1600" s="173"/>
      <c r="T1600" s="174"/>
      <c r="AT1600" s="169" t="s">
        <v>171</v>
      </c>
      <c r="AU1600" s="169" t="s">
        <v>85</v>
      </c>
      <c r="AV1600" s="13" t="s">
        <v>85</v>
      </c>
      <c r="AW1600" s="13" t="s">
        <v>37</v>
      </c>
      <c r="AX1600" s="13" t="s">
        <v>76</v>
      </c>
      <c r="AY1600" s="169" t="s">
        <v>160</v>
      </c>
    </row>
    <row r="1601" spans="2:51" s="15" customFormat="1" ht="10">
      <c r="B1601" s="182"/>
      <c r="D1601" s="159" t="s">
        <v>171</v>
      </c>
      <c r="E1601" s="183" t="s">
        <v>21</v>
      </c>
      <c r="F1601" s="184" t="s">
        <v>185</v>
      </c>
      <c r="H1601" s="185">
        <v>4102.432</v>
      </c>
      <c r="I1601" s="186"/>
      <c r="L1601" s="182"/>
      <c r="M1601" s="187"/>
      <c r="T1601" s="188"/>
      <c r="AT1601" s="183" t="s">
        <v>171</v>
      </c>
      <c r="AU1601" s="183" t="s">
        <v>85</v>
      </c>
      <c r="AV1601" s="15" t="s">
        <v>167</v>
      </c>
      <c r="AW1601" s="15" t="s">
        <v>37</v>
      </c>
      <c r="AX1601" s="15" t="s">
        <v>83</v>
      </c>
      <c r="AY1601" s="183" t="s">
        <v>160</v>
      </c>
    </row>
    <row r="1602" spans="2:65" s="1" customFormat="1" ht="16.5" customHeight="1">
      <c r="B1602" s="33"/>
      <c r="C1602" s="192" t="s">
        <v>1592</v>
      </c>
      <c r="D1602" s="192" t="s">
        <v>799</v>
      </c>
      <c r="E1602" s="193" t="s">
        <v>1523</v>
      </c>
      <c r="F1602" s="194" t="s">
        <v>1524</v>
      </c>
      <c r="G1602" s="195" t="s">
        <v>165</v>
      </c>
      <c r="H1602" s="196">
        <v>112.817</v>
      </c>
      <c r="I1602" s="197"/>
      <c r="J1602" s="198">
        <f>ROUND(I1602*H1602,2)</f>
        <v>0</v>
      </c>
      <c r="K1602" s="194" t="s">
        <v>166</v>
      </c>
      <c r="L1602" s="199"/>
      <c r="M1602" s="200" t="s">
        <v>21</v>
      </c>
      <c r="N1602" s="201" t="s">
        <v>47</v>
      </c>
      <c r="P1602" s="155">
        <f>O1602*H1602</f>
        <v>0</v>
      </c>
      <c r="Q1602" s="155">
        <v>0.55</v>
      </c>
      <c r="R1602" s="155">
        <f>Q1602*H1602</f>
        <v>62.049350000000004</v>
      </c>
      <c r="S1602" s="155">
        <v>0</v>
      </c>
      <c r="T1602" s="156">
        <f>S1602*H1602</f>
        <v>0</v>
      </c>
      <c r="AR1602" s="157" t="s">
        <v>445</v>
      </c>
      <c r="AT1602" s="157" t="s">
        <v>799</v>
      </c>
      <c r="AU1602" s="157" t="s">
        <v>85</v>
      </c>
      <c r="AY1602" s="18" t="s">
        <v>160</v>
      </c>
      <c r="BE1602" s="158">
        <f>IF(N1602="základní",J1602,0)</f>
        <v>0</v>
      </c>
      <c r="BF1602" s="158">
        <f>IF(N1602="snížená",J1602,0)</f>
        <v>0</v>
      </c>
      <c r="BG1602" s="158">
        <f>IF(N1602="zákl. přenesená",J1602,0)</f>
        <v>0</v>
      </c>
      <c r="BH1602" s="158">
        <f>IF(N1602="sníž. přenesená",J1602,0)</f>
        <v>0</v>
      </c>
      <c r="BI1602" s="158">
        <f>IF(N1602="nulová",J1602,0)</f>
        <v>0</v>
      </c>
      <c r="BJ1602" s="18" t="s">
        <v>83</v>
      </c>
      <c r="BK1602" s="158">
        <f>ROUND(I1602*H1602,2)</f>
        <v>0</v>
      </c>
      <c r="BL1602" s="18" t="s">
        <v>352</v>
      </c>
      <c r="BM1602" s="157" t="s">
        <v>1593</v>
      </c>
    </row>
    <row r="1603" spans="2:51" s="13" customFormat="1" ht="10">
      <c r="B1603" s="168"/>
      <c r="D1603" s="159" t="s">
        <v>171</v>
      </c>
      <c r="E1603" s="169" t="s">
        <v>21</v>
      </c>
      <c r="F1603" s="170" t="s">
        <v>1594</v>
      </c>
      <c r="H1603" s="171">
        <v>102.561</v>
      </c>
      <c r="I1603" s="172"/>
      <c r="L1603" s="168"/>
      <c r="M1603" s="173"/>
      <c r="T1603" s="174"/>
      <c r="AT1603" s="169" t="s">
        <v>171</v>
      </c>
      <c r="AU1603" s="169" t="s">
        <v>85</v>
      </c>
      <c r="AV1603" s="13" t="s">
        <v>85</v>
      </c>
      <c r="AW1603" s="13" t="s">
        <v>37</v>
      </c>
      <c r="AX1603" s="13" t="s">
        <v>76</v>
      </c>
      <c r="AY1603" s="169" t="s">
        <v>160</v>
      </c>
    </row>
    <row r="1604" spans="2:51" s="15" customFormat="1" ht="10">
      <c r="B1604" s="182"/>
      <c r="D1604" s="159" t="s">
        <v>171</v>
      </c>
      <c r="E1604" s="183" t="s">
        <v>21</v>
      </c>
      <c r="F1604" s="184" t="s">
        <v>185</v>
      </c>
      <c r="H1604" s="185">
        <v>102.561</v>
      </c>
      <c r="I1604" s="186"/>
      <c r="L1604" s="182"/>
      <c r="M1604" s="187"/>
      <c r="T1604" s="188"/>
      <c r="AT1604" s="183" t="s">
        <v>171</v>
      </c>
      <c r="AU1604" s="183" t="s">
        <v>85</v>
      </c>
      <c r="AV1604" s="15" t="s">
        <v>167</v>
      </c>
      <c r="AW1604" s="15" t="s">
        <v>37</v>
      </c>
      <c r="AX1604" s="15" t="s">
        <v>83</v>
      </c>
      <c r="AY1604" s="183" t="s">
        <v>160</v>
      </c>
    </row>
    <row r="1605" spans="2:51" s="13" customFormat="1" ht="10">
      <c r="B1605" s="168"/>
      <c r="D1605" s="159" t="s">
        <v>171</v>
      </c>
      <c r="F1605" s="170" t="s">
        <v>1595</v>
      </c>
      <c r="H1605" s="171">
        <v>112.817</v>
      </c>
      <c r="I1605" s="172"/>
      <c r="L1605" s="168"/>
      <c r="M1605" s="173"/>
      <c r="T1605" s="174"/>
      <c r="AT1605" s="169" t="s">
        <v>171</v>
      </c>
      <c r="AU1605" s="169" t="s">
        <v>85</v>
      </c>
      <c r="AV1605" s="13" t="s">
        <v>85</v>
      </c>
      <c r="AW1605" s="13" t="s">
        <v>4</v>
      </c>
      <c r="AX1605" s="13" t="s">
        <v>83</v>
      </c>
      <c r="AY1605" s="169" t="s">
        <v>160</v>
      </c>
    </row>
    <row r="1606" spans="2:65" s="1" customFormat="1" ht="24" customHeight="1">
      <c r="B1606" s="33"/>
      <c r="C1606" s="146" t="s">
        <v>1596</v>
      </c>
      <c r="D1606" s="146" t="s">
        <v>162</v>
      </c>
      <c r="E1606" s="147" t="s">
        <v>1597</v>
      </c>
      <c r="F1606" s="148" t="s">
        <v>1598</v>
      </c>
      <c r="G1606" s="149" t="s">
        <v>204</v>
      </c>
      <c r="H1606" s="150">
        <v>3521.132</v>
      </c>
      <c r="I1606" s="151"/>
      <c r="J1606" s="152">
        <f>ROUND(I1606*H1606,2)</f>
        <v>0</v>
      </c>
      <c r="K1606" s="148" t="s">
        <v>166</v>
      </c>
      <c r="L1606" s="33"/>
      <c r="M1606" s="153" t="s">
        <v>21</v>
      </c>
      <c r="N1606" s="154" t="s">
        <v>47</v>
      </c>
      <c r="P1606" s="155">
        <f>O1606*H1606</f>
        <v>0</v>
      </c>
      <c r="Q1606" s="155">
        <v>0</v>
      </c>
      <c r="R1606" s="155">
        <f>Q1606*H1606</f>
        <v>0</v>
      </c>
      <c r="S1606" s="155">
        <v>0</v>
      </c>
      <c r="T1606" s="156">
        <f>S1606*H1606</f>
        <v>0</v>
      </c>
      <c r="AR1606" s="157" t="s">
        <v>352</v>
      </c>
      <c r="AT1606" s="157" t="s">
        <v>162</v>
      </c>
      <c r="AU1606" s="157" t="s">
        <v>85</v>
      </c>
      <c r="AY1606" s="18" t="s">
        <v>160</v>
      </c>
      <c r="BE1606" s="158">
        <f>IF(N1606="základní",J1606,0)</f>
        <v>0</v>
      </c>
      <c r="BF1606" s="158">
        <f>IF(N1606="snížená",J1606,0)</f>
        <v>0</v>
      </c>
      <c r="BG1606" s="158">
        <f>IF(N1606="zákl. přenesená",J1606,0)</f>
        <v>0</v>
      </c>
      <c r="BH1606" s="158">
        <f>IF(N1606="sníž. přenesená",J1606,0)</f>
        <v>0</v>
      </c>
      <c r="BI1606" s="158">
        <f>IF(N1606="nulová",J1606,0)</f>
        <v>0</v>
      </c>
      <c r="BJ1606" s="18" t="s">
        <v>83</v>
      </c>
      <c r="BK1606" s="158">
        <f>ROUND(I1606*H1606,2)</f>
        <v>0</v>
      </c>
      <c r="BL1606" s="18" t="s">
        <v>352</v>
      </c>
      <c r="BM1606" s="157" t="s">
        <v>1599</v>
      </c>
    </row>
    <row r="1607" spans="2:47" s="1" customFormat="1" ht="36">
      <c r="B1607" s="33"/>
      <c r="D1607" s="159" t="s">
        <v>169</v>
      </c>
      <c r="F1607" s="160" t="s">
        <v>1591</v>
      </c>
      <c r="I1607" s="94"/>
      <c r="L1607" s="33"/>
      <c r="M1607" s="161"/>
      <c r="T1607" s="54"/>
      <c r="AT1607" s="18" t="s">
        <v>169</v>
      </c>
      <c r="AU1607" s="18" t="s">
        <v>85</v>
      </c>
    </row>
    <row r="1608" spans="2:51" s="12" customFormat="1" ht="10">
      <c r="B1608" s="162"/>
      <c r="D1608" s="159" t="s">
        <v>171</v>
      </c>
      <c r="E1608" s="163" t="s">
        <v>21</v>
      </c>
      <c r="F1608" s="164" t="s">
        <v>1430</v>
      </c>
      <c r="H1608" s="163" t="s">
        <v>21</v>
      </c>
      <c r="I1608" s="165"/>
      <c r="L1608" s="162"/>
      <c r="M1608" s="166"/>
      <c r="T1608" s="167"/>
      <c r="AT1608" s="163" t="s">
        <v>171</v>
      </c>
      <c r="AU1608" s="163" t="s">
        <v>85</v>
      </c>
      <c r="AV1608" s="12" t="s">
        <v>83</v>
      </c>
      <c r="AW1608" s="12" t="s">
        <v>37</v>
      </c>
      <c r="AX1608" s="12" t="s">
        <v>76</v>
      </c>
      <c r="AY1608" s="163" t="s">
        <v>160</v>
      </c>
    </row>
    <row r="1609" spans="2:51" s="12" customFormat="1" ht="10">
      <c r="B1609" s="162"/>
      <c r="D1609" s="159" t="s">
        <v>171</v>
      </c>
      <c r="E1609" s="163" t="s">
        <v>21</v>
      </c>
      <c r="F1609" s="164" t="s">
        <v>1458</v>
      </c>
      <c r="H1609" s="163" t="s">
        <v>21</v>
      </c>
      <c r="I1609" s="165"/>
      <c r="L1609" s="162"/>
      <c r="M1609" s="166"/>
      <c r="T1609" s="167"/>
      <c r="AT1609" s="163" t="s">
        <v>171</v>
      </c>
      <c r="AU1609" s="163" t="s">
        <v>85</v>
      </c>
      <c r="AV1609" s="12" t="s">
        <v>83</v>
      </c>
      <c r="AW1609" s="12" t="s">
        <v>37</v>
      </c>
      <c r="AX1609" s="12" t="s">
        <v>76</v>
      </c>
      <c r="AY1609" s="163" t="s">
        <v>160</v>
      </c>
    </row>
    <row r="1610" spans="2:51" s="13" customFormat="1" ht="10">
      <c r="B1610" s="168"/>
      <c r="D1610" s="159" t="s">
        <v>171</v>
      </c>
      <c r="E1610" s="169" t="s">
        <v>21</v>
      </c>
      <c r="F1610" s="170" t="s">
        <v>1600</v>
      </c>
      <c r="H1610" s="171">
        <v>1817.295</v>
      </c>
      <c r="I1610" s="172"/>
      <c r="L1610" s="168"/>
      <c r="M1610" s="173"/>
      <c r="T1610" s="174"/>
      <c r="AT1610" s="169" t="s">
        <v>171</v>
      </c>
      <c r="AU1610" s="169" t="s">
        <v>85</v>
      </c>
      <c r="AV1610" s="13" t="s">
        <v>85</v>
      </c>
      <c r="AW1610" s="13" t="s">
        <v>37</v>
      </c>
      <c r="AX1610" s="13" t="s">
        <v>76</v>
      </c>
      <c r="AY1610" s="169" t="s">
        <v>160</v>
      </c>
    </row>
    <row r="1611" spans="2:51" s="13" customFormat="1" ht="10">
      <c r="B1611" s="168"/>
      <c r="D1611" s="159" t="s">
        <v>171</v>
      </c>
      <c r="E1611" s="169" t="s">
        <v>21</v>
      </c>
      <c r="F1611" s="170" t="s">
        <v>1601</v>
      </c>
      <c r="H1611" s="171">
        <v>104.033</v>
      </c>
      <c r="I1611" s="172"/>
      <c r="L1611" s="168"/>
      <c r="M1611" s="173"/>
      <c r="T1611" s="174"/>
      <c r="AT1611" s="169" t="s">
        <v>171</v>
      </c>
      <c r="AU1611" s="169" t="s">
        <v>85</v>
      </c>
      <c r="AV1611" s="13" t="s">
        <v>85</v>
      </c>
      <c r="AW1611" s="13" t="s">
        <v>37</v>
      </c>
      <c r="AX1611" s="13" t="s">
        <v>76</v>
      </c>
      <c r="AY1611" s="169" t="s">
        <v>160</v>
      </c>
    </row>
    <row r="1612" spans="2:51" s="13" customFormat="1" ht="10">
      <c r="B1612" s="168"/>
      <c r="D1612" s="159" t="s">
        <v>171</v>
      </c>
      <c r="E1612" s="169" t="s">
        <v>21</v>
      </c>
      <c r="F1612" s="170" t="s">
        <v>1602</v>
      </c>
      <c r="H1612" s="171">
        <v>652.568</v>
      </c>
      <c r="I1612" s="172"/>
      <c r="L1612" s="168"/>
      <c r="M1612" s="173"/>
      <c r="T1612" s="174"/>
      <c r="AT1612" s="169" t="s">
        <v>171</v>
      </c>
      <c r="AU1612" s="169" t="s">
        <v>85</v>
      </c>
      <c r="AV1612" s="13" t="s">
        <v>85</v>
      </c>
      <c r="AW1612" s="13" t="s">
        <v>37</v>
      </c>
      <c r="AX1612" s="13" t="s">
        <v>76</v>
      </c>
      <c r="AY1612" s="169" t="s">
        <v>160</v>
      </c>
    </row>
    <row r="1613" spans="2:51" s="13" customFormat="1" ht="10">
      <c r="B1613" s="168"/>
      <c r="D1613" s="159" t="s">
        <v>171</v>
      </c>
      <c r="E1613" s="169" t="s">
        <v>21</v>
      </c>
      <c r="F1613" s="170" t="s">
        <v>1603</v>
      </c>
      <c r="H1613" s="171">
        <v>970.485</v>
      </c>
      <c r="I1613" s="172"/>
      <c r="L1613" s="168"/>
      <c r="M1613" s="173"/>
      <c r="T1613" s="174"/>
      <c r="AT1613" s="169" t="s">
        <v>171</v>
      </c>
      <c r="AU1613" s="169" t="s">
        <v>85</v>
      </c>
      <c r="AV1613" s="13" t="s">
        <v>85</v>
      </c>
      <c r="AW1613" s="13" t="s">
        <v>37</v>
      </c>
      <c r="AX1613" s="13" t="s">
        <v>76</v>
      </c>
      <c r="AY1613" s="169" t="s">
        <v>160</v>
      </c>
    </row>
    <row r="1614" spans="2:51" s="13" customFormat="1" ht="10">
      <c r="B1614" s="168"/>
      <c r="D1614" s="159" t="s">
        <v>171</v>
      </c>
      <c r="E1614" s="169" t="s">
        <v>21</v>
      </c>
      <c r="F1614" s="170" t="s">
        <v>1604</v>
      </c>
      <c r="H1614" s="171">
        <v>-286.732</v>
      </c>
      <c r="I1614" s="172"/>
      <c r="L1614" s="168"/>
      <c r="M1614" s="173"/>
      <c r="T1614" s="174"/>
      <c r="AT1614" s="169" t="s">
        <v>171</v>
      </c>
      <c r="AU1614" s="169" t="s">
        <v>85</v>
      </c>
      <c r="AV1614" s="13" t="s">
        <v>85</v>
      </c>
      <c r="AW1614" s="13" t="s">
        <v>37</v>
      </c>
      <c r="AX1614" s="13" t="s">
        <v>76</v>
      </c>
      <c r="AY1614" s="169" t="s">
        <v>160</v>
      </c>
    </row>
    <row r="1615" spans="2:51" s="14" customFormat="1" ht="10">
      <c r="B1615" s="175"/>
      <c r="D1615" s="159" t="s">
        <v>171</v>
      </c>
      <c r="E1615" s="176" t="s">
        <v>21</v>
      </c>
      <c r="F1615" s="177" t="s">
        <v>180</v>
      </c>
      <c r="H1615" s="178">
        <v>3257.649</v>
      </c>
      <c r="I1615" s="179"/>
      <c r="L1615" s="175"/>
      <c r="M1615" s="180"/>
      <c r="T1615" s="181"/>
      <c r="AT1615" s="176" t="s">
        <v>171</v>
      </c>
      <c r="AU1615" s="176" t="s">
        <v>85</v>
      </c>
      <c r="AV1615" s="14" t="s">
        <v>181</v>
      </c>
      <c r="AW1615" s="14" t="s">
        <v>37</v>
      </c>
      <c r="AX1615" s="14" t="s">
        <v>76</v>
      </c>
      <c r="AY1615" s="176" t="s">
        <v>160</v>
      </c>
    </row>
    <row r="1616" spans="2:51" s="12" customFormat="1" ht="10">
      <c r="B1616" s="162"/>
      <c r="D1616" s="159" t="s">
        <v>171</v>
      </c>
      <c r="E1616" s="163" t="s">
        <v>21</v>
      </c>
      <c r="F1616" s="164" t="s">
        <v>1464</v>
      </c>
      <c r="H1616" s="163" t="s">
        <v>21</v>
      </c>
      <c r="I1616" s="165"/>
      <c r="L1616" s="162"/>
      <c r="M1616" s="166"/>
      <c r="T1616" s="167"/>
      <c r="AT1616" s="163" t="s">
        <v>171</v>
      </c>
      <c r="AU1616" s="163" t="s">
        <v>85</v>
      </c>
      <c r="AV1616" s="12" t="s">
        <v>83</v>
      </c>
      <c r="AW1616" s="12" t="s">
        <v>37</v>
      </c>
      <c r="AX1616" s="12" t="s">
        <v>76</v>
      </c>
      <c r="AY1616" s="163" t="s">
        <v>160</v>
      </c>
    </row>
    <row r="1617" spans="2:51" s="13" customFormat="1" ht="10">
      <c r="B1617" s="168"/>
      <c r="D1617" s="159" t="s">
        <v>171</v>
      </c>
      <c r="E1617" s="169" t="s">
        <v>21</v>
      </c>
      <c r="F1617" s="170" t="s">
        <v>1605</v>
      </c>
      <c r="H1617" s="171">
        <v>263.483</v>
      </c>
      <c r="I1617" s="172"/>
      <c r="L1617" s="168"/>
      <c r="M1617" s="173"/>
      <c r="T1617" s="174"/>
      <c r="AT1617" s="169" t="s">
        <v>171</v>
      </c>
      <c r="AU1617" s="169" t="s">
        <v>85</v>
      </c>
      <c r="AV1617" s="13" t="s">
        <v>85</v>
      </c>
      <c r="AW1617" s="13" t="s">
        <v>37</v>
      </c>
      <c r="AX1617" s="13" t="s">
        <v>76</v>
      </c>
      <c r="AY1617" s="169" t="s">
        <v>160</v>
      </c>
    </row>
    <row r="1618" spans="2:51" s="14" customFormat="1" ht="10">
      <c r="B1618" s="175"/>
      <c r="D1618" s="159" t="s">
        <v>171</v>
      </c>
      <c r="E1618" s="176" t="s">
        <v>21</v>
      </c>
      <c r="F1618" s="177" t="s">
        <v>180</v>
      </c>
      <c r="H1618" s="178">
        <v>263.483</v>
      </c>
      <c r="I1618" s="179"/>
      <c r="L1618" s="175"/>
      <c r="M1618" s="180"/>
      <c r="T1618" s="181"/>
      <c r="AT1618" s="176" t="s">
        <v>171</v>
      </c>
      <c r="AU1618" s="176" t="s">
        <v>85</v>
      </c>
      <c r="AV1618" s="14" t="s">
        <v>181</v>
      </c>
      <c r="AW1618" s="14" t="s">
        <v>37</v>
      </c>
      <c r="AX1618" s="14" t="s">
        <v>76</v>
      </c>
      <c r="AY1618" s="176" t="s">
        <v>160</v>
      </c>
    </row>
    <row r="1619" spans="2:51" s="15" customFormat="1" ht="10">
      <c r="B1619" s="182"/>
      <c r="D1619" s="159" t="s">
        <v>171</v>
      </c>
      <c r="E1619" s="183" t="s">
        <v>21</v>
      </c>
      <c r="F1619" s="184" t="s">
        <v>185</v>
      </c>
      <c r="H1619" s="185">
        <v>3521.132</v>
      </c>
      <c r="I1619" s="186"/>
      <c r="L1619" s="182"/>
      <c r="M1619" s="187"/>
      <c r="T1619" s="188"/>
      <c r="AT1619" s="183" t="s">
        <v>171</v>
      </c>
      <c r="AU1619" s="183" t="s">
        <v>85</v>
      </c>
      <c r="AV1619" s="15" t="s">
        <v>167</v>
      </c>
      <c r="AW1619" s="15" t="s">
        <v>37</v>
      </c>
      <c r="AX1619" s="15" t="s">
        <v>83</v>
      </c>
      <c r="AY1619" s="183" t="s">
        <v>160</v>
      </c>
    </row>
    <row r="1620" spans="2:65" s="1" customFormat="1" ht="16.5" customHeight="1">
      <c r="B1620" s="33"/>
      <c r="C1620" s="192" t="s">
        <v>1606</v>
      </c>
      <c r="D1620" s="192" t="s">
        <v>799</v>
      </c>
      <c r="E1620" s="193" t="s">
        <v>1535</v>
      </c>
      <c r="F1620" s="194" t="s">
        <v>1536</v>
      </c>
      <c r="G1620" s="195" t="s">
        <v>165</v>
      </c>
      <c r="H1620" s="196">
        <v>96.831</v>
      </c>
      <c r="I1620" s="197"/>
      <c r="J1620" s="198">
        <f>ROUND(I1620*H1620,2)</f>
        <v>0</v>
      </c>
      <c r="K1620" s="194" t="s">
        <v>21</v>
      </c>
      <c r="L1620" s="199"/>
      <c r="M1620" s="200" t="s">
        <v>21</v>
      </c>
      <c r="N1620" s="201" t="s">
        <v>47</v>
      </c>
      <c r="P1620" s="155">
        <f>O1620*H1620</f>
        <v>0</v>
      </c>
      <c r="Q1620" s="155">
        <v>0.5</v>
      </c>
      <c r="R1620" s="155">
        <f>Q1620*H1620</f>
        <v>48.4155</v>
      </c>
      <c r="S1620" s="155">
        <v>0</v>
      </c>
      <c r="T1620" s="156">
        <f>S1620*H1620</f>
        <v>0</v>
      </c>
      <c r="AR1620" s="157" t="s">
        <v>445</v>
      </c>
      <c r="AT1620" s="157" t="s">
        <v>799</v>
      </c>
      <c r="AU1620" s="157" t="s">
        <v>85</v>
      </c>
      <c r="AY1620" s="18" t="s">
        <v>160</v>
      </c>
      <c r="BE1620" s="158">
        <f>IF(N1620="základní",J1620,0)</f>
        <v>0</v>
      </c>
      <c r="BF1620" s="158">
        <f>IF(N1620="snížená",J1620,0)</f>
        <v>0</v>
      </c>
      <c r="BG1620" s="158">
        <f>IF(N1620="zákl. přenesená",J1620,0)</f>
        <v>0</v>
      </c>
      <c r="BH1620" s="158">
        <f>IF(N1620="sníž. přenesená",J1620,0)</f>
        <v>0</v>
      </c>
      <c r="BI1620" s="158">
        <f>IF(N1620="nulová",J1620,0)</f>
        <v>0</v>
      </c>
      <c r="BJ1620" s="18" t="s">
        <v>83</v>
      </c>
      <c r="BK1620" s="158">
        <f>ROUND(I1620*H1620,2)</f>
        <v>0</v>
      </c>
      <c r="BL1620" s="18" t="s">
        <v>352</v>
      </c>
      <c r="BM1620" s="157" t="s">
        <v>1607</v>
      </c>
    </row>
    <row r="1621" spans="2:51" s="13" customFormat="1" ht="10">
      <c r="B1621" s="168"/>
      <c r="D1621" s="159" t="s">
        <v>171</v>
      </c>
      <c r="E1621" s="169" t="s">
        <v>21</v>
      </c>
      <c r="F1621" s="170" t="s">
        <v>1608</v>
      </c>
      <c r="H1621" s="171">
        <v>88.028</v>
      </c>
      <c r="I1621" s="172"/>
      <c r="L1621" s="168"/>
      <c r="M1621" s="173"/>
      <c r="T1621" s="174"/>
      <c r="AT1621" s="169" t="s">
        <v>171</v>
      </c>
      <c r="AU1621" s="169" t="s">
        <v>85</v>
      </c>
      <c r="AV1621" s="13" t="s">
        <v>85</v>
      </c>
      <c r="AW1621" s="13" t="s">
        <v>37</v>
      </c>
      <c r="AX1621" s="13" t="s">
        <v>76</v>
      </c>
      <c r="AY1621" s="169" t="s">
        <v>160</v>
      </c>
    </row>
    <row r="1622" spans="2:51" s="15" customFormat="1" ht="10">
      <c r="B1622" s="182"/>
      <c r="D1622" s="159" t="s">
        <v>171</v>
      </c>
      <c r="E1622" s="183" t="s">
        <v>21</v>
      </c>
      <c r="F1622" s="184" t="s">
        <v>185</v>
      </c>
      <c r="H1622" s="185">
        <v>88.028</v>
      </c>
      <c r="I1622" s="186"/>
      <c r="L1622" s="182"/>
      <c r="M1622" s="187"/>
      <c r="T1622" s="188"/>
      <c r="AT1622" s="183" t="s">
        <v>171</v>
      </c>
      <c r="AU1622" s="183" t="s">
        <v>85</v>
      </c>
      <c r="AV1622" s="15" t="s">
        <v>167</v>
      </c>
      <c r="AW1622" s="15" t="s">
        <v>37</v>
      </c>
      <c r="AX1622" s="15" t="s">
        <v>83</v>
      </c>
      <c r="AY1622" s="183" t="s">
        <v>160</v>
      </c>
    </row>
    <row r="1623" spans="2:51" s="13" customFormat="1" ht="10">
      <c r="B1623" s="168"/>
      <c r="D1623" s="159" t="s">
        <v>171</v>
      </c>
      <c r="F1623" s="170" t="s">
        <v>1609</v>
      </c>
      <c r="H1623" s="171">
        <v>96.831</v>
      </c>
      <c r="I1623" s="172"/>
      <c r="L1623" s="168"/>
      <c r="M1623" s="173"/>
      <c r="T1623" s="174"/>
      <c r="AT1623" s="169" t="s">
        <v>171</v>
      </c>
      <c r="AU1623" s="169" t="s">
        <v>85</v>
      </c>
      <c r="AV1623" s="13" t="s">
        <v>85</v>
      </c>
      <c r="AW1623" s="13" t="s">
        <v>4</v>
      </c>
      <c r="AX1623" s="13" t="s">
        <v>83</v>
      </c>
      <c r="AY1623" s="169" t="s">
        <v>160</v>
      </c>
    </row>
    <row r="1624" spans="2:65" s="1" customFormat="1" ht="16.5" customHeight="1">
      <c r="B1624" s="33"/>
      <c r="C1624" s="146" t="s">
        <v>1610</v>
      </c>
      <c r="D1624" s="146" t="s">
        <v>162</v>
      </c>
      <c r="E1624" s="147" t="s">
        <v>1611</v>
      </c>
      <c r="F1624" s="148" t="s">
        <v>1612</v>
      </c>
      <c r="G1624" s="149" t="s">
        <v>370</v>
      </c>
      <c r="H1624" s="150">
        <v>3516.9</v>
      </c>
      <c r="I1624" s="151"/>
      <c r="J1624" s="152">
        <f>ROUND(I1624*H1624,2)</f>
        <v>0</v>
      </c>
      <c r="K1624" s="148" t="s">
        <v>166</v>
      </c>
      <c r="L1624" s="33"/>
      <c r="M1624" s="153" t="s">
        <v>21</v>
      </c>
      <c r="N1624" s="154" t="s">
        <v>47</v>
      </c>
      <c r="P1624" s="155">
        <f>O1624*H1624</f>
        <v>0</v>
      </c>
      <c r="Q1624" s="155">
        <v>0</v>
      </c>
      <c r="R1624" s="155">
        <f>Q1624*H1624</f>
        <v>0</v>
      </c>
      <c r="S1624" s="155">
        <v>0</v>
      </c>
      <c r="T1624" s="156">
        <f>S1624*H1624</f>
        <v>0</v>
      </c>
      <c r="AR1624" s="157" t="s">
        <v>352</v>
      </c>
      <c r="AT1624" s="157" t="s">
        <v>162</v>
      </c>
      <c r="AU1624" s="157" t="s">
        <v>85</v>
      </c>
      <c r="AY1624" s="18" t="s">
        <v>160</v>
      </c>
      <c r="BE1624" s="158">
        <f>IF(N1624="základní",J1624,0)</f>
        <v>0</v>
      </c>
      <c r="BF1624" s="158">
        <f>IF(N1624="snížená",J1624,0)</f>
        <v>0</v>
      </c>
      <c r="BG1624" s="158">
        <f>IF(N1624="zákl. přenesená",J1624,0)</f>
        <v>0</v>
      </c>
      <c r="BH1624" s="158">
        <f>IF(N1624="sníž. přenesená",J1624,0)</f>
        <v>0</v>
      </c>
      <c r="BI1624" s="158">
        <f>IF(N1624="nulová",J1624,0)</f>
        <v>0</v>
      </c>
      <c r="BJ1624" s="18" t="s">
        <v>83</v>
      </c>
      <c r="BK1624" s="158">
        <f>ROUND(I1624*H1624,2)</f>
        <v>0</v>
      </c>
      <c r="BL1624" s="18" t="s">
        <v>352</v>
      </c>
      <c r="BM1624" s="157" t="s">
        <v>1613</v>
      </c>
    </row>
    <row r="1625" spans="2:47" s="1" customFormat="1" ht="36">
      <c r="B1625" s="33"/>
      <c r="D1625" s="159" t="s">
        <v>169</v>
      </c>
      <c r="F1625" s="160" t="s">
        <v>1591</v>
      </c>
      <c r="I1625" s="94"/>
      <c r="L1625" s="33"/>
      <c r="M1625" s="161"/>
      <c r="T1625" s="54"/>
      <c r="AT1625" s="18" t="s">
        <v>169</v>
      </c>
      <c r="AU1625" s="18" t="s">
        <v>85</v>
      </c>
    </row>
    <row r="1626" spans="2:51" s="12" customFormat="1" ht="10">
      <c r="B1626" s="162"/>
      <c r="D1626" s="159" t="s">
        <v>171</v>
      </c>
      <c r="E1626" s="163" t="s">
        <v>21</v>
      </c>
      <c r="F1626" s="164" t="s">
        <v>1552</v>
      </c>
      <c r="H1626" s="163" t="s">
        <v>21</v>
      </c>
      <c r="I1626" s="165"/>
      <c r="L1626" s="162"/>
      <c r="M1626" s="166"/>
      <c r="T1626" s="167"/>
      <c r="AT1626" s="163" t="s">
        <v>171</v>
      </c>
      <c r="AU1626" s="163" t="s">
        <v>85</v>
      </c>
      <c r="AV1626" s="12" t="s">
        <v>83</v>
      </c>
      <c r="AW1626" s="12" t="s">
        <v>37</v>
      </c>
      <c r="AX1626" s="12" t="s">
        <v>76</v>
      </c>
      <c r="AY1626" s="163" t="s">
        <v>160</v>
      </c>
    </row>
    <row r="1627" spans="2:51" s="12" customFormat="1" ht="10">
      <c r="B1627" s="162"/>
      <c r="D1627" s="159" t="s">
        <v>171</v>
      </c>
      <c r="E1627" s="163" t="s">
        <v>21</v>
      </c>
      <c r="F1627" s="164" t="s">
        <v>1556</v>
      </c>
      <c r="H1627" s="163" t="s">
        <v>21</v>
      </c>
      <c r="I1627" s="165"/>
      <c r="L1627" s="162"/>
      <c r="M1627" s="166"/>
      <c r="T1627" s="167"/>
      <c r="AT1627" s="163" t="s">
        <v>171</v>
      </c>
      <c r="AU1627" s="163" t="s">
        <v>85</v>
      </c>
      <c r="AV1627" s="12" t="s">
        <v>83</v>
      </c>
      <c r="AW1627" s="12" t="s">
        <v>37</v>
      </c>
      <c r="AX1627" s="12" t="s">
        <v>76</v>
      </c>
      <c r="AY1627" s="163" t="s">
        <v>160</v>
      </c>
    </row>
    <row r="1628" spans="2:51" s="12" customFormat="1" ht="10">
      <c r="B1628" s="162"/>
      <c r="D1628" s="159" t="s">
        <v>171</v>
      </c>
      <c r="E1628" s="163" t="s">
        <v>21</v>
      </c>
      <c r="F1628" s="164" t="s">
        <v>1573</v>
      </c>
      <c r="H1628" s="163" t="s">
        <v>21</v>
      </c>
      <c r="I1628" s="165"/>
      <c r="L1628" s="162"/>
      <c r="M1628" s="166"/>
      <c r="T1628" s="167"/>
      <c r="AT1628" s="163" t="s">
        <v>171</v>
      </c>
      <c r="AU1628" s="163" t="s">
        <v>85</v>
      </c>
      <c r="AV1628" s="12" t="s">
        <v>83</v>
      </c>
      <c r="AW1628" s="12" t="s">
        <v>37</v>
      </c>
      <c r="AX1628" s="12" t="s">
        <v>76</v>
      </c>
      <c r="AY1628" s="163" t="s">
        <v>160</v>
      </c>
    </row>
    <row r="1629" spans="2:51" s="13" customFormat="1" ht="20">
      <c r="B1629" s="168"/>
      <c r="D1629" s="159" t="s">
        <v>171</v>
      </c>
      <c r="E1629" s="169" t="s">
        <v>21</v>
      </c>
      <c r="F1629" s="170" t="s">
        <v>1574</v>
      </c>
      <c r="H1629" s="171">
        <v>2325.96</v>
      </c>
      <c r="I1629" s="172"/>
      <c r="L1629" s="168"/>
      <c r="M1629" s="173"/>
      <c r="T1629" s="174"/>
      <c r="AT1629" s="169" t="s">
        <v>171</v>
      </c>
      <c r="AU1629" s="169" t="s">
        <v>85</v>
      </c>
      <c r="AV1629" s="13" t="s">
        <v>85</v>
      </c>
      <c r="AW1629" s="13" t="s">
        <v>37</v>
      </c>
      <c r="AX1629" s="13" t="s">
        <v>76</v>
      </c>
      <c r="AY1629" s="169" t="s">
        <v>160</v>
      </c>
    </row>
    <row r="1630" spans="2:51" s="13" customFormat="1" ht="10">
      <c r="B1630" s="168"/>
      <c r="D1630" s="159" t="s">
        <v>171</v>
      </c>
      <c r="E1630" s="169" t="s">
        <v>21</v>
      </c>
      <c r="F1630" s="170" t="s">
        <v>1614</v>
      </c>
      <c r="H1630" s="171">
        <v>822.56</v>
      </c>
      <c r="I1630" s="172"/>
      <c r="L1630" s="168"/>
      <c r="M1630" s="173"/>
      <c r="T1630" s="174"/>
      <c r="AT1630" s="169" t="s">
        <v>171</v>
      </c>
      <c r="AU1630" s="169" t="s">
        <v>85</v>
      </c>
      <c r="AV1630" s="13" t="s">
        <v>85</v>
      </c>
      <c r="AW1630" s="13" t="s">
        <v>37</v>
      </c>
      <c r="AX1630" s="13" t="s">
        <v>76</v>
      </c>
      <c r="AY1630" s="169" t="s">
        <v>160</v>
      </c>
    </row>
    <row r="1631" spans="2:51" s="14" customFormat="1" ht="10">
      <c r="B1631" s="175"/>
      <c r="D1631" s="159" t="s">
        <v>171</v>
      </c>
      <c r="E1631" s="176" t="s">
        <v>21</v>
      </c>
      <c r="F1631" s="177" t="s">
        <v>180</v>
      </c>
      <c r="H1631" s="178">
        <v>3148.52</v>
      </c>
      <c r="I1631" s="179"/>
      <c r="L1631" s="175"/>
      <c r="M1631" s="180"/>
      <c r="T1631" s="181"/>
      <c r="AT1631" s="176" t="s">
        <v>171</v>
      </c>
      <c r="AU1631" s="176" t="s">
        <v>85</v>
      </c>
      <c r="AV1631" s="14" t="s">
        <v>181</v>
      </c>
      <c r="AW1631" s="14" t="s">
        <v>37</v>
      </c>
      <c r="AX1631" s="14" t="s">
        <v>76</v>
      </c>
      <c r="AY1631" s="176" t="s">
        <v>160</v>
      </c>
    </row>
    <row r="1632" spans="2:51" s="12" customFormat="1" ht="10">
      <c r="B1632" s="162"/>
      <c r="D1632" s="159" t="s">
        <v>171</v>
      </c>
      <c r="E1632" s="163" t="s">
        <v>21</v>
      </c>
      <c r="F1632" s="164" t="s">
        <v>1554</v>
      </c>
      <c r="H1632" s="163" t="s">
        <v>21</v>
      </c>
      <c r="I1632" s="165"/>
      <c r="L1632" s="162"/>
      <c r="M1632" s="166"/>
      <c r="T1632" s="167"/>
      <c r="AT1632" s="163" t="s">
        <v>171</v>
      </c>
      <c r="AU1632" s="163" t="s">
        <v>85</v>
      </c>
      <c r="AV1632" s="12" t="s">
        <v>83</v>
      </c>
      <c r="AW1632" s="12" t="s">
        <v>37</v>
      </c>
      <c r="AX1632" s="12" t="s">
        <v>76</v>
      </c>
      <c r="AY1632" s="163" t="s">
        <v>160</v>
      </c>
    </row>
    <row r="1633" spans="2:51" s="13" customFormat="1" ht="10">
      <c r="B1633" s="168"/>
      <c r="D1633" s="159" t="s">
        <v>171</v>
      </c>
      <c r="E1633" s="169" t="s">
        <v>21</v>
      </c>
      <c r="F1633" s="170" t="s">
        <v>1615</v>
      </c>
      <c r="H1633" s="171">
        <v>74.5</v>
      </c>
      <c r="I1633" s="172"/>
      <c r="L1633" s="168"/>
      <c r="M1633" s="173"/>
      <c r="T1633" s="174"/>
      <c r="AT1633" s="169" t="s">
        <v>171</v>
      </c>
      <c r="AU1633" s="169" t="s">
        <v>85</v>
      </c>
      <c r="AV1633" s="13" t="s">
        <v>85</v>
      </c>
      <c r="AW1633" s="13" t="s">
        <v>37</v>
      </c>
      <c r="AX1633" s="13" t="s">
        <v>76</v>
      </c>
      <c r="AY1633" s="169" t="s">
        <v>160</v>
      </c>
    </row>
    <row r="1634" spans="2:51" s="14" customFormat="1" ht="10">
      <c r="B1634" s="175"/>
      <c r="D1634" s="159" t="s">
        <v>171</v>
      </c>
      <c r="E1634" s="176" t="s">
        <v>21</v>
      </c>
      <c r="F1634" s="177" t="s">
        <v>180</v>
      </c>
      <c r="H1634" s="178">
        <v>74.5</v>
      </c>
      <c r="I1634" s="179"/>
      <c r="L1634" s="175"/>
      <c r="M1634" s="180"/>
      <c r="T1634" s="181"/>
      <c r="AT1634" s="176" t="s">
        <v>171</v>
      </c>
      <c r="AU1634" s="176" t="s">
        <v>85</v>
      </c>
      <c r="AV1634" s="14" t="s">
        <v>181</v>
      </c>
      <c r="AW1634" s="14" t="s">
        <v>37</v>
      </c>
      <c r="AX1634" s="14" t="s">
        <v>76</v>
      </c>
      <c r="AY1634" s="176" t="s">
        <v>160</v>
      </c>
    </row>
    <row r="1635" spans="2:51" s="12" customFormat="1" ht="10">
      <c r="B1635" s="162"/>
      <c r="D1635" s="159" t="s">
        <v>171</v>
      </c>
      <c r="E1635" s="163" t="s">
        <v>21</v>
      </c>
      <c r="F1635" s="164" t="s">
        <v>1616</v>
      </c>
      <c r="H1635" s="163" t="s">
        <v>21</v>
      </c>
      <c r="I1635" s="165"/>
      <c r="L1635" s="162"/>
      <c r="M1635" s="166"/>
      <c r="T1635" s="167"/>
      <c r="AT1635" s="163" t="s">
        <v>171</v>
      </c>
      <c r="AU1635" s="163" t="s">
        <v>85</v>
      </c>
      <c r="AV1635" s="12" t="s">
        <v>83</v>
      </c>
      <c r="AW1635" s="12" t="s">
        <v>37</v>
      </c>
      <c r="AX1635" s="12" t="s">
        <v>76</v>
      </c>
      <c r="AY1635" s="163" t="s">
        <v>160</v>
      </c>
    </row>
    <row r="1636" spans="2:51" s="13" customFormat="1" ht="10">
      <c r="B1636" s="168"/>
      <c r="D1636" s="159" t="s">
        <v>171</v>
      </c>
      <c r="E1636" s="169" t="s">
        <v>21</v>
      </c>
      <c r="F1636" s="170" t="s">
        <v>1617</v>
      </c>
      <c r="H1636" s="171">
        <v>293.88</v>
      </c>
      <c r="I1636" s="172"/>
      <c r="L1636" s="168"/>
      <c r="M1636" s="173"/>
      <c r="T1636" s="174"/>
      <c r="AT1636" s="169" t="s">
        <v>171</v>
      </c>
      <c r="AU1636" s="169" t="s">
        <v>85</v>
      </c>
      <c r="AV1636" s="13" t="s">
        <v>85</v>
      </c>
      <c r="AW1636" s="13" t="s">
        <v>37</v>
      </c>
      <c r="AX1636" s="13" t="s">
        <v>76</v>
      </c>
      <c r="AY1636" s="169" t="s">
        <v>160</v>
      </c>
    </row>
    <row r="1637" spans="2:51" s="14" customFormat="1" ht="10">
      <c r="B1637" s="175"/>
      <c r="D1637" s="159" t="s">
        <v>171</v>
      </c>
      <c r="E1637" s="176" t="s">
        <v>21</v>
      </c>
      <c r="F1637" s="177" t="s">
        <v>180</v>
      </c>
      <c r="H1637" s="178">
        <v>293.88</v>
      </c>
      <c r="I1637" s="179"/>
      <c r="L1637" s="175"/>
      <c r="M1637" s="180"/>
      <c r="T1637" s="181"/>
      <c r="AT1637" s="176" t="s">
        <v>171</v>
      </c>
      <c r="AU1637" s="176" t="s">
        <v>85</v>
      </c>
      <c r="AV1637" s="14" t="s">
        <v>181</v>
      </c>
      <c r="AW1637" s="14" t="s">
        <v>37</v>
      </c>
      <c r="AX1637" s="14" t="s">
        <v>76</v>
      </c>
      <c r="AY1637" s="176" t="s">
        <v>160</v>
      </c>
    </row>
    <row r="1638" spans="2:51" s="15" customFormat="1" ht="10">
      <c r="B1638" s="182"/>
      <c r="D1638" s="159" t="s">
        <v>171</v>
      </c>
      <c r="E1638" s="183" t="s">
        <v>21</v>
      </c>
      <c r="F1638" s="184" t="s">
        <v>185</v>
      </c>
      <c r="H1638" s="185">
        <v>3516.9</v>
      </c>
      <c r="I1638" s="186"/>
      <c r="L1638" s="182"/>
      <c r="M1638" s="187"/>
      <c r="T1638" s="188"/>
      <c r="AT1638" s="183" t="s">
        <v>171</v>
      </c>
      <c r="AU1638" s="183" t="s">
        <v>85</v>
      </c>
      <c r="AV1638" s="15" t="s">
        <v>167</v>
      </c>
      <c r="AW1638" s="15" t="s">
        <v>37</v>
      </c>
      <c r="AX1638" s="15" t="s">
        <v>83</v>
      </c>
      <c r="AY1638" s="183" t="s">
        <v>160</v>
      </c>
    </row>
    <row r="1639" spans="2:65" s="1" customFormat="1" ht="16.5" customHeight="1">
      <c r="B1639" s="33"/>
      <c r="C1639" s="192" t="s">
        <v>1618</v>
      </c>
      <c r="D1639" s="192" t="s">
        <v>799</v>
      </c>
      <c r="E1639" s="193" t="s">
        <v>1619</v>
      </c>
      <c r="F1639" s="194" t="s">
        <v>1620</v>
      </c>
      <c r="G1639" s="195" t="s">
        <v>165</v>
      </c>
      <c r="H1639" s="196">
        <v>18.569</v>
      </c>
      <c r="I1639" s="197"/>
      <c r="J1639" s="198">
        <f>ROUND(I1639*H1639,2)</f>
        <v>0</v>
      </c>
      <c r="K1639" s="194" t="s">
        <v>166</v>
      </c>
      <c r="L1639" s="199"/>
      <c r="M1639" s="200" t="s">
        <v>21</v>
      </c>
      <c r="N1639" s="201" t="s">
        <v>47</v>
      </c>
      <c r="P1639" s="155">
        <f>O1639*H1639</f>
        <v>0</v>
      </c>
      <c r="Q1639" s="155">
        <v>0.55</v>
      </c>
      <c r="R1639" s="155">
        <f>Q1639*H1639</f>
        <v>10.212950000000001</v>
      </c>
      <c r="S1639" s="155">
        <v>0</v>
      </c>
      <c r="T1639" s="156">
        <f>S1639*H1639</f>
        <v>0</v>
      </c>
      <c r="AR1639" s="157" t="s">
        <v>445</v>
      </c>
      <c r="AT1639" s="157" t="s">
        <v>799</v>
      </c>
      <c r="AU1639" s="157" t="s">
        <v>85</v>
      </c>
      <c r="AY1639" s="18" t="s">
        <v>160</v>
      </c>
      <c r="BE1639" s="158">
        <f>IF(N1639="základní",J1639,0)</f>
        <v>0</v>
      </c>
      <c r="BF1639" s="158">
        <f>IF(N1639="snížená",J1639,0)</f>
        <v>0</v>
      </c>
      <c r="BG1639" s="158">
        <f>IF(N1639="zákl. přenesená",J1639,0)</f>
        <v>0</v>
      </c>
      <c r="BH1639" s="158">
        <f>IF(N1639="sníž. přenesená",J1639,0)</f>
        <v>0</v>
      </c>
      <c r="BI1639" s="158">
        <f>IF(N1639="nulová",J1639,0)</f>
        <v>0</v>
      </c>
      <c r="BJ1639" s="18" t="s">
        <v>83</v>
      </c>
      <c r="BK1639" s="158">
        <f>ROUND(I1639*H1639,2)</f>
        <v>0</v>
      </c>
      <c r="BL1639" s="18" t="s">
        <v>352</v>
      </c>
      <c r="BM1639" s="157" t="s">
        <v>1621</v>
      </c>
    </row>
    <row r="1640" spans="2:51" s="13" customFormat="1" ht="10">
      <c r="B1640" s="168"/>
      <c r="D1640" s="159" t="s">
        <v>171</v>
      </c>
      <c r="E1640" s="169" t="s">
        <v>21</v>
      </c>
      <c r="F1640" s="170" t="s">
        <v>1622</v>
      </c>
      <c r="H1640" s="171">
        <v>16.881</v>
      </c>
      <c r="I1640" s="172"/>
      <c r="L1640" s="168"/>
      <c r="M1640" s="173"/>
      <c r="T1640" s="174"/>
      <c r="AT1640" s="169" t="s">
        <v>171</v>
      </c>
      <c r="AU1640" s="169" t="s">
        <v>85</v>
      </c>
      <c r="AV1640" s="13" t="s">
        <v>85</v>
      </c>
      <c r="AW1640" s="13" t="s">
        <v>37</v>
      </c>
      <c r="AX1640" s="13" t="s">
        <v>76</v>
      </c>
      <c r="AY1640" s="169" t="s">
        <v>160</v>
      </c>
    </row>
    <row r="1641" spans="2:51" s="15" customFormat="1" ht="10">
      <c r="B1641" s="182"/>
      <c r="D1641" s="159" t="s">
        <v>171</v>
      </c>
      <c r="E1641" s="183" t="s">
        <v>21</v>
      </c>
      <c r="F1641" s="184" t="s">
        <v>185</v>
      </c>
      <c r="H1641" s="185">
        <v>16.881</v>
      </c>
      <c r="I1641" s="186"/>
      <c r="L1641" s="182"/>
      <c r="M1641" s="187"/>
      <c r="T1641" s="188"/>
      <c r="AT1641" s="183" t="s">
        <v>171</v>
      </c>
      <c r="AU1641" s="183" t="s">
        <v>85</v>
      </c>
      <c r="AV1641" s="15" t="s">
        <v>167</v>
      </c>
      <c r="AW1641" s="15" t="s">
        <v>37</v>
      </c>
      <c r="AX1641" s="15" t="s">
        <v>83</v>
      </c>
      <c r="AY1641" s="183" t="s">
        <v>160</v>
      </c>
    </row>
    <row r="1642" spans="2:51" s="13" customFormat="1" ht="10">
      <c r="B1642" s="168"/>
      <c r="D1642" s="159" t="s">
        <v>171</v>
      </c>
      <c r="F1642" s="170" t="s">
        <v>1623</v>
      </c>
      <c r="H1642" s="171">
        <v>18.569</v>
      </c>
      <c r="I1642" s="172"/>
      <c r="L1642" s="168"/>
      <c r="M1642" s="173"/>
      <c r="T1642" s="174"/>
      <c r="AT1642" s="169" t="s">
        <v>171</v>
      </c>
      <c r="AU1642" s="169" t="s">
        <v>85</v>
      </c>
      <c r="AV1642" s="13" t="s">
        <v>85</v>
      </c>
      <c r="AW1642" s="13" t="s">
        <v>4</v>
      </c>
      <c r="AX1642" s="13" t="s">
        <v>83</v>
      </c>
      <c r="AY1642" s="169" t="s">
        <v>160</v>
      </c>
    </row>
    <row r="1643" spans="2:65" s="1" customFormat="1" ht="24" customHeight="1">
      <c r="B1643" s="33"/>
      <c r="C1643" s="146" t="s">
        <v>1624</v>
      </c>
      <c r="D1643" s="146" t="s">
        <v>162</v>
      </c>
      <c r="E1643" s="147" t="s">
        <v>1625</v>
      </c>
      <c r="F1643" s="148" t="s">
        <v>1626</v>
      </c>
      <c r="G1643" s="149" t="s">
        <v>370</v>
      </c>
      <c r="H1643" s="150">
        <v>1457.03</v>
      </c>
      <c r="I1643" s="151"/>
      <c r="J1643" s="152">
        <f>ROUND(I1643*H1643,2)</f>
        <v>0</v>
      </c>
      <c r="K1643" s="148" t="s">
        <v>166</v>
      </c>
      <c r="L1643" s="33"/>
      <c r="M1643" s="153" t="s">
        <v>21</v>
      </c>
      <c r="N1643" s="154" t="s">
        <v>47</v>
      </c>
      <c r="P1643" s="155">
        <f>O1643*H1643</f>
        <v>0</v>
      </c>
      <c r="Q1643" s="155">
        <v>0</v>
      </c>
      <c r="R1643" s="155">
        <f>Q1643*H1643</f>
        <v>0</v>
      </c>
      <c r="S1643" s="155">
        <v>0</v>
      </c>
      <c r="T1643" s="156">
        <f>S1643*H1643</f>
        <v>0</v>
      </c>
      <c r="AR1643" s="157" t="s">
        <v>352</v>
      </c>
      <c r="AT1643" s="157" t="s">
        <v>162</v>
      </c>
      <c r="AU1643" s="157" t="s">
        <v>85</v>
      </c>
      <c r="AY1643" s="18" t="s">
        <v>160</v>
      </c>
      <c r="BE1643" s="158">
        <f>IF(N1643="základní",J1643,0)</f>
        <v>0</v>
      </c>
      <c r="BF1643" s="158">
        <f>IF(N1643="snížená",J1643,0)</f>
        <v>0</v>
      </c>
      <c r="BG1643" s="158">
        <f>IF(N1643="zákl. přenesená",J1643,0)</f>
        <v>0</v>
      </c>
      <c r="BH1643" s="158">
        <f>IF(N1643="sníž. přenesená",J1643,0)</f>
        <v>0</v>
      </c>
      <c r="BI1643" s="158">
        <f>IF(N1643="nulová",J1643,0)</f>
        <v>0</v>
      </c>
      <c r="BJ1643" s="18" t="s">
        <v>83</v>
      </c>
      <c r="BK1643" s="158">
        <f>ROUND(I1643*H1643,2)</f>
        <v>0</v>
      </c>
      <c r="BL1643" s="18" t="s">
        <v>352</v>
      </c>
      <c r="BM1643" s="157" t="s">
        <v>1627</v>
      </c>
    </row>
    <row r="1644" spans="2:51" s="12" customFormat="1" ht="10">
      <c r="B1644" s="162"/>
      <c r="D1644" s="159" t="s">
        <v>171</v>
      </c>
      <c r="E1644" s="163" t="s">
        <v>21</v>
      </c>
      <c r="F1644" s="164" t="s">
        <v>1552</v>
      </c>
      <c r="H1644" s="163" t="s">
        <v>21</v>
      </c>
      <c r="I1644" s="165"/>
      <c r="L1644" s="162"/>
      <c r="M1644" s="166"/>
      <c r="T1644" s="167"/>
      <c r="AT1644" s="163" t="s">
        <v>171</v>
      </c>
      <c r="AU1644" s="163" t="s">
        <v>85</v>
      </c>
      <c r="AV1644" s="12" t="s">
        <v>83</v>
      </c>
      <c r="AW1644" s="12" t="s">
        <v>37</v>
      </c>
      <c r="AX1644" s="12" t="s">
        <v>76</v>
      </c>
      <c r="AY1644" s="163" t="s">
        <v>160</v>
      </c>
    </row>
    <row r="1645" spans="2:51" s="13" customFormat="1" ht="10">
      <c r="B1645" s="168"/>
      <c r="D1645" s="159" t="s">
        <v>171</v>
      </c>
      <c r="E1645" s="169" t="s">
        <v>21</v>
      </c>
      <c r="F1645" s="170" t="s">
        <v>1628</v>
      </c>
      <c r="H1645" s="171">
        <v>293.88</v>
      </c>
      <c r="I1645" s="172"/>
      <c r="L1645" s="168"/>
      <c r="M1645" s="173"/>
      <c r="T1645" s="174"/>
      <c r="AT1645" s="169" t="s">
        <v>171</v>
      </c>
      <c r="AU1645" s="169" t="s">
        <v>85</v>
      </c>
      <c r="AV1645" s="13" t="s">
        <v>85</v>
      </c>
      <c r="AW1645" s="13" t="s">
        <v>37</v>
      </c>
      <c r="AX1645" s="13" t="s">
        <v>76</v>
      </c>
      <c r="AY1645" s="169" t="s">
        <v>160</v>
      </c>
    </row>
    <row r="1646" spans="2:51" s="13" customFormat="1" ht="10">
      <c r="B1646" s="168"/>
      <c r="D1646" s="159" t="s">
        <v>171</v>
      </c>
      <c r="E1646" s="169" t="s">
        <v>21</v>
      </c>
      <c r="F1646" s="170" t="s">
        <v>1629</v>
      </c>
      <c r="H1646" s="171">
        <v>440.82</v>
      </c>
      <c r="I1646" s="172"/>
      <c r="L1646" s="168"/>
      <c r="M1646" s="173"/>
      <c r="T1646" s="174"/>
      <c r="AT1646" s="169" t="s">
        <v>171</v>
      </c>
      <c r="AU1646" s="169" t="s">
        <v>85</v>
      </c>
      <c r="AV1646" s="13" t="s">
        <v>85</v>
      </c>
      <c r="AW1646" s="13" t="s">
        <v>37</v>
      </c>
      <c r="AX1646" s="13" t="s">
        <v>76</v>
      </c>
      <c r="AY1646" s="169" t="s">
        <v>160</v>
      </c>
    </row>
    <row r="1647" spans="2:51" s="13" customFormat="1" ht="10">
      <c r="B1647" s="168"/>
      <c r="D1647" s="159" t="s">
        <v>171</v>
      </c>
      <c r="E1647" s="169" t="s">
        <v>21</v>
      </c>
      <c r="F1647" s="170" t="s">
        <v>1630</v>
      </c>
      <c r="H1647" s="171">
        <v>130.65</v>
      </c>
      <c r="I1647" s="172"/>
      <c r="L1647" s="168"/>
      <c r="M1647" s="173"/>
      <c r="T1647" s="174"/>
      <c r="AT1647" s="169" t="s">
        <v>171</v>
      </c>
      <c r="AU1647" s="169" t="s">
        <v>85</v>
      </c>
      <c r="AV1647" s="13" t="s">
        <v>85</v>
      </c>
      <c r="AW1647" s="13" t="s">
        <v>37</v>
      </c>
      <c r="AX1647" s="13" t="s">
        <v>76</v>
      </c>
      <c r="AY1647" s="169" t="s">
        <v>160</v>
      </c>
    </row>
    <row r="1648" spans="2:51" s="13" customFormat="1" ht="10">
      <c r="B1648" s="168"/>
      <c r="D1648" s="159" t="s">
        <v>171</v>
      </c>
      <c r="E1648" s="169" t="s">
        <v>21</v>
      </c>
      <c r="F1648" s="170" t="s">
        <v>1631</v>
      </c>
      <c r="H1648" s="171">
        <v>295.84</v>
      </c>
      <c r="I1648" s="172"/>
      <c r="L1648" s="168"/>
      <c r="M1648" s="173"/>
      <c r="T1648" s="174"/>
      <c r="AT1648" s="169" t="s">
        <v>171</v>
      </c>
      <c r="AU1648" s="169" t="s">
        <v>85</v>
      </c>
      <c r="AV1648" s="13" t="s">
        <v>85</v>
      </c>
      <c r="AW1648" s="13" t="s">
        <v>37</v>
      </c>
      <c r="AX1648" s="13" t="s">
        <v>76</v>
      </c>
      <c r="AY1648" s="169" t="s">
        <v>160</v>
      </c>
    </row>
    <row r="1649" spans="2:51" s="13" customFormat="1" ht="10">
      <c r="B1649" s="168"/>
      <c r="D1649" s="159" t="s">
        <v>171</v>
      </c>
      <c r="E1649" s="169" t="s">
        <v>21</v>
      </c>
      <c r="F1649" s="170" t="s">
        <v>1632</v>
      </c>
      <c r="H1649" s="171">
        <v>295.84</v>
      </c>
      <c r="I1649" s="172"/>
      <c r="L1649" s="168"/>
      <c r="M1649" s="173"/>
      <c r="T1649" s="174"/>
      <c r="AT1649" s="169" t="s">
        <v>171</v>
      </c>
      <c r="AU1649" s="169" t="s">
        <v>85</v>
      </c>
      <c r="AV1649" s="13" t="s">
        <v>85</v>
      </c>
      <c r="AW1649" s="13" t="s">
        <v>37</v>
      </c>
      <c r="AX1649" s="13" t="s">
        <v>76</v>
      </c>
      <c r="AY1649" s="169" t="s">
        <v>160</v>
      </c>
    </row>
    <row r="1650" spans="2:51" s="15" customFormat="1" ht="10">
      <c r="B1650" s="182"/>
      <c r="D1650" s="159" t="s">
        <v>171</v>
      </c>
      <c r="E1650" s="183" t="s">
        <v>21</v>
      </c>
      <c r="F1650" s="184" t="s">
        <v>185</v>
      </c>
      <c r="H1650" s="185">
        <v>1457.03</v>
      </c>
      <c r="I1650" s="186"/>
      <c r="L1650" s="182"/>
      <c r="M1650" s="187"/>
      <c r="T1650" s="188"/>
      <c r="AT1650" s="183" t="s">
        <v>171</v>
      </c>
      <c r="AU1650" s="183" t="s">
        <v>85</v>
      </c>
      <c r="AV1650" s="15" t="s">
        <v>167</v>
      </c>
      <c r="AW1650" s="15" t="s">
        <v>37</v>
      </c>
      <c r="AX1650" s="15" t="s">
        <v>83</v>
      </c>
      <c r="AY1650" s="183" t="s">
        <v>160</v>
      </c>
    </row>
    <row r="1651" spans="2:65" s="1" customFormat="1" ht="16.5" customHeight="1">
      <c r="B1651" s="33"/>
      <c r="C1651" s="192" t="s">
        <v>1633</v>
      </c>
      <c r="D1651" s="192" t="s">
        <v>799</v>
      </c>
      <c r="E1651" s="193" t="s">
        <v>1560</v>
      </c>
      <c r="F1651" s="194" t="s">
        <v>1561</v>
      </c>
      <c r="G1651" s="195" t="s">
        <v>165</v>
      </c>
      <c r="H1651" s="196">
        <v>6.493</v>
      </c>
      <c r="I1651" s="197"/>
      <c r="J1651" s="198">
        <f>ROUND(I1651*H1651,2)</f>
        <v>0</v>
      </c>
      <c r="K1651" s="194" t="s">
        <v>166</v>
      </c>
      <c r="L1651" s="199"/>
      <c r="M1651" s="200" t="s">
        <v>21</v>
      </c>
      <c r="N1651" s="201" t="s">
        <v>47</v>
      </c>
      <c r="P1651" s="155">
        <f>O1651*H1651</f>
        <v>0</v>
      </c>
      <c r="Q1651" s="155">
        <v>0.55</v>
      </c>
      <c r="R1651" s="155">
        <f>Q1651*H1651</f>
        <v>3.5711500000000003</v>
      </c>
      <c r="S1651" s="155">
        <v>0</v>
      </c>
      <c r="T1651" s="156">
        <f>S1651*H1651</f>
        <v>0</v>
      </c>
      <c r="AR1651" s="157" t="s">
        <v>445</v>
      </c>
      <c r="AT1651" s="157" t="s">
        <v>799</v>
      </c>
      <c r="AU1651" s="157" t="s">
        <v>85</v>
      </c>
      <c r="AY1651" s="18" t="s">
        <v>160</v>
      </c>
      <c r="BE1651" s="158">
        <f>IF(N1651="základní",J1651,0)</f>
        <v>0</v>
      </c>
      <c r="BF1651" s="158">
        <f>IF(N1651="snížená",J1651,0)</f>
        <v>0</v>
      </c>
      <c r="BG1651" s="158">
        <f>IF(N1651="zákl. přenesená",J1651,0)</f>
        <v>0</v>
      </c>
      <c r="BH1651" s="158">
        <f>IF(N1651="sníž. přenesená",J1651,0)</f>
        <v>0</v>
      </c>
      <c r="BI1651" s="158">
        <f>IF(N1651="nulová",J1651,0)</f>
        <v>0</v>
      </c>
      <c r="BJ1651" s="18" t="s">
        <v>83</v>
      </c>
      <c r="BK1651" s="158">
        <f>ROUND(I1651*H1651,2)</f>
        <v>0</v>
      </c>
      <c r="BL1651" s="18" t="s">
        <v>352</v>
      </c>
      <c r="BM1651" s="157" t="s">
        <v>1634</v>
      </c>
    </row>
    <row r="1652" spans="2:51" s="12" customFormat="1" ht="10">
      <c r="B1652" s="162"/>
      <c r="D1652" s="159" t="s">
        <v>171</v>
      </c>
      <c r="E1652" s="163" t="s">
        <v>21</v>
      </c>
      <c r="F1652" s="164" t="s">
        <v>1552</v>
      </c>
      <c r="H1652" s="163" t="s">
        <v>21</v>
      </c>
      <c r="I1652" s="165"/>
      <c r="L1652" s="162"/>
      <c r="M1652" s="166"/>
      <c r="T1652" s="167"/>
      <c r="AT1652" s="163" t="s">
        <v>171</v>
      </c>
      <c r="AU1652" s="163" t="s">
        <v>85</v>
      </c>
      <c r="AV1652" s="12" t="s">
        <v>83</v>
      </c>
      <c r="AW1652" s="12" t="s">
        <v>37</v>
      </c>
      <c r="AX1652" s="12" t="s">
        <v>76</v>
      </c>
      <c r="AY1652" s="163" t="s">
        <v>160</v>
      </c>
    </row>
    <row r="1653" spans="2:51" s="13" customFormat="1" ht="10">
      <c r="B1653" s="168"/>
      <c r="D1653" s="159" t="s">
        <v>171</v>
      </c>
      <c r="E1653" s="169" t="s">
        <v>21</v>
      </c>
      <c r="F1653" s="170" t="s">
        <v>1635</v>
      </c>
      <c r="H1653" s="171">
        <v>2.821</v>
      </c>
      <c r="I1653" s="172"/>
      <c r="L1653" s="168"/>
      <c r="M1653" s="173"/>
      <c r="T1653" s="174"/>
      <c r="AT1653" s="169" t="s">
        <v>171</v>
      </c>
      <c r="AU1653" s="169" t="s">
        <v>85</v>
      </c>
      <c r="AV1653" s="13" t="s">
        <v>85</v>
      </c>
      <c r="AW1653" s="13" t="s">
        <v>37</v>
      </c>
      <c r="AX1653" s="13" t="s">
        <v>76</v>
      </c>
      <c r="AY1653" s="169" t="s">
        <v>160</v>
      </c>
    </row>
    <row r="1654" spans="2:51" s="13" customFormat="1" ht="10">
      <c r="B1654" s="168"/>
      <c r="D1654" s="159" t="s">
        <v>171</v>
      </c>
      <c r="E1654" s="169" t="s">
        <v>21</v>
      </c>
      <c r="F1654" s="170" t="s">
        <v>1636</v>
      </c>
      <c r="H1654" s="171">
        <v>1.307</v>
      </c>
      <c r="I1654" s="172"/>
      <c r="L1654" s="168"/>
      <c r="M1654" s="173"/>
      <c r="T1654" s="174"/>
      <c r="AT1654" s="169" t="s">
        <v>171</v>
      </c>
      <c r="AU1654" s="169" t="s">
        <v>85</v>
      </c>
      <c r="AV1654" s="13" t="s">
        <v>85</v>
      </c>
      <c r="AW1654" s="13" t="s">
        <v>37</v>
      </c>
      <c r="AX1654" s="13" t="s">
        <v>76</v>
      </c>
      <c r="AY1654" s="169" t="s">
        <v>160</v>
      </c>
    </row>
    <row r="1655" spans="2:51" s="13" customFormat="1" ht="10">
      <c r="B1655" s="168"/>
      <c r="D1655" s="159" t="s">
        <v>171</v>
      </c>
      <c r="E1655" s="169" t="s">
        <v>21</v>
      </c>
      <c r="F1655" s="170" t="s">
        <v>1637</v>
      </c>
      <c r="H1655" s="171">
        <v>1.775</v>
      </c>
      <c r="I1655" s="172"/>
      <c r="L1655" s="168"/>
      <c r="M1655" s="173"/>
      <c r="T1655" s="174"/>
      <c r="AT1655" s="169" t="s">
        <v>171</v>
      </c>
      <c r="AU1655" s="169" t="s">
        <v>85</v>
      </c>
      <c r="AV1655" s="13" t="s">
        <v>85</v>
      </c>
      <c r="AW1655" s="13" t="s">
        <v>37</v>
      </c>
      <c r="AX1655" s="13" t="s">
        <v>76</v>
      </c>
      <c r="AY1655" s="169" t="s">
        <v>160</v>
      </c>
    </row>
    <row r="1656" spans="2:51" s="15" customFormat="1" ht="10">
      <c r="B1656" s="182"/>
      <c r="D1656" s="159" t="s">
        <v>171</v>
      </c>
      <c r="E1656" s="183" t="s">
        <v>21</v>
      </c>
      <c r="F1656" s="184" t="s">
        <v>185</v>
      </c>
      <c r="H1656" s="185">
        <v>5.9030000000000005</v>
      </c>
      <c r="I1656" s="186"/>
      <c r="L1656" s="182"/>
      <c r="M1656" s="187"/>
      <c r="T1656" s="188"/>
      <c r="AT1656" s="183" t="s">
        <v>171</v>
      </c>
      <c r="AU1656" s="183" t="s">
        <v>85</v>
      </c>
      <c r="AV1656" s="15" t="s">
        <v>167</v>
      </c>
      <c r="AW1656" s="15" t="s">
        <v>37</v>
      </c>
      <c r="AX1656" s="15" t="s">
        <v>83</v>
      </c>
      <c r="AY1656" s="183" t="s">
        <v>160</v>
      </c>
    </row>
    <row r="1657" spans="2:51" s="13" customFormat="1" ht="10">
      <c r="B1657" s="168"/>
      <c r="D1657" s="159" t="s">
        <v>171</v>
      </c>
      <c r="F1657" s="170" t="s">
        <v>1638</v>
      </c>
      <c r="H1657" s="171">
        <v>6.493</v>
      </c>
      <c r="I1657" s="172"/>
      <c r="L1657" s="168"/>
      <c r="M1657" s="173"/>
      <c r="T1657" s="174"/>
      <c r="AT1657" s="169" t="s">
        <v>171</v>
      </c>
      <c r="AU1657" s="169" t="s">
        <v>85</v>
      </c>
      <c r="AV1657" s="13" t="s">
        <v>85</v>
      </c>
      <c r="AW1657" s="13" t="s">
        <v>4</v>
      </c>
      <c r="AX1657" s="13" t="s">
        <v>83</v>
      </c>
      <c r="AY1657" s="169" t="s">
        <v>160</v>
      </c>
    </row>
    <row r="1658" spans="2:65" s="1" customFormat="1" ht="16.5" customHeight="1">
      <c r="B1658" s="33"/>
      <c r="C1658" s="192" t="s">
        <v>1639</v>
      </c>
      <c r="D1658" s="192" t="s">
        <v>799</v>
      </c>
      <c r="E1658" s="193" t="s">
        <v>1582</v>
      </c>
      <c r="F1658" s="194" t="s">
        <v>1583</v>
      </c>
      <c r="G1658" s="195" t="s">
        <v>165</v>
      </c>
      <c r="H1658" s="196">
        <v>13.285</v>
      </c>
      <c r="I1658" s="197"/>
      <c r="J1658" s="198">
        <f>ROUND(I1658*H1658,2)</f>
        <v>0</v>
      </c>
      <c r="K1658" s="194" t="s">
        <v>166</v>
      </c>
      <c r="L1658" s="199"/>
      <c r="M1658" s="200" t="s">
        <v>21</v>
      </c>
      <c r="N1658" s="201" t="s">
        <v>47</v>
      </c>
      <c r="P1658" s="155">
        <f>O1658*H1658</f>
        <v>0</v>
      </c>
      <c r="Q1658" s="155">
        <v>0.55</v>
      </c>
      <c r="R1658" s="155">
        <f>Q1658*H1658</f>
        <v>7.306750000000001</v>
      </c>
      <c r="S1658" s="155">
        <v>0</v>
      </c>
      <c r="T1658" s="156">
        <f>S1658*H1658</f>
        <v>0</v>
      </c>
      <c r="AR1658" s="157" t="s">
        <v>445</v>
      </c>
      <c r="AT1658" s="157" t="s">
        <v>799</v>
      </c>
      <c r="AU1658" s="157" t="s">
        <v>85</v>
      </c>
      <c r="AY1658" s="18" t="s">
        <v>160</v>
      </c>
      <c r="BE1658" s="158">
        <f>IF(N1658="základní",J1658,0)</f>
        <v>0</v>
      </c>
      <c r="BF1658" s="158">
        <f>IF(N1658="snížená",J1658,0)</f>
        <v>0</v>
      </c>
      <c r="BG1658" s="158">
        <f>IF(N1658="zákl. přenesená",J1658,0)</f>
        <v>0</v>
      </c>
      <c r="BH1658" s="158">
        <f>IF(N1658="sníž. přenesená",J1658,0)</f>
        <v>0</v>
      </c>
      <c r="BI1658" s="158">
        <f>IF(N1658="nulová",J1658,0)</f>
        <v>0</v>
      </c>
      <c r="BJ1658" s="18" t="s">
        <v>83</v>
      </c>
      <c r="BK1658" s="158">
        <f>ROUND(I1658*H1658,2)</f>
        <v>0</v>
      </c>
      <c r="BL1658" s="18" t="s">
        <v>352</v>
      </c>
      <c r="BM1658" s="157" t="s">
        <v>1640</v>
      </c>
    </row>
    <row r="1659" spans="2:51" s="13" customFormat="1" ht="10">
      <c r="B1659" s="168"/>
      <c r="D1659" s="159" t="s">
        <v>171</v>
      </c>
      <c r="E1659" s="169" t="s">
        <v>21</v>
      </c>
      <c r="F1659" s="170" t="s">
        <v>1641</v>
      </c>
      <c r="H1659" s="171">
        <v>7.935</v>
      </c>
      <c r="I1659" s="172"/>
      <c r="L1659" s="168"/>
      <c r="M1659" s="173"/>
      <c r="T1659" s="174"/>
      <c r="AT1659" s="169" t="s">
        <v>171</v>
      </c>
      <c r="AU1659" s="169" t="s">
        <v>85</v>
      </c>
      <c r="AV1659" s="13" t="s">
        <v>85</v>
      </c>
      <c r="AW1659" s="13" t="s">
        <v>37</v>
      </c>
      <c r="AX1659" s="13" t="s">
        <v>76</v>
      </c>
      <c r="AY1659" s="169" t="s">
        <v>160</v>
      </c>
    </row>
    <row r="1660" spans="2:51" s="13" customFormat="1" ht="10">
      <c r="B1660" s="168"/>
      <c r="D1660" s="159" t="s">
        <v>171</v>
      </c>
      <c r="E1660" s="169" t="s">
        <v>21</v>
      </c>
      <c r="F1660" s="170" t="s">
        <v>1642</v>
      </c>
      <c r="H1660" s="171">
        <v>4.142</v>
      </c>
      <c r="I1660" s="172"/>
      <c r="L1660" s="168"/>
      <c r="M1660" s="173"/>
      <c r="T1660" s="174"/>
      <c r="AT1660" s="169" t="s">
        <v>171</v>
      </c>
      <c r="AU1660" s="169" t="s">
        <v>85</v>
      </c>
      <c r="AV1660" s="13" t="s">
        <v>85</v>
      </c>
      <c r="AW1660" s="13" t="s">
        <v>37</v>
      </c>
      <c r="AX1660" s="13" t="s">
        <v>76</v>
      </c>
      <c r="AY1660" s="169" t="s">
        <v>160</v>
      </c>
    </row>
    <row r="1661" spans="2:51" s="15" customFormat="1" ht="10">
      <c r="B1661" s="182"/>
      <c r="D1661" s="159" t="s">
        <v>171</v>
      </c>
      <c r="E1661" s="183" t="s">
        <v>21</v>
      </c>
      <c r="F1661" s="184" t="s">
        <v>185</v>
      </c>
      <c r="H1661" s="185">
        <v>12.077</v>
      </c>
      <c r="I1661" s="186"/>
      <c r="L1661" s="182"/>
      <c r="M1661" s="187"/>
      <c r="T1661" s="188"/>
      <c r="AT1661" s="183" t="s">
        <v>171</v>
      </c>
      <c r="AU1661" s="183" t="s">
        <v>85</v>
      </c>
      <c r="AV1661" s="15" t="s">
        <v>167</v>
      </c>
      <c r="AW1661" s="15" t="s">
        <v>37</v>
      </c>
      <c r="AX1661" s="15" t="s">
        <v>83</v>
      </c>
      <c r="AY1661" s="183" t="s">
        <v>160</v>
      </c>
    </row>
    <row r="1662" spans="2:51" s="13" customFormat="1" ht="10">
      <c r="B1662" s="168"/>
      <c r="D1662" s="159" t="s">
        <v>171</v>
      </c>
      <c r="F1662" s="170" t="s">
        <v>1643</v>
      </c>
      <c r="H1662" s="171">
        <v>13.285</v>
      </c>
      <c r="I1662" s="172"/>
      <c r="L1662" s="168"/>
      <c r="M1662" s="173"/>
      <c r="T1662" s="174"/>
      <c r="AT1662" s="169" t="s">
        <v>171</v>
      </c>
      <c r="AU1662" s="169" t="s">
        <v>85</v>
      </c>
      <c r="AV1662" s="13" t="s">
        <v>85</v>
      </c>
      <c r="AW1662" s="13" t="s">
        <v>4</v>
      </c>
      <c r="AX1662" s="13" t="s">
        <v>83</v>
      </c>
      <c r="AY1662" s="169" t="s">
        <v>160</v>
      </c>
    </row>
    <row r="1663" spans="2:65" s="1" customFormat="1" ht="24" customHeight="1">
      <c r="B1663" s="33"/>
      <c r="C1663" s="146" t="s">
        <v>1644</v>
      </c>
      <c r="D1663" s="146" t="s">
        <v>162</v>
      </c>
      <c r="E1663" s="147" t="s">
        <v>1645</v>
      </c>
      <c r="F1663" s="148" t="s">
        <v>1646</v>
      </c>
      <c r="G1663" s="149" t="s">
        <v>204</v>
      </c>
      <c r="H1663" s="150">
        <v>169.523</v>
      </c>
      <c r="I1663" s="151"/>
      <c r="J1663" s="152">
        <f>ROUND(I1663*H1663,2)</f>
        <v>0</v>
      </c>
      <c r="K1663" s="148" t="s">
        <v>21</v>
      </c>
      <c r="L1663" s="33"/>
      <c r="M1663" s="153" t="s">
        <v>21</v>
      </c>
      <c r="N1663" s="154" t="s">
        <v>47</v>
      </c>
      <c r="P1663" s="155">
        <f>O1663*H1663</f>
        <v>0</v>
      </c>
      <c r="Q1663" s="155">
        <v>0.01396</v>
      </c>
      <c r="R1663" s="155">
        <f>Q1663*H1663</f>
        <v>2.36654108</v>
      </c>
      <c r="S1663" s="155">
        <v>0</v>
      </c>
      <c r="T1663" s="156">
        <f>S1663*H1663</f>
        <v>0</v>
      </c>
      <c r="AR1663" s="157" t="s">
        <v>352</v>
      </c>
      <c r="AT1663" s="157" t="s">
        <v>162</v>
      </c>
      <c r="AU1663" s="157" t="s">
        <v>85</v>
      </c>
      <c r="AY1663" s="18" t="s">
        <v>160</v>
      </c>
      <c r="BE1663" s="158">
        <f>IF(N1663="základní",J1663,0)</f>
        <v>0</v>
      </c>
      <c r="BF1663" s="158">
        <f>IF(N1663="snížená",J1663,0)</f>
        <v>0</v>
      </c>
      <c r="BG1663" s="158">
        <f>IF(N1663="zákl. přenesená",J1663,0)</f>
        <v>0</v>
      </c>
      <c r="BH1663" s="158">
        <f>IF(N1663="sníž. přenesená",J1663,0)</f>
        <v>0</v>
      </c>
      <c r="BI1663" s="158">
        <f>IF(N1663="nulová",J1663,0)</f>
        <v>0</v>
      </c>
      <c r="BJ1663" s="18" t="s">
        <v>83</v>
      </c>
      <c r="BK1663" s="158">
        <f>ROUND(I1663*H1663,2)</f>
        <v>0</v>
      </c>
      <c r="BL1663" s="18" t="s">
        <v>352</v>
      </c>
      <c r="BM1663" s="157" t="s">
        <v>1647</v>
      </c>
    </row>
    <row r="1664" spans="2:47" s="1" customFormat="1" ht="27">
      <c r="B1664" s="33"/>
      <c r="D1664" s="159" t="s">
        <v>169</v>
      </c>
      <c r="F1664" s="160" t="s">
        <v>1648</v>
      </c>
      <c r="I1664" s="94"/>
      <c r="L1664" s="33"/>
      <c r="M1664" s="161"/>
      <c r="T1664" s="54"/>
      <c r="AT1664" s="18" t="s">
        <v>169</v>
      </c>
      <c r="AU1664" s="18" t="s">
        <v>85</v>
      </c>
    </row>
    <row r="1665" spans="2:51" s="12" customFormat="1" ht="10">
      <c r="B1665" s="162"/>
      <c r="D1665" s="159" t="s">
        <v>171</v>
      </c>
      <c r="E1665" s="163" t="s">
        <v>21</v>
      </c>
      <c r="F1665" s="164" t="s">
        <v>1649</v>
      </c>
      <c r="H1665" s="163" t="s">
        <v>21</v>
      </c>
      <c r="I1665" s="165"/>
      <c r="L1665" s="162"/>
      <c r="M1665" s="166"/>
      <c r="T1665" s="167"/>
      <c r="AT1665" s="163" t="s">
        <v>171</v>
      </c>
      <c r="AU1665" s="163" t="s">
        <v>85</v>
      </c>
      <c r="AV1665" s="12" t="s">
        <v>83</v>
      </c>
      <c r="AW1665" s="12" t="s">
        <v>37</v>
      </c>
      <c r="AX1665" s="12" t="s">
        <v>76</v>
      </c>
      <c r="AY1665" s="163" t="s">
        <v>160</v>
      </c>
    </row>
    <row r="1666" spans="2:51" s="13" customFormat="1" ht="10">
      <c r="B1666" s="168"/>
      <c r="D1666" s="159" t="s">
        <v>171</v>
      </c>
      <c r="E1666" s="169" t="s">
        <v>21</v>
      </c>
      <c r="F1666" s="170" t="s">
        <v>1650</v>
      </c>
      <c r="H1666" s="171">
        <v>6.834</v>
      </c>
      <c r="I1666" s="172"/>
      <c r="L1666" s="168"/>
      <c r="M1666" s="173"/>
      <c r="T1666" s="174"/>
      <c r="AT1666" s="169" t="s">
        <v>171</v>
      </c>
      <c r="AU1666" s="169" t="s">
        <v>85</v>
      </c>
      <c r="AV1666" s="13" t="s">
        <v>85</v>
      </c>
      <c r="AW1666" s="13" t="s">
        <v>37</v>
      </c>
      <c r="AX1666" s="13" t="s">
        <v>76</v>
      </c>
      <c r="AY1666" s="169" t="s">
        <v>160</v>
      </c>
    </row>
    <row r="1667" spans="2:51" s="13" customFormat="1" ht="10">
      <c r="B1667" s="168"/>
      <c r="D1667" s="159" t="s">
        <v>171</v>
      </c>
      <c r="E1667" s="169" t="s">
        <v>21</v>
      </c>
      <c r="F1667" s="170" t="s">
        <v>1651</v>
      </c>
      <c r="H1667" s="171">
        <v>52.424</v>
      </c>
      <c r="I1667" s="172"/>
      <c r="L1667" s="168"/>
      <c r="M1667" s="173"/>
      <c r="T1667" s="174"/>
      <c r="AT1667" s="169" t="s">
        <v>171</v>
      </c>
      <c r="AU1667" s="169" t="s">
        <v>85</v>
      </c>
      <c r="AV1667" s="13" t="s">
        <v>85</v>
      </c>
      <c r="AW1667" s="13" t="s">
        <v>37</v>
      </c>
      <c r="AX1667" s="13" t="s">
        <v>76</v>
      </c>
      <c r="AY1667" s="169" t="s">
        <v>160</v>
      </c>
    </row>
    <row r="1668" spans="2:51" s="13" customFormat="1" ht="10">
      <c r="B1668" s="168"/>
      <c r="D1668" s="159" t="s">
        <v>171</v>
      </c>
      <c r="E1668" s="169" t="s">
        <v>21</v>
      </c>
      <c r="F1668" s="170" t="s">
        <v>1652</v>
      </c>
      <c r="H1668" s="171">
        <v>106.425</v>
      </c>
      <c r="I1668" s="172"/>
      <c r="L1668" s="168"/>
      <c r="M1668" s="173"/>
      <c r="T1668" s="174"/>
      <c r="AT1668" s="169" t="s">
        <v>171</v>
      </c>
      <c r="AU1668" s="169" t="s">
        <v>85</v>
      </c>
      <c r="AV1668" s="13" t="s">
        <v>85</v>
      </c>
      <c r="AW1668" s="13" t="s">
        <v>37</v>
      </c>
      <c r="AX1668" s="13" t="s">
        <v>76</v>
      </c>
      <c r="AY1668" s="169" t="s">
        <v>160</v>
      </c>
    </row>
    <row r="1669" spans="2:51" s="13" customFormat="1" ht="10">
      <c r="B1669" s="168"/>
      <c r="D1669" s="159" t="s">
        <v>171</v>
      </c>
      <c r="E1669" s="169" t="s">
        <v>21</v>
      </c>
      <c r="F1669" s="170" t="s">
        <v>1653</v>
      </c>
      <c r="H1669" s="171">
        <v>3.84</v>
      </c>
      <c r="I1669" s="172"/>
      <c r="L1669" s="168"/>
      <c r="M1669" s="173"/>
      <c r="T1669" s="174"/>
      <c r="AT1669" s="169" t="s">
        <v>171</v>
      </c>
      <c r="AU1669" s="169" t="s">
        <v>85</v>
      </c>
      <c r="AV1669" s="13" t="s">
        <v>85</v>
      </c>
      <c r="AW1669" s="13" t="s">
        <v>37</v>
      </c>
      <c r="AX1669" s="13" t="s">
        <v>76</v>
      </c>
      <c r="AY1669" s="169" t="s">
        <v>160</v>
      </c>
    </row>
    <row r="1670" spans="2:51" s="15" customFormat="1" ht="10">
      <c r="B1670" s="182"/>
      <c r="D1670" s="159" t="s">
        <v>171</v>
      </c>
      <c r="E1670" s="183" t="s">
        <v>21</v>
      </c>
      <c r="F1670" s="184" t="s">
        <v>185</v>
      </c>
      <c r="H1670" s="185">
        <v>169.523</v>
      </c>
      <c r="I1670" s="186"/>
      <c r="L1670" s="182"/>
      <c r="M1670" s="187"/>
      <c r="T1670" s="188"/>
      <c r="AT1670" s="183" t="s">
        <v>171</v>
      </c>
      <c r="AU1670" s="183" t="s">
        <v>85</v>
      </c>
      <c r="AV1670" s="15" t="s">
        <v>167</v>
      </c>
      <c r="AW1670" s="15" t="s">
        <v>37</v>
      </c>
      <c r="AX1670" s="15" t="s">
        <v>83</v>
      </c>
      <c r="AY1670" s="183" t="s">
        <v>160</v>
      </c>
    </row>
    <row r="1671" spans="2:65" s="1" customFormat="1" ht="24" customHeight="1">
      <c r="B1671" s="33"/>
      <c r="C1671" s="146" t="s">
        <v>1654</v>
      </c>
      <c r="D1671" s="146" t="s">
        <v>162</v>
      </c>
      <c r="E1671" s="147" t="s">
        <v>1655</v>
      </c>
      <c r="F1671" s="148" t="s">
        <v>1656</v>
      </c>
      <c r="G1671" s="149" t="s">
        <v>165</v>
      </c>
      <c r="H1671" s="150">
        <v>377.093</v>
      </c>
      <c r="I1671" s="151"/>
      <c r="J1671" s="152">
        <f>ROUND(I1671*H1671,2)</f>
        <v>0</v>
      </c>
      <c r="K1671" s="148" t="s">
        <v>166</v>
      </c>
      <c r="L1671" s="33"/>
      <c r="M1671" s="153" t="s">
        <v>21</v>
      </c>
      <c r="N1671" s="154" t="s">
        <v>47</v>
      </c>
      <c r="P1671" s="155">
        <f>O1671*H1671</f>
        <v>0</v>
      </c>
      <c r="Q1671" s="155">
        <v>0.02337</v>
      </c>
      <c r="R1671" s="155">
        <f>Q1671*H1671</f>
        <v>8.812663409999999</v>
      </c>
      <c r="S1671" s="155">
        <v>0</v>
      </c>
      <c r="T1671" s="156">
        <f>S1671*H1671</f>
        <v>0</v>
      </c>
      <c r="AR1671" s="157" t="s">
        <v>352</v>
      </c>
      <c r="AT1671" s="157" t="s">
        <v>162</v>
      </c>
      <c r="AU1671" s="157" t="s">
        <v>85</v>
      </c>
      <c r="AY1671" s="18" t="s">
        <v>160</v>
      </c>
      <c r="BE1671" s="158">
        <f>IF(N1671="základní",J1671,0)</f>
        <v>0</v>
      </c>
      <c r="BF1671" s="158">
        <f>IF(N1671="snížená",J1671,0)</f>
        <v>0</v>
      </c>
      <c r="BG1671" s="158">
        <f>IF(N1671="zákl. přenesená",J1671,0)</f>
        <v>0</v>
      </c>
      <c r="BH1671" s="158">
        <f>IF(N1671="sníž. přenesená",J1671,0)</f>
        <v>0</v>
      </c>
      <c r="BI1671" s="158">
        <f>IF(N1671="nulová",J1671,0)</f>
        <v>0</v>
      </c>
      <c r="BJ1671" s="18" t="s">
        <v>83</v>
      </c>
      <c r="BK1671" s="158">
        <f>ROUND(I1671*H1671,2)</f>
        <v>0</v>
      </c>
      <c r="BL1671" s="18" t="s">
        <v>352</v>
      </c>
      <c r="BM1671" s="157" t="s">
        <v>1657</v>
      </c>
    </row>
    <row r="1672" spans="2:47" s="1" customFormat="1" ht="81">
      <c r="B1672" s="33"/>
      <c r="D1672" s="159" t="s">
        <v>169</v>
      </c>
      <c r="F1672" s="160" t="s">
        <v>1658</v>
      </c>
      <c r="I1672" s="94"/>
      <c r="L1672" s="33"/>
      <c r="M1672" s="161"/>
      <c r="T1672" s="54"/>
      <c r="AT1672" s="18" t="s">
        <v>169</v>
      </c>
      <c r="AU1672" s="18" t="s">
        <v>85</v>
      </c>
    </row>
    <row r="1673" spans="2:51" s="13" customFormat="1" ht="10">
      <c r="B1673" s="168"/>
      <c r="D1673" s="159" t="s">
        <v>171</v>
      </c>
      <c r="E1673" s="169" t="s">
        <v>21</v>
      </c>
      <c r="F1673" s="170" t="s">
        <v>1659</v>
      </c>
      <c r="H1673" s="171">
        <v>60.605</v>
      </c>
      <c r="I1673" s="172"/>
      <c r="L1673" s="168"/>
      <c r="M1673" s="173"/>
      <c r="T1673" s="174"/>
      <c r="AT1673" s="169" t="s">
        <v>171</v>
      </c>
      <c r="AU1673" s="169" t="s">
        <v>85</v>
      </c>
      <c r="AV1673" s="13" t="s">
        <v>85</v>
      </c>
      <c r="AW1673" s="13" t="s">
        <v>37</v>
      </c>
      <c r="AX1673" s="13" t="s">
        <v>76</v>
      </c>
      <c r="AY1673" s="169" t="s">
        <v>160</v>
      </c>
    </row>
    <row r="1674" spans="2:51" s="13" customFormat="1" ht="10">
      <c r="B1674" s="168"/>
      <c r="D1674" s="159" t="s">
        <v>171</v>
      </c>
      <c r="E1674" s="169" t="s">
        <v>21</v>
      </c>
      <c r="F1674" s="170" t="s">
        <v>1660</v>
      </c>
      <c r="H1674" s="171">
        <v>49.124</v>
      </c>
      <c r="I1674" s="172"/>
      <c r="L1674" s="168"/>
      <c r="M1674" s="173"/>
      <c r="T1674" s="174"/>
      <c r="AT1674" s="169" t="s">
        <v>171</v>
      </c>
      <c r="AU1674" s="169" t="s">
        <v>85</v>
      </c>
      <c r="AV1674" s="13" t="s">
        <v>85</v>
      </c>
      <c r="AW1674" s="13" t="s">
        <v>37</v>
      </c>
      <c r="AX1674" s="13" t="s">
        <v>76</v>
      </c>
      <c r="AY1674" s="169" t="s">
        <v>160</v>
      </c>
    </row>
    <row r="1675" spans="2:51" s="13" customFormat="1" ht="10">
      <c r="B1675" s="168"/>
      <c r="D1675" s="159" t="s">
        <v>171</v>
      </c>
      <c r="E1675" s="169" t="s">
        <v>21</v>
      </c>
      <c r="F1675" s="170" t="s">
        <v>1661</v>
      </c>
      <c r="H1675" s="171">
        <v>39.147</v>
      </c>
      <c r="I1675" s="172"/>
      <c r="L1675" s="168"/>
      <c r="M1675" s="173"/>
      <c r="T1675" s="174"/>
      <c r="AT1675" s="169" t="s">
        <v>171</v>
      </c>
      <c r="AU1675" s="169" t="s">
        <v>85</v>
      </c>
      <c r="AV1675" s="13" t="s">
        <v>85</v>
      </c>
      <c r="AW1675" s="13" t="s">
        <v>37</v>
      </c>
      <c r="AX1675" s="13" t="s">
        <v>76</v>
      </c>
      <c r="AY1675" s="169" t="s">
        <v>160</v>
      </c>
    </row>
    <row r="1676" spans="2:51" s="13" customFormat="1" ht="10">
      <c r="B1676" s="168"/>
      <c r="D1676" s="159" t="s">
        <v>171</v>
      </c>
      <c r="E1676" s="169" t="s">
        <v>21</v>
      </c>
      <c r="F1676" s="170" t="s">
        <v>1662</v>
      </c>
      <c r="H1676" s="171">
        <v>18.569</v>
      </c>
      <c r="I1676" s="172"/>
      <c r="L1676" s="168"/>
      <c r="M1676" s="173"/>
      <c r="T1676" s="174"/>
      <c r="AT1676" s="169" t="s">
        <v>171</v>
      </c>
      <c r="AU1676" s="169" t="s">
        <v>85</v>
      </c>
      <c r="AV1676" s="13" t="s">
        <v>85</v>
      </c>
      <c r="AW1676" s="13" t="s">
        <v>37</v>
      </c>
      <c r="AX1676" s="13" t="s">
        <v>76</v>
      </c>
      <c r="AY1676" s="169" t="s">
        <v>160</v>
      </c>
    </row>
    <row r="1677" spans="2:51" s="13" customFormat="1" ht="10">
      <c r="B1677" s="168"/>
      <c r="D1677" s="159" t="s">
        <v>171</v>
      </c>
      <c r="E1677" s="169" t="s">
        <v>21</v>
      </c>
      <c r="F1677" s="170" t="s">
        <v>1663</v>
      </c>
      <c r="H1677" s="171">
        <v>112.817</v>
      </c>
      <c r="I1677" s="172"/>
      <c r="L1677" s="168"/>
      <c r="M1677" s="173"/>
      <c r="T1677" s="174"/>
      <c r="AT1677" s="169" t="s">
        <v>171</v>
      </c>
      <c r="AU1677" s="169" t="s">
        <v>85</v>
      </c>
      <c r="AV1677" s="13" t="s">
        <v>85</v>
      </c>
      <c r="AW1677" s="13" t="s">
        <v>37</v>
      </c>
      <c r="AX1677" s="13" t="s">
        <v>76</v>
      </c>
      <c r="AY1677" s="169" t="s">
        <v>160</v>
      </c>
    </row>
    <row r="1678" spans="2:51" s="13" customFormat="1" ht="10">
      <c r="B1678" s="168"/>
      <c r="D1678" s="159" t="s">
        <v>171</v>
      </c>
      <c r="E1678" s="169" t="s">
        <v>21</v>
      </c>
      <c r="F1678" s="170" t="s">
        <v>1664</v>
      </c>
      <c r="H1678" s="171">
        <v>96.831</v>
      </c>
      <c r="I1678" s="172"/>
      <c r="L1678" s="168"/>
      <c r="M1678" s="173"/>
      <c r="T1678" s="174"/>
      <c r="AT1678" s="169" t="s">
        <v>171</v>
      </c>
      <c r="AU1678" s="169" t="s">
        <v>85</v>
      </c>
      <c r="AV1678" s="13" t="s">
        <v>85</v>
      </c>
      <c r="AW1678" s="13" t="s">
        <v>37</v>
      </c>
      <c r="AX1678" s="13" t="s">
        <v>76</v>
      </c>
      <c r="AY1678" s="169" t="s">
        <v>160</v>
      </c>
    </row>
    <row r="1679" spans="2:51" s="15" customFormat="1" ht="10">
      <c r="B1679" s="182"/>
      <c r="D1679" s="159" t="s">
        <v>171</v>
      </c>
      <c r="E1679" s="183" t="s">
        <v>21</v>
      </c>
      <c r="F1679" s="184" t="s">
        <v>185</v>
      </c>
      <c r="H1679" s="185">
        <v>377.093</v>
      </c>
      <c r="I1679" s="186"/>
      <c r="L1679" s="182"/>
      <c r="M1679" s="187"/>
      <c r="T1679" s="188"/>
      <c r="AT1679" s="183" t="s">
        <v>171</v>
      </c>
      <c r="AU1679" s="183" t="s">
        <v>85</v>
      </c>
      <c r="AV1679" s="15" t="s">
        <v>167</v>
      </c>
      <c r="AW1679" s="15" t="s">
        <v>37</v>
      </c>
      <c r="AX1679" s="15" t="s">
        <v>83</v>
      </c>
      <c r="AY1679" s="183" t="s">
        <v>160</v>
      </c>
    </row>
    <row r="1680" spans="2:65" s="1" customFormat="1" ht="16.5" customHeight="1">
      <c r="B1680" s="33"/>
      <c r="C1680" s="146" t="s">
        <v>1665</v>
      </c>
      <c r="D1680" s="146" t="s">
        <v>162</v>
      </c>
      <c r="E1680" s="147" t="s">
        <v>1666</v>
      </c>
      <c r="F1680" s="148" t="s">
        <v>1667</v>
      </c>
      <c r="G1680" s="149" t="s">
        <v>204</v>
      </c>
      <c r="H1680" s="150">
        <v>210.786</v>
      </c>
      <c r="I1680" s="151"/>
      <c r="J1680" s="152">
        <f>ROUND(I1680*H1680,2)</f>
        <v>0</v>
      </c>
      <c r="K1680" s="148" t="s">
        <v>166</v>
      </c>
      <c r="L1680" s="33"/>
      <c r="M1680" s="153" t="s">
        <v>21</v>
      </c>
      <c r="N1680" s="154" t="s">
        <v>47</v>
      </c>
      <c r="P1680" s="155">
        <f>O1680*H1680</f>
        <v>0</v>
      </c>
      <c r="Q1680" s="155">
        <v>0</v>
      </c>
      <c r="R1680" s="155">
        <f>Q1680*H1680</f>
        <v>0</v>
      </c>
      <c r="S1680" s="155">
        <v>0</v>
      </c>
      <c r="T1680" s="156">
        <f>S1680*H1680</f>
        <v>0</v>
      </c>
      <c r="AR1680" s="157" t="s">
        <v>352</v>
      </c>
      <c r="AT1680" s="157" t="s">
        <v>162</v>
      </c>
      <c r="AU1680" s="157" t="s">
        <v>85</v>
      </c>
      <c r="AY1680" s="18" t="s">
        <v>160</v>
      </c>
      <c r="BE1680" s="158">
        <f>IF(N1680="základní",J1680,0)</f>
        <v>0</v>
      </c>
      <c r="BF1680" s="158">
        <f>IF(N1680="snížená",J1680,0)</f>
        <v>0</v>
      </c>
      <c r="BG1680" s="158">
        <f>IF(N1680="zákl. přenesená",J1680,0)</f>
        <v>0</v>
      </c>
      <c r="BH1680" s="158">
        <f>IF(N1680="sníž. přenesená",J1680,0)</f>
        <v>0</v>
      </c>
      <c r="BI1680" s="158">
        <f>IF(N1680="nulová",J1680,0)</f>
        <v>0</v>
      </c>
      <c r="BJ1680" s="18" t="s">
        <v>83</v>
      </c>
      <c r="BK1680" s="158">
        <f>ROUND(I1680*H1680,2)</f>
        <v>0</v>
      </c>
      <c r="BL1680" s="18" t="s">
        <v>352</v>
      </c>
      <c r="BM1680" s="157" t="s">
        <v>1668</v>
      </c>
    </row>
    <row r="1681" spans="2:47" s="1" customFormat="1" ht="54">
      <c r="B1681" s="33"/>
      <c r="D1681" s="159" t="s">
        <v>169</v>
      </c>
      <c r="F1681" s="160" t="s">
        <v>1669</v>
      </c>
      <c r="I1681" s="94"/>
      <c r="L1681" s="33"/>
      <c r="M1681" s="161"/>
      <c r="T1681" s="54"/>
      <c r="AT1681" s="18" t="s">
        <v>169</v>
      </c>
      <c r="AU1681" s="18" t="s">
        <v>85</v>
      </c>
    </row>
    <row r="1682" spans="2:51" s="12" customFormat="1" ht="10">
      <c r="B1682" s="162"/>
      <c r="D1682" s="159" t="s">
        <v>171</v>
      </c>
      <c r="E1682" s="163" t="s">
        <v>21</v>
      </c>
      <c r="F1682" s="164" t="s">
        <v>1670</v>
      </c>
      <c r="H1682" s="163" t="s">
        <v>21</v>
      </c>
      <c r="I1682" s="165"/>
      <c r="L1682" s="162"/>
      <c r="M1682" s="166"/>
      <c r="T1682" s="167"/>
      <c r="AT1682" s="163" t="s">
        <v>171</v>
      </c>
      <c r="AU1682" s="163" t="s">
        <v>85</v>
      </c>
      <c r="AV1682" s="12" t="s">
        <v>83</v>
      </c>
      <c r="AW1682" s="12" t="s">
        <v>37</v>
      </c>
      <c r="AX1682" s="12" t="s">
        <v>76</v>
      </c>
      <c r="AY1682" s="163" t="s">
        <v>160</v>
      </c>
    </row>
    <row r="1683" spans="2:51" s="12" customFormat="1" ht="10">
      <c r="B1683" s="162"/>
      <c r="D1683" s="159" t="s">
        <v>171</v>
      </c>
      <c r="E1683" s="163" t="s">
        <v>21</v>
      </c>
      <c r="F1683" s="164" t="s">
        <v>1671</v>
      </c>
      <c r="H1683" s="163" t="s">
        <v>21</v>
      </c>
      <c r="I1683" s="165"/>
      <c r="L1683" s="162"/>
      <c r="M1683" s="166"/>
      <c r="T1683" s="167"/>
      <c r="AT1683" s="163" t="s">
        <v>171</v>
      </c>
      <c r="AU1683" s="163" t="s">
        <v>85</v>
      </c>
      <c r="AV1683" s="12" t="s">
        <v>83</v>
      </c>
      <c r="AW1683" s="12" t="s">
        <v>37</v>
      </c>
      <c r="AX1683" s="12" t="s">
        <v>76</v>
      </c>
      <c r="AY1683" s="163" t="s">
        <v>160</v>
      </c>
    </row>
    <row r="1684" spans="2:51" s="13" customFormat="1" ht="10">
      <c r="B1684" s="168"/>
      <c r="D1684" s="159" t="s">
        <v>171</v>
      </c>
      <c r="E1684" s="169" t="s">
        <v>21</v>
      </c>
      <c r="F1684" s="170" t="s">
        <v>1672</v>
      </c>
      <c r="H1684" s="171">
        <v>71.295</v>
      </c>
      <c r="I1684" s="172"/>
      <c r="L1684" s="168"/>
      <c r="M1684" s="173"/>
      <c r="T1684" s="174"/>
      <c r="AT1684" s="169" t="s">
        <v>171</v>
      </c>
      <c r="AU1684" s="169" t="s">
        <v>85</v>
      </c>
      <c r="AV1684" s="13" t="s">
        <v>85</v>
      </c>
      <c r="AW1684" s="13" t="s">
        <v>37</v>
      </c>
      <c r="AX1684" s="13" t="s">
        <v>76</v>
      </c>
      <c r="AY1684" s="169" t="s">
        <v>160</v>
      </c>
    </row>
    <row r="1685" spans="2:51" s="13" customFormat="1" ht="10">
      <c r="B1685" s="168"/>
      <c r="D1685" s="159" t="s">
        <v>171</v>
      </c>
      <c r="E1685" s="169" t="s">
        <v>21</v>
      </c>
      <c r="F1685" s="170" t="s">
        <v>1673</v>
      </c>
      <c r="H1685" s="171">
        <v>139.491</v>
      </c>
      <c r="I1685" s="172"/>
      <c r="L1685" s="168"/>
      <c r="M1685" s="173"/>
      <c r="T1685" s="174"/>
      <c r="AT1685" s="169" t="s">
        <v>171</v>
      </c>
      <c r="AU1685" s="169" t="s">
        <v>85</v>
      </c>
      <c r="AV1685" s="13" t="s">
        <v>85</v>
      </c>
      <c r="AW1685" s="13" t="s">
        <v>37</v>
      </c>
      <c r="AX1685" s="13" t="s">
        <v>76</v>
      </c>
      <c r="AY1685" s="169" t="s">
        <v>160</v>
      </c>
    </row>
    <row r="1686" spans="2:51" s="15" customFormat="1" ht="10">
      <c r="B1686" s="182"/>
      <c r="D1686" s="159" t="s">
        <v>171</v>
      </c>
      <c r="E1686" s="183" t="s">
        <v>21</v>
      </c>
      <c r="F1686" s="184" t="s">
        <v>185</v>
      </c>
      <c r="H1686" s="185">
        <v>210.786</v>
      </c>
      <c r="I1686" s="186"/>
      <c r="L1686" s="182"/>
      <c r="M1686" s="187"/>
      <c r="T1686" s="188"/>
      <c r="AT1686" s="183" t="s">
        <v>171</v>
      </c>
      <c r="AU1686" s="183" t="s">
        <v>85</v>
      </c>
      <c r="AV1686" s="15" t="s">
        <v>167</v>
      </c>
      <c r="AW1686" s="15" t="s">
        <v>37</v>
      </c>
      <c r="AX1686" s="15" t="s">
        <v>83</v>
      </c>
      <c r="AY1686" s="183" t="s">
        <v>160</v>
      </c>
    </row>
    <row r="1687" spans="2:65" s="1" customFormat="1" ht="16.5" customHeight="1">
      <c r="B1687" s="33"/>
      <c r="C1687" s="192" t="s">
        <v>1674</v>
      </c>
      <c r="D1687" s="192" t="s">
        <v>799</v>
      </c>
      <c r="E1687" s="193" t="s">
        <v>1523</v>
      </c>
      <c r="F1687" s="194" t="s">
        <v>1524</v>
      </c>
      <c r="G1687" s="195" t="s">
        <v>165</v>
      </c>
      <c r="H1687" s="196">
        <v>5.797</v>
      </c>
      <c r="I1687" s="197"/>
      <c r="J1687" s="198">
        <f>ROUND(I1687*H1687,2)</f>
        <v>0</v>
      </c>
      <c r="K1687" s="194" t="s">
        <v>166</v>
      </c>
      <c r="L1687" s="199"/>
      <c r="M1687" s="200" t="s">
        <v>21</v>
      </c>
      <c r="N1687" s="201" t="s">
        <v>47</v>
      </c>
      <c r="P1687" s="155">
        <f>O1687*H1687</f>
        <v>0</v>
      </c>
      <c r="Q1687" s="155">
        <v>0.55</v>
      </c>
      <c r="R1687" s="155">
        <f>Q1687*H1687</f>
        <v>3.1883500000000002</v>
      </c>
      <c r="S1687" s="155">
        <v>0</v>
      </c>
      <c r="T1687" s="156">
        <f>S1687*H1687</f>
        <v>0</v>
      </c>
      <c r="AR1687" s="157" t="s">
        <v>445</v>
      </c>
      <c r="AT1687" s="157" t="s">
        <v>799</v>
      </c>
      <c r="AU1687" s="157" t="s">
        <v>85</v>
      </c>
      <c r="AY1687" s="18" t="s">
        <v>160</v>
      </c>
      <c r="BE1687" s="158">
        <f>IF(N1687="základní",J1687,0)</f>
        <v>0</v>
      </c>
      <c r="BF1687" s="158">
        <f>IF(N1687="snížená",J1687,0)</f>
        <v>0</v>
      </c>
      <c r="BG1687" s="158">
        <f>IF(N1687="zákl. přenesená",J1687,0)</f>
        <v>0</v>
      </c>
      <c r="BH1687" s="158">
        <f>IF(N1687="sníž. přenesená",J1687,0)</f>
        <v>0</v>
      </c>
      <c r="BI1687" s="158">
        <f>IF(N1687="nulová",J1687,0)</f>
        <v>0</v>
      </c>
      <c r="BJ1687" s="18" t="s">
        <v>83</v>
      </c>
      <c r="BK1687" s="158">
        <f>ROUND(I1687*H1687,2)</f>
        <v>0</v>
      </c>
      <c r="BL1687" s="18" t="s">
        <v>352</v>
      </c>
      <c r="BM1687" s="157" t="s">
        <v>1675</v>
      </c>
    </row>
    <row r="1688" spans="2:51" s="13" customFormat="1" ht="10">
      <c r="B1688" s="168"/>
      <c r="D1688" s="159" t="s">
        <v>171</v>
      </c>
      <c r="E1688" s="169" t="s">
        <v>21</v>
      </c>
      <c r="F1688" s="170" t="s">
        <v>1676</v>
      </c>
      <c r="H1688" s="171">
        <v>5.27</v>
      </c>
      <c r="I1688" s="172"/>
      <c r="L1688" s="168"/>
      <c r="M1688" s="173"/>
      <c r="T1688" s="174"/>
      <c r="AT1688" s="169" t="s">
        <v>171</v>
      </c>
      <c r="AU1688" s="169" t="s">
        <v>85</v>
      </c>
      <c r="AV1688" s="13" t="s">
        <v>85</v>
      </c>
      <c r="AW1688" s="13" t="s">
        <v>37</v>
      </c>
      <c r="AX1688" s="13" t="s">
        <v>76</v>
      </c>
      <c r="AY1688" s="169" t="s">
        <v>160</v>
      </c>
    </row>
    <row r="1689" spans="2:51" s="15" customFormat="1" ht="10">
      <c r="B1689" s="182"/>
      <c r="D1689" s="159" t="s">
        <v>171</v>
      </c>
      <c r="E1689" s="183" t="s">
        <v>21</v>
      </c>
      <c r="F1689" s="184" t="s">
        <v>185</v>
      </c>
      <c r="H1689" s="185">
        <v>5.27</v>
      </c>
      <c r="I1689" s="186"/>
      <c r="L1689" s="182"/>
      <c r="M1689" s="187"/>
      <c r="T1689" s="188"/>
      <c r="AT1689" s="183" t="s">
        <v>171</v>
      </c>
      <c r="AU1689" s="183" t="s">
        <v>85</v>
      </c>
      <c r="AV1689" s="15" t="s">
        <v>167</v>
      </c>
      <c r="AW1689" s="15" t="s">
        <v>37</v>
      </c>
      <c r="AX1689" s="15" t="s">
        <v>83</v>
      </c>
      <c r="AY1689" s="183" t="s">
        <v>160</v>
      </c>
    </row>
    <row r="1690" spans="2:51" s="13" customFormat="1" ht="10">
      <c r="B1690" s="168"/>
      <c r="D1690" s="159" t="s">
        <v>171</v>
      </c>
      <c r="F1690" s="170" t="s">
        <v>1677</v>
      </c>
      <c r="H1690" s="171">
        <v>5.797</v>
      </c>
      <c r="I1690" s="172"/>
      <c r="L1690" s="168"/>
      <c r="M1690" s="173"/>
      <c r="T1690" s="174"/>
      <c r="AT1690" s="169" t="s">
        <v>171</v>
      </c>
      <c r="AU1690" s="169" t="s">
        <v>85</v>
      </c>
      <c r="AV1690" s="13" t="s">
        <v>85</v>
      </c>
      <c r="AW1690" s="13" t="s">
        <v>4</v>
      </c>
      <c r="AX1690" s="13" t="s">
        <v>83</v>
      </c>
      <c r="AY1690" s="169" t="s">
        <v>160</v>
      </c>
    </row>
    <row r="1691" spans="2:65" s="1" customFormat="1" ht="16.5" customHeight="1">
      <c r="B1691" s="33"/>
      <c r="C1691" s="146" t="s">
        <v>1678</v>
      </c>
      <c r="D1691" s="146" t="s">
        <v>162</v>
      </c>
      <c r="E1691" s="147" t="s">
        <v>1679</v>
      </c>
      <c r="F1691" s="148" t="s">
        <v>1680</v>
      </c>
      <c r="G1691" s="149" t="s">
        <v>204</v>
      </c>
      <c r="H1691" s="150">
        <v>485.316</v>
      </c>
      <c r="I1691" s="151"/>
      <c r="J1691" s="152">
        <f>ROUND(I1691*H1691,2)</f>
        <v>0</v>
      </c>
      <c r="K1691" s="148" t="s">
        <v>166</v>
      </c>
      <c r="L1691" s="33"/>
      <c r="M1691" s="153" t="s">
        <v>21</v>
      </c>
      <c r="N1691" s="154" t="s">
        <v>47</v>
      </c>
      <c r="P1691" s="155">
        <f>O1691*H1691</f>
        <v>0</v>
      </c>
      <c r="Q1691" s="155">
        <v>0</v>
      </c>
      <c r="R1691" s="155">
        <f>Q1691*H1691</f>
        <v>0</v>
      </c>
      <c r="S1691" s="155">
        <v>0</v>
      </c>
      <c r="T1691" s="156">
        <f>S1691*H1691</f>
        <v>0</v>
      </c>
      <c r="AR1691" s="157" t="s">
        <v>352</v>
      </c>
      <c r="AT1691" s="157" t="s">
        <v>162</v>
      </c>
      <c r="AU1691" s="157" t="s">
        <v>85</v>
      </c>
      <c r="AY1691" s="18" t="s">
        <v>160</v>
      </c>
      <c r="BE1691" s="158">
        <f>IF(N1691="základní",J1691,0)</f>
        <v>0</v>
      </c>
      <c r="BF1691" s="158">
        <f>IF(N1691="snížená",J1691,0)</f>
        <v>0</v>
      </c>
      <c r="BG1691" s="158">
        <f>IF(N1691="zákl. přenesená",J1691,0)</f>
        <v>0</v>
      </c>
      <c r="BH1691" s="158">
        <f>IF(N1691="sníž. přenesená",J1691,0)</f>
        <v>0</v>
      </c>
      <c r="BI1691" s="158">
        <f>IF(N1691="nulová",J1691,0)</f>
        <v>0</v>
      </c>
      <c r="BJ1691" s="18" t="s">
        <v>83</v>
      </c>
      <c r="BK1691" s="158">
        <f>ROUND(I1691*H1691,2)</f>
        <v>0</v>
      </c>
      <c r="BL1691" s="18" t="s">
        <v>352</v>
      </c>
      <c r="BM1691" s="157" t="s">
        <v>1681</v>
      </c>
    </row>
    <row r="1692" spans="2:47" s="1" customFormat="1" ht="54">
      <c r="B1692" s="33"/>
      <c r="D1692" s="159" t="s">
        <v>169</v>
      </c>
      <c r="F1692" s="160" t="s">
        <v>1669</v>
      </c>
      <c r="I1692" s="94"/>
      <c r="L1692" s="33"/>
      <c r="M1692" s="161"/>
      <c r="T1692" s="54"/>
      <c r="AT1692" s="18" t="s">
        <v>169</v>
      </c>
      <c r="AU1692" s="18" t="s">
        <v>85</v>
      </c>
    </row>
    <row r="1693" spans="2:51" s="12" customFormat="1" ht="10">
      <c r="B1693" s="162"/>
      <c r="D1693" s="159" t="s">
        <v>171</v>
      </c>
      <c r="E1693" s="163" t="s">
        <v>21</v>
      </c>
      <c r="F1693" s="164" t="s">
        <v>1670</v>
      </c>
      <c r="H1693" s="163" t="s">
        <v>21</v>
      </c>
      <c r="I1693" s="165"/>
      <c r="L1693" s="162"/>
      <c r="M1693" s="166"/>
      <c r="T1693" s="167"/>
      <c r="AT1693" s="163" t="s">
        <v>171</v>
      </c>
      <c r="AU1693" s="163" t="s">
        <v>85</v>
      </c>
      <c r="AV1693" s="12" t="s">
        <v>83</v>
      </c>
      <c r="AW1693" s="12" t="s">
        <v>37</v>
      </c>
      <c r="AX1693" s="12" t="s">
        <v>76</v>
      </c>
      <c r="AY1693" s="163" t="s">
        <v>160</v>
      </c>
    </row>
    <row r="1694" spans="2:51" s="13" customFormat="1" ht="10">
      <c r="B1694" s="168"/>
      <c r="D1694" s="159" t="s">
        <v>171</v>
      </c>
      <c r="E1694" s="169" t="s">
        <v>21</v>
      </c>
      <c r="F1694" s="170" t="s">
        <v>1682</v>
      </c>
      <c r="H1694" s="171">
        <v>373.722</v>
      </c>
      <c r="I1694" s="172"/>
      <c r="L1694" s="168"/>
      <c r="M1694" s="173"/>
      <c r="T1694" s="174"/>
      <c r="AT1694" s="169" t="s">
        <v>171</v>
      </c>
      <c r="AU1694" s="169" t="s">
        <v>85</v>
      </c>
      <c r="AV1694" s="13" t="s">
        <v>85</v>
      </c>
      <c r="AW1694" s="13" t="s">
        <v>37</v>
      </c>
      <c r="AX1694" s="13" t="s">
        <v>76</v>
      </c>
      <c r="AY1694" s="169" t="s">
        <v>160</v>
      </c>
    </row>
    <row r="1695" spans="2:51" s="13" customFormat="1" ht="10">
      <c r="B1695" s="168"/>
      <c r="D1695" s="159" t="s">
        <v>171</v>
      </c>
      <c r="E1695" s="169" t="s">
        <v>21</v>
      </c>
      <c r="F1695" s="170" t="s">
        <v>1683</v>
      </c>
      <c r="H1695" s="171">
        <v>111.594</v>
      </c>
      <c r="I1695" s="172"/>
      <c r="L1695" s="168"/>
      <c r="M1695" s="173"/>
      <c r="T1695" s="174"/>
      <c r="AT1695" s="169" t="s">
        <v>171</v>
      </c>
      <c r="AU1695" s="169" t="s">
        <v>85</v>
      </c>
      <c r="AV1695" s="13" t="s">
        <v>85</v>
      </c>
      <c r="AW1695" s="13" t="s">
        <v>37</v>
      </c>
      <c r="AX1695" s="13" t="s">
        <v>76</v>
      </c>
      <c r="AY1695" s="169" t="s">
        <v>160</v>
      </c>
    </row>
    <row r="1696" spans="2:51" s="15" customFormat="1" ht="10">
      <c r="B1696" s="182"/>
      <c r="D1696" s="159" t="s">
        <v>171</v>
      </c>
      <c r="E1696" s="183" t="s">
        <v>21</v>
      </c>
      <c r="F1696" s="184" t="s">
        <v>185</v>
      </c>
      <c r="H1696" s="185">
        <v>485.316</v>
      </c>
      <c r="I1696" s="186"/>
      <c r="L1696" s="182"/>
      <c r="M1696" s="187"/>
      <c r="T1696" s="188"/>
      <c r="AT1696" s="183" t="s">
        <v>171</v>
      </c>
      <c r="AU1696" s="183" t="s">
        <v>85</v>
      </c>
      <c r="AV1696" s="15" t="s">
        <v>167</v>
      </c>
      <c r="AW1696" s="15" t="s">
        <v>37</v>
      </c>
      <c r="AX1696" s="15" t="s">
        <v>83</v>
      </c>
      <c r="AY1696" s="183" t="s">
        <v>160</v>
      </c>
    </row>
    <row r="1697" spans="2:65" s="1" customFormat="1" ht="16.5" customHeight="1">
      <c r="B1697" s="33"/>
      <c r="C1697" s="192" t="s">
        <v>1684</v>
      </c>
      <c r="D1697" s="192" t="s">
        <v>799</v>
      </c>
      <c r="E1697" s="193" t="s">
        <v>1535</v>
      </c>
      <c r="F1697" s="194" t="s">
        <v>1536</v>
      </c>
      <c r="G1697" s="195" t="s">
        <v>165</v>
      </c>
      <c r="H1697" s="196">
        <v>13.346</v>
      </c>
      <c r="I1697" s="197"/>
      <c r="J1697" s="198">
        <f>ROUND(I1697*H1697,2)</f>
        <v>0</v>
      </c>
      <c r="K1697" s="194" t="s">
        <v>21</v>
      </c>
      <c r="L1697" s="199"/>
      <c r="M1697" s="200" t="s">
        <v>21</v>
      </c>
      <c r="N1697" s="201" t="s">
        <v>47</v>
      </c>
      <c r="P1697" s="155">
        <f>O1697*H1697</f>
        <v>0</v>
      </c>
      <c r="Q1697" s="155">
        <v>0.5</v>
      </c>
      <c r="R1697" s="155">
        <f>Q1697*H1697</f>
        <v>6.673</v>
      </c>
      <c r="S1697" s="155">
        <v>0</v>
      </c>
      <c r="T1697" s="156">
        <f>S1697*H1697</f>
        <v>0</v>
      </c>
      <c r="AR1697" s="157" t="s">
        <v>445</v>
      </c>
      <c r="AT1697" s="157" t="s">
        <v>799</v>
      </c>
      <c r="AU1697" s="157" t="s">
        <v>85</v>
      </c>
      <c r="AY1697" s="18" t="s">
        <v>160</v>
      </c>
      <c r="BE1697" s="158">
        <f>IF(N1697="základní",J1697,0)</f>
        <v>0</v>
      </c>
      <c r="BF1697" s="158">
        <f>IF(N1697="snížená",J1697,0)</f>
        <v>0</v>
      </c>
      <c r="BG1697" s="158">
        <f>IF(N1697="zákl. přenesená",J1697,0)</f>
        <v>0</v>
      </c>
      <c r="BH1697" s="158">
        <f>IF(N1697="sníž. přenesená",J1697,0)</f>
        <v>0</v>
      </c>
      <c r="BI1697" s="158">
        <f>IF(N1697="nulová",J1697,0)</f>
        <v>0</v>
      </c>
      <c r="BJ1697" s="18" t="s">
        <v>83</v>
      </c>
      <c r="BK1697" s="158">
        <f>ROUND(I1697*H1697,2)</f>
        <v>0</v>
      </c>
      <c r="BL1697" s="18" t="s">
        <v>352</v>
      </c>
      <c r="BM1697" s="157" t="s">
        <v>1685</v>
      </c>
    </row>
    <row r="1698" spans="2:51" s="13" customFormat="1" ht="10">
      <c r="B1698" s="168"/>
      <c r="D1698" s="159" t="s">
        <v>171</v>
      </c>
      <c r="E1698" s="169" t="s">
        <v>21</v>
      </c>
      <c r="F1698" s="170" t="s">
        <v>1686</v>
      </c>
      <c r="H1698" s="171">
        <v>12.133</v>
      </c>
      <c r="I1698" s="172"/>
      <c r="L1698" s="168"/>
      <c r="M1698" s="173"/>
      <c r="T1698" s="174"/>
      <c r="AT1698" s="169" t="s">
        <v>171</v>
      </c>
      <c r="AU1698" s="169" t="s">
        <v>85</v>
      </c>
      <c r="AV1698" s="13" t="s">
        <v>85</v>
      </c>
      <c r="AW1698" s="13" t="s">
        <v>37</v>
      </c>
      <c r="AX1698" s="13" t="s">
        <v>76</v>
      </c>
      <c r="AY1698" s="169" t="s">
        <v>160</v>
      </c>
    </row>
    <row r="1699" spans="2:51" s="15" customFormat="1" ht="10">
      <c r="B1699" s="182"/>
      <c r="D1699" s="159" t="s">
        <v>171</v>
      </c>
      <c r="E1699" s="183" t="s">
        <v>21</v>
      </c>
      <c r="F1699" s="184" t="s">
        <v>185</v>
      </c>
      <c r="H1699" s="185">
        <v>12.133</v>
      </c>
      <c r="I1699" s="186"/>
      <c r="L1699" s="182"/>
      <c r="M1699" s="187"/>
      <c r="T1699" s="188"/>
      <c r="AT1699" s="183" t="s">
        <v>171</v>
      </c>
      <c r="AU1699" s="183" t="s">
        <v>85</v>
      </c>
      <c r="AV1699" s="15" t="s">
        <v>167</v>
      </c>
      <c r="AW1699" s="15" t="s">
        <v>37</v>
      </c>
      <c r="AX1699" s="15" t="s">
        <v>83</v>
      </c>
      <c r="AY1699" s="183" t="s">
        <v>160</v>
      </c>
    </row>
    <row r="1700" spans="2:51" s="13" customFormat="1" ht="10">
      <c r="B1700" s="168"/>
      <c r="D1700" s="159" t="s">
        <v>171</v>
      </c>
      <c r="F1700" s="170" t="s">
        <v>1687</v>
      </c>
      <c r="H1700" s="171">
        <v>13.346</v>
      </c>
      <c r="I1700" s="172"/>
      <c r="L1700" s="168"/>
      <c r="M1700" s="173"/>
      <c r="T1700" s="174"/>
      <c r="AT1700" s="169" t="s">
        <v>171</v>
      </c>
      <c r="AU1700" s="169" t="s">
        <v>85</v>
      </c>
      <c r="AV1700" s="13" t="s">
        <v>85</v>
      </c>
      <c r="AW1700" s="13" t="s">
        <v>4</v>
      </c>
      <c r="AX1700" s="13" t="s">
        <v>83</v>
      </c>
      <c r="AY1700" s="169" t="s">
        <v>160</v>
      </c>
    </row>
    <row r="1701" spans="2:65" s="1" customFormat="1" ht="16.5" customHeight="1">
      <c r="B1701" s="33"/>
      <c r="C1701" s="146" t="s">
        <v>1688</v>
      </c>
      <c r="D1701" s="146" t="s">
        <v>162</v>
      </c>
      <c r="E1701" s="147" t="s">
        <v>1689</v>
      </c>
      <c r="F1701" s="148" t="s">
        <v>1690</v>
      </c>
      <c r="G1701" s="149" t="s">
        <v>165</v>
      </c>
      <c r="H1701" s="150">
        <v>19.143</v>
      </c>
      <c r="I1701" s="151"/>
      <c r="J1701" s="152">
        <f>ROUND(I1701*H1701,2)</f>
        <v>0</v>
      </c>
      <c r="K1701" s="148" t="s">
        <v>166</v>
      </c>
      <c r="L1701" s="33"/>
      <c r="M1701" s="153" t="s">
        <v>21</v>
      </c>
      <c r="N1701" s="154" t="s">
        <v>47</v>
      </c>
      <c r="P1701" s="155">
        <f>O1701*H1701</f>
        <v>0</v>
      </c>
      <c r="Q1701" s="155">
        <v>0.00281</v>
      </c>
      <c r="R1701" s="155">
        <f>Q1701*H1701</f>
        <v>0.05379183</v>
      </c>
      <c r="S1701" s="155">
        <v>0</v>
      </c>
      <c r="T1701" s="156">
        <f>S1701*H1701</f>
        <v>0</v>
      </c>
      <c r="AR1701" s="157" t="s">
        <v>352</v>
      </c>
      <c r="AT1701" s="157" t="s">
        <v>162</v>
      </c>
      <c r="AU1701" s="157" t="s">
        <v>85</v>
      </c>
      <c r="AY1701" s="18" t="s">
        <v>160</v>
      </c>
      <c r="BE1701" s="158">
        <f>IF(N1701="základní",J1701,0)</f>
        <v>0</v>
      </c>
      <c r="BF1701" s="158">
        <f>IF(N1701="snížená",J1701,0)</f>
        <v>0</v>
      </c>
      <c r="BG1701" s="158">
        <f>IF(N1701="zákl. přenesená",J1701,0)</f>
        <v>0</v>
      </c>
      <c r="BH1701" s="158">
        <f>IF(N1701="sníž. přenesená",J1701,0)</f>
        <v>0</v>
      </c>
      <c r="BI1701" s="158">
        <f>IF(N1701="nulová",J1701,0)</f>
        <v>0</v>
      </c>
      <c r="BJ1701" s="18" t="s">
        <v>83</v>
      </c>
      <c r="BK1701" s="158">
        <f>ROUND(I1701*H1701,2)</f>
        <v>0</v>
      </c>
      <c r="BL1701" s="18" t="s">
        <v>352</v>
      </c>
      <c r="BM1701" s="157" t="s">
        <v>1691</v>
      </c>
    </row>
    <row r="1702" spans="2:47" s="1" customFormat="1" ht="72">
      <c r="B1702" s="33"/>
      <c r="D1702" s="159" t="s">
        <v>169</v>
      </c>
      <c r="F1702" s="160" t="s">
        <v>1692</v>
      </c>
      <c r="I1702" s="94"/>
      <c r="L1702" s="33"/>
      <c r="M1702" s="161"/>
      <c r="T1702" s="54"/>
      <c r="AT1702" s="18" t="s">
        <v>169</v>
      </c>
      <c r="AU1702" s="18" t="s">
        <v>85</v>
      </c>
    </row>
    <row r="1703" spans="2:51" s="13" customFormat="1" ht="10">
      <c r="B1703" s="168"/>
      <c r="D1703" s="159" t="s">
        <v>171</v>
      </c>
      <c r="E1703" s="169" t="s">
        <v>21</v>
      </c>
      <c r="F1703" s="170" t="s">
        <v>1693</v>
      </c>
      <c r="H1703" s="171">
        <v>5.797</v>
      </c>
      <c r="I1703" s="172"/>
      <c r="L1703" s="168"/>
      <c r="M1703" s="173"/>
      <c r="T1703" s="174"/>
      <c r="AT1703" s="169" t="s">
        <v>171</v>
      </c>
      <c r="AU1703" s="169" t="s">
        <v>85</v>
      </c>
      <c r="AV1703" s="13" t="s">
        <v>85</v>
      </c>
      <c r="AW1703" s="13" t="s">
        <v>37</v>
      </c>
      <c r="AX1703" s="13" t="s">
        <v>76</v>
      </c>
      <c r="AY1703" s="169" t="s">
        <v>160</v>
      </c>
    </row>
    <row r="1704" spans="2:51" s="13" customFormat="1" ht="10">
      <c r="B1704" s="168"/>
      <c r="D1704" s="159" t="s">
        <v>171</v>
      </c>
      <c r="E1704" s="169" t="s">
        <v>21</v>
      </c>
      <c r="F1704" s="170" t="s">
        <v>1694</v>
      </c>
      <c r="H1704" s="171">
        <v>13.346</v>
      </c>
      <c r="I1704" s="172"/>
      <c r="L1704" s="168"/>
      <c r="M1704" s="173"/>
      <c r="T1704" s="174"/>
      <c r="AT1704" s="169" t="s">
        <v>171</v>
      </c>
      <c r="AU1704" s="169" t="s">
        <v>85</v>
      </c>
      <c r="AV1704" s="13" t="s">
        <v>85</v>
      </c>
      <c r="AW1704" s="13" t="s">
        <v>37</v>
      </c>
      <c r="AX1704" s="13" t="s">
        <v>76</v>
      </c>
      <c r="AY1704" s="169" t="s">
        <v>160</v>
      </c>
    </row>
    <row r="1705" spans="2:51" s="15" customFormat="1" ht="10">
      <c r="B1705" s="182"/>
      <c r="D1705" s="159" t="s">
        <v>171</v>
      </c>
      <c r="E1705" s="183" t="s">
        <v>21</v>
      </c>
      <c r="F1705" s="184" t="s">
        <v>185</v>
      </c>
      <c r="H1705" s="185">
        <v>19.143</v>
      </c>
      <c r="I1705" s="186"/>
      <c r="L1705" s="182"/>
      <c r="M1705" s="187"/>
      <c r="T1705" s="188"/>
      <c r="AT1705" s="183" t="s">
        <v>171</v>
      </c>
      <c r="AU1705" s="183" t="s">
        <v>85</v>
      </c>
      <c r="AV1705" s="15" t="s">
        <v>167</v>
      </c>
      <c r="AW1705" s="15" t="s">
        <v>37</v>
      </c>
      <c r="AX1705" s="15" t="s">
        <v>83</v>
      </c>
      <c r="AY1705" s="183" t="s">
        <v>160</v>
      </c>
    </row>
    <row r="1706" spans="2:65" s="1" customFormat="1" ht="24" customHeight="1">
      <c r="B1706" s="33"/>
      <c r="C1706" s="146" t="s">
        <v>1695</v>
      </c>
      <c r="D1706" s="146" t="s">
        <v>162</v>
      </c>
      <c r="E1706" s="147" t="s">
        <v>1696</v>
      </c>
      <c r="F1706" s="148" t="s">
        <v>1697</v>
      </c>
      <c r="G1706" s="149" t="s">
        <v>250</v>
      </c>
      <c r="H1706" s="150">
        <v>1</v>
      </c>
      <c r="I1706" s="151"/>
      <c r="J1706" s="152">
        <f>ROUND(I1706*H1706,2)</f>
        <v>0</v>
      </c>
      <c r="K1706" s="148" t="s">
        <v>21</v>
      </c>
      <c r="L1706" s="33"/>
      <c r="M1706" s="153" t="s">
        <v>21</v>
      </c>
      <c r="N1706" s="154" t="s">
        <v>47</v>
      </c>
      <c r="P1706" s="155">
        <f>O1706*H1706</f>
        <v>0</v>
      </c>
      <c r="Q1706" s="155">
        <v>0.02337</v>
      </c>
      <c r="R1706" s="155">
        <f>Q1706*H1706</f>
        <v>0.02337</v>
      </c>
      <c r="S1706" s="155">
        <v>0</v>
      </c>
      <c r="T1706" s="156">
        <f>S1706*H1706</f>
        <v>0</v>
      </c>
      <c r="AR1706" s="157" t="s">
        <v>352</v>
      </c>
      <c r="AT1706" s="157" t="s">
        <v>162</v>
      </c>
      <c r="AU1706" s="157" t="s">
        <v>85</v>
      </c>
      <c r="AY1706" s="18" t="s">
        <v>160</v>
      </c>
      <c r="BE1706" s="158">
        <f>IF(N1706="základní",J1706,0)</f>
        <v>0</v>
      </c>
      <c r="BF1706" s="158">
        <f>IF(N1706="snížená",J1706,0)</f>
        <v>0</v>
      </c>
      <c r="BG1706" s="158">
        <f>IF(N1706="zákl. přenesená",J1706,0)</f>
        <v>0</v>
      </c>
      <c r="BH1706" s="158">
        <f>IF(N1706="sníž. přenesená",J1706,0)</f>
        <v>0</v>
      </c>
      <c r="BI1706" s="158">
        <f>IF(N1706="nulová",J1706,0)</f>
        <v>0</v>
      </c>
      <c r="BJ1706" s="18" t="s">
        <v>83</v>
      </c>
      <c r="BK1706" s="158">
        <f>ROUND(I1706*H1706,2)</f>
        <v>0</v>
      </c>
      <c r="BL1706" s="18" t="s">
        <v>352</v>
      </c>
      <c r="BM1706" s="157" t="s">
        <v>1698</v>
      </c>
    </row>
    <row r="1707" spans="2:47" s="1" customFormat="1" ht="81">
      <c r="B1707" s="33"/>
      <c r="D1707" s="159" t="s">
        <v>169</v>
      </c>
      <c r="F1707" s="160" t="s">
        <v>1658</v>
      </c>
      <c r="I1707" s="94"/>
      <c r="L1707" s="33"/>
      <c r="M1707" s="161"/>
      <c r="T1707" s="54"/>
      <c r="AT1707" s="18" t="s">
        <v>169</v>
      </c>
      <c r="AU1707" s="18" t="s">
        <v>85</v>
      </c>
    </row>
    <row r="1708" spans="2:51" s="12" customFormat="1" ht="10">
      <c r="B1708" s="162"/>
      <c r="D1708" s="159" t="s">
        <v>171</v>
      </c>
      <c r="E1708" s="163" t="s">
        <v>21</v>
      </c>
      <c r="F1708" s="164" t="s">
        <v>749</v>
      </c>
      <c r="H1708" s="163" t="s">
        <v>21</v>
      </c>
      <c r="I1708" s="165"/>
      <c r="L1708" s="162"/>
      <c r="M1708" s="166"/>
      <c r="T1708" s="167"/>
      <c r="AT1708" s="163" t="s">
        <v>171</v>
      </c>
      <c r="AU1708" s="163" t="s">
        <v>85</v>
      </c>
      <c r="AV1708" s="12" t="s">
        <v>83</v>
      </c>
      <c r="AW1708" s="12" t="s">
        <v>37</v>
      </c>
      <c r="AX1708" s="12" t="s">
        <v>76</v>
      </c>
      <c r="AY1708" s="163" t="s">
        <v>160</v>
      </c>
    </row>
    <row r="1709" spans="2:51" s="13" customFormat="1" ht="10">
      <c r="B1709" s="168"/>
      <c r="D1709" s="159" t="s">
        <v>171</v>
      </c>
      <c r="E1709" s="169" t="s">
        <v>21</v>
      </c>
      <c r="F1709" s="170" t="s">
        <v>471</v>
      </c>
      <c r="H1709" s="171">
        <v>1</v>
      </c>
      <c r="I1709" s="172"/>
      <c r="L1709" s="168"/>
      <c r="M1709" s="173"/>
      <c r="T1709" s="174"/>
      <c r="AT1709" s="169" t="s">
        <v>171</v>
      </c>
      <c r="AU1709" s="169" t="s">
        <v>85</v>
      </c>
      <c r="AV1709" s="13" t="s">
        <v>85</v>
      </c>
      <c r="AW1709" s="13" t="s">
        <v>37</v>
      </c>
      <c r="AX1709" s="13" t="s">
        <v>76</v>
      </c>
      <c r="AY1709" s="169" t="s">
        <v>160</v>
      </c>
    </row>
    <row r="1710" spans="2:51" s="15" customFormat="1" ht="10">
      <c r="B1710" s="182"/>
      <c r="D1710" s="159" t="s">
        <v>171</v>
      </c>
      <c r="E1710" s="183" t="s">
        <v>21</v>
      </c>
      <c r="F1710" s="184" t="s">
        <v>185</v>
      </c>
      <c r="H1710" s="185">
        <v>1</v>
      </c>
      <c r="I1710" s="186"/>
      <c r="L1710" s="182"/>
      <c r="M1710" s="187"/>
      <c r="T1710" s="188"/>
      <c r="AT1710" s="183" t="s">
        <v>171</v>
      </c>
      <c r="AU1710" s="183" t="s">
        <v>85</v>
      </c>
      <c r="AV1710" s="15" t="s">
        <v>167</v>
      </c>
      <c r="AW1710" s="15" t="s">
        <v>37</v>
      </c>
      <c r="AX1710" s="15" t="s">
        <v>83</v>
      </c>
      <c r="AY1710" s="183" t="s">
        <v>160</v>
      </c>
    </row>
    <row r="1711" spans="2:65" s="1" customFormat="1" ht="24" customHeight="1">
      <c r="B1711" s="33"/>
      <c r="C1711" s="146" t="s">
        <v>1699</v>
      </c>
      <c r="D1711" s="146" t="s">
        <v>162</v>
      </c>
      <c r="E1711" s="147" t="s">
        <v>1700</v>
      </c>
      <c r="F1711" s="148" t="s">
        <v>1701</v>
      </c>
      <c r="G1711" s="149" t="s">
        <v>250</v>
      </c>
      <c r="H1711" s="150">
        <v>1</v>
      </c>
      <c r="I1711" s="151"/>
      <c r="J1711" s="152">
        <f>ROUND(I1711*H1711,2)</f>
        <v>0</v>
      </c>
      <c r="K1711" s="148" t="s">
        <v>21</v>
      </c>
      <c r="L1711" s="33"/>
      <c r="M1711" s="153" t="s">
        <v>21</v>
      </c>
      <c r="N1711" s="154" t="s">
        <v>47</v>
      </c>
      <c r="P1711" s="155">
        <f>O1711*H1711</f>
        <v>0</v>
      </c>
      <c r="Q1711" s="155">
        <v>0.02337</v>
      </c>
      <c r="R1711" s="155">
        <f>Q1711*H1711</f>
        <v>0.02337</v>
      </c>
      <c r="S1711" s="155">
        <v>0</v>
      </c>
      <c r="T1711" s="156">
        <f>S1711*H1711</f>
        <v>0</v>
      </c>
      <c r="AR1711" s="157" t="s">
        <v>352</v>
      </c>
      <c r="AT1711" s="157" t="s">
        <v>162</v>
      </c>
      <c r="AU1711" s="157" t="s">
        <v>85</v>
      </c>
      <c r="AY1711" s="18" t="s">
        <v>160</v>
      </c>
      <c r="BE1711" s="158">
        <f>IF(N1711="základní",J1711,0)</f>
        <v>0</v>
      </c>
      <c r="BF1711" s="158">
        <f>IF(N1711="snížená",J1711,0)</f>
        <v>0</v>
      </c>
      <c r="BG1711" s="158">
        <f>IF(N1711="zákl. přenesená",J1711,0)</f>
        <v>0</v>
      </c>
      <c r="BH1711" s="158">
        <f>IF(N1711="sníž. přenesená",J1711,0)</f>
        <v>0</v>
      </c>
      <c r="BI1711" s="158">
        <f>IF(N1711="nulová",J1711,0)</f>
        <v>0</v>
      </c>
      <c r="BJ1711" s="18" t="s">
        <v>83</v>
      </c>
      <c r="BK1711" s="158">
        <f>ROUND(I1711*H1711,2)</f>
        <v>0</v>
      </c>
      <c r="BL1711" s="18" t="s">
        <v>352</v>
      </c>
      <c r="BM1711" s="157" t="s">
        <v>1702</v>
      </c>
    </row>
    <row r="1712" spans="2:47" s="1" customFormat="1" ht="81">
      <c r="B1712" s="33"/>
      <c r="D1712" s="159" t="s">
        <v>169</v>
      </c>
      <c r="F1712" s="160" t="s">
        <v>1658</v>
      </c>
      <c r="I1712" s="94"/>
      <c r="L1712" s="33"/>
      <c r="M1712" s="161"/>
      <c r="T1712" s="54"/>
      <c r="AT1712" s="18" t="s">
        <v>169</v>
      </c>
      <c r="AU1712" s="18" t="s">
        <v>85</v>
      </c>
    </row>
    <row r="1713" spans="2:51" s="12" customFormat="1" ht="10">
      <c r="B1713" s="162"/>
      <c r="D1713" s="159" t="s">
        <v>171</v>
      </c>
      <c r="E1713" s="163" t="s">
        <v>21</v>
      </c>
      <c r="F1713" s="164" t="s">
        <v>749</v>
      </c>
      <c r="H1713" s="163" t="s">
        <v>21</v>
      </c>
      <c r="I1713" s="165"/>
      <c r="L1713" s="162"/>
      <c r="M1713" s="166"/>
      <c r="T1713" s="167"/>
      <c r="AT1713" s="163" t="s">
        <v>171</v>
      </c>
      <c r="AU1713" s="163" t="s">
        <v>85</v>
      </c>
      <c r="AV1713" s="12" t="s">
        <v>83</v>
      </c>
      <c r="AW1713" s="12" t="s">
        <v>37</v>
      </c>
      <c r="AX1713" s="12" t="s">
        <v>76</v>
      </c>
      <c r="AY1713" s="163" t="s">
        <v>160</v>
      </c>
    </row>
    <row r="1714" spans="2:51" s="13" customFormat="1" ht="10">
      <c r="B1714" s="168"/>
      <c r="D1714" s="159" t="s">
        <v>171</v>
      </c>
      <c r="E1714" s="169" t="s">
        <v>21</v>
      </c>
      <c r="F1714" s="170" t="s">
        <v>471</v>
      </c>
      <c r="H1714" s="171">
        <v>1</v>
      </c>
      <c r="I1714" s="172"/>
      <c r="L1714" s="168"/>
      <c r="M1714" s="173"/>
      <c r="T1714" s="174"/>
      <c r="AT1714" s="169" t="s">
        <v>171</v>
      </c>
      <c r="AU1714" s="169" t="s">
        <v>85</v>
      </c>
      <c r="AV1714" s="13" t="s">
        <v>85</v>
      </c>
      <c r="AW1714" s="13" t="s">
        <v>37</v>
      </c>
      <c r="AX1714" s="13" t="s">
        <v>76</v>
      </c>
      <c r="AY1714" s="169" t="s">
        <v>160</v>
      </c>
    </row>
    <row r="1715" spans="2:51" s="15" customFormat="1" ht="10">
      <c r="B1715" s="182"/>
      <c r="D1715" s="159" t="s">
        <v>171</v>
      </c>
      <c r="E1715" s="183" t="s">
        <v>21</v>
      </c>
      <c r="F1715" s="184" t="s">
        <v>185</v>
      </c>
      <c r="H1715" s="185">
        <v>1</v>
      </c>
      <c r="I1715" s="186"/>
      <c r="L1715" s="182"/>
      <c r="M1715" s="187"/>
      <c r="T1715" s="188"/>
      <c r="AT1715" s="183" t="s">
        <v>171</v>
      </c>
      <c r="AU1715" s="183" t="s">
        <v>85</v>
      </c>
      <c r="AV1715" s="15" t="s">
        <v>167</v>
      </c>
      <c r="AW1715" s="15" t="s">
        <v>37</v>
      </c>
      <c r="AX1715" s="15" t="s">
        <v>83</v>
      </c>
      <c r="AY1715" s="183" t="s">
        <v>160</v>
      </c>
    </row>
    <row r="1716" spans="2:65" s="1" customFormat="1" ht="24" customHeight="1">
      <c r="B1716" s="33"/>
      <c r="C1716" s="146" t="s">
        <v>1703</v>
      </c>
      <c r="D1716" s="146" t="s">
        <v>162</v>
      </c>
      <c r="E1716" s="147" t="s">
        <v>1704</v>
      </c>
      <c r="F1716" s="148" t="s">
        <v>1705</v>
      </c>
      <c r="G1716" s="149" t="s">
        <v>250</v>
      </c>
      <c r="H1716" s="150">
        <v>1</v>
      </c>
      <c r="I1716" s="151"/>
      <c r="J1716" s="152">
        <f>ROUND(I1716*H1716,2)</f>
        <v>0</v>
      </c>
      <c r="K1716" s="148" t="s">
        <v>21</v>
      </c>
      <c r="L1716" s="33"/>
      <c r="M1716" s="153" t="s">
        <v>21</v>
      </c>
      <c r="N1716" s="154" t="s">
        <v>47</v>
      </c>
      <c r="P1716" s="155">
        <f>O1716*H1716</f>
        <v>0</v>
      </c>
      <c r="Q1716" s="155">
        <v>0</v>
      </c>
      <c r="R1716" s="155">
        <f>Q1716*H1716</f>
        <v>0</v>
      </c>
      <c r="S1716" s="155">
        <v>0</v>
      </c>
      <c r="T1716" s="156">
        <f>S1716*H1716</f>
        <v>0</v>
      </c>
      <c r="AR1716" s="157" t="s">
        <v>352</v>
      </c>
      <c r="AT1716" s="157" t="s">
        <v>162</v>
      </c>
      <c r="AU1716" s="157" t="s">
        <v>85</v>
      </c>
      <c r="AY1716" s="18" t="s">
        <v>160</v>
      </c>
      <c r="BE1716" s="158">
        <f>IF(N1716="základní",J1716,0)</f>
        <v>0</v>
      </c>
      <c r="BF1716" s="158">
        <f>IF(N1716="snížená",J1716,0)</f>
        <v>0</v>
      </c>
      <c r="BG1716" s="158">
        <f>IF(N1716="zákl. přenesená",J1716,0)</f>
        <v>0</v>
      </c>
      <c r="BH1716" s="158">
        <f>IF(N1716="sníž. přenesená",J1716,0)</f>
        <v>0</v>
      </c>
      <c r="BI1716" s="158">
        <f>IF(N1716="nulová",J1716,0)</f>
        <v>0</v>
      </c>
      <c r="BJ1716" s="18" t="s">
        <v>83</v>
      </c>
      <c r="BK1716" s="158">
        <f>ROUND(I1716*H1716,2)</f>
        <v>0</v>
      </c>
      <c r="BL1716" s="18" t="s">
        <v>352</v>
      </c>
      <c r="BM1716" s="157" t="s">
        <v>1706</v>
      </c>
    </row>
    <row r="1717" spans="2:47" s="1" customFormat="1" ht="72">
      <c r="B1717" s="33"/>
      <c r="D1717" s="159" t="s">
        <v>169</v>
      </c>
      <c r="F1717" s="160" t="s">
        <v>1707</v>
      </c>
      <c r="I1717" s="94"/>
      <c r="L1717" s="33"/>
      <c r="M1717" s="161"/>
      <c r="T1717" s="54"/>
      <c r="AT1717" s="18" t="s">
        <v>169</v>
      </c>
      <c r="AU1717" s="18" t="s">
        <v>85</v>
      </c>
    </row>
    <row r="1718" spans="2:63" s="11" customFormat="1" ht="22.75" customHeight="1">
      <c r="B1718" s="134"/>
      <c r="D1718" s="135" t="s">
        <v>75</v>
      </c>
      <c r="E1718" s="144" t="s">
        <v>1708</v>
      </c>
      <c r="F1718" s="144" t="s">
        <v>1709</v>
      </c>
      <c r="I1718" s="137"/>
      <c r="J1718" s="145">
        <f>BK1718</f>
        <v>0</v>
      </c>
      <c r="L1718" s="134"/>
      <c r="M1718" s="139"/>
      <c r="P1718" s="140">
        <f>SUM(P1719:P1884)</f>
        <v>0</v>
      </c>
      <c r="R1718" s="140">
        <f>SUM(R1719:R1884)</f>
        <v>7.620163420000001</v>
      </c>
      <c r="T1718" s="141">
        <f>SUM(T1719:T1884)</f>
        <v>0</v>
      </c>
      <c r="AR1718" s="135" t="s">
        <v>85</v>
      </c>
      <c r="AT1718" s="142" t="s">
        <v>75</v>
      </c>
      <c r="AU1718" s="142" t="s">
        <v>83</v>
      </c>
      <c r="AY1718" s="135" t="s">
        <v>160</v>
      </c>
      <c r="BK1718" s="143">
        <f>SUM(BK1719:BK1884)</f>
        <v>0</v>
      </c>
    </row>
    <row r="1719" spans="2:65" s="1" customFormat="1" ht="24" customHeight="1">
      <c r="B1719" s="33"/>
      <c r="C1719" s="146" t="s">
        <v>1710</v>
      </c>
      <c r="D1719" s="146" t="s">
        <v>162</v>
      </c>
      <c r="E1719" s="147" t="s">
        <v>1711</v>
      </c>
      <c r="F1719" s="148" t="s">
        <v>1712</v>
      </c>
      <c r="G1719" s="149" t="s">
        <v>204</v>
      </c>
      <c r="H1719" s="150">
        <v>2.16</v>
      </c>
      <c r="I1719" s="151"/>
      <c r="J1719" s="152">
        <f>ROUND(I1719*H1719,2)</f>
        <v>0</v>
      </c>
      <c r="K1719" s="148" t="s">
        <v>166</v>
      </c>
      <c r="L1719" s="33"/>
      <c r="M1719" s="153" t="s">
        <v>21</v>
      </c>
      <c r="N1719" s="154" t="s">
        <v>47</v>
      </c>
      <c r="P1719" s="155">
        <f>O1719*H1719</f>
        <v>0</v>
      </c>
      <c r="Q1719" s="155">
        <v>0.01268</v>
      </c>
      <c r="R1719" s="155">
        <f>Q1719*H1719</f>
        <v>0.0273888</v>
      </c>
      <c r="S1719" s="155">
        <v>0</v>
      </c>
      <c r="T1719" s="156">
        <f>S1719*H1719</f>
        <v>0</v>
      </c>
      <c r="AR1719" s="157" t="s">
        <v>352</v>
      </c>
      <c r="AT1719" s="157" t="s">
        <v>162</v>
      </c>
      <c r="AU1719" s="157" t="s">
        <v>85</v>
      </c>
      <c r="AY1719" s="18" t="s">
        <v>160</v>
      </c>
      <c r="BE1719" s="158">
        <f>IF(N1719="základní",J1719,0)</f>
        <v>0</v>
      </c>
      <c r="BF1719" s="158">
        <f>IF(N1719="snížená",J1719,0)</f>
        <v>0</v>
      </c>
      <c r="BG1719" s="158">
        <f>IF(N1719="zákl. přenesená",J1719,0)</f>
        <v>0</v>
      </c>
      <c r="BH1719" s="158">
        <f>IF(N1719="sníž. přenesená",J1719,0)</f>
        <v>0</v>
      </c>
      <c r="BI1719" s="158">
        <f>IF(N1719="nulová",J1719,0)</f>
        <v>0</v>
      </c>
      <c r="BJ1719" s="18" t="s">
        <v>83</v>
      </c>
      <c r="BK1719" s="158">
        <f>ROUND(I1719*H1719,2)</f>
        <v>0</v>
      </c>
      <c r="BL1719" s="18" t="s">
        <v>352</v>
      </c>
      <c r="BM1719" s="157" t="s">
        <v>1713</v>
      </c>
    </row>
    <row r="1720" spans="2:47" s="1" customFormat="1" ht="117">
      <c r="B1720" s="33"/>
      <c r="D1720" s="159" t="s">
        <v>169</v>
      </c>
      <c r="F1720" s="160" t="s">
        <v>1714</v>
      </c>
      <c r="I1720" s="94"/>
      <c r="L1720" s="33"/>
      <c r="M1720" s="161"/>
      <c r="T1720" s="54"/>
      <c r="AT1720" s="18" t="s">
        <v>169</v>
      </c>
      <c r="AU1720" s="18" t="s">
        <v>85</v>
      </c>
    </row>
    <row r="1721" spans="2:51" s="12" customFormat="1" ht="10">
      <c r="B1721" s="162"/>
      <c r="D1721" s="159" t="s">
        <v>171</v>
      </c>
      <c r="E1721" s="163" t="s">
        <v>21</v>
      </c>
      <c r="F1721" s="164" t="s">
        <v>1715</v>
      </c>
      <c r="H1721" s="163" t="s">
        <v>21</v>
      </c>
      <c r="I1721" s="165"/>
      <c r="L1721" s="162"/>
      <c r="M1721" s="166"/>
      <c r="T1721" s="167"/>
      <c r="AT1721" s="163" t="s">
        <v>171</v>
      </c>
      <c r="AU1721" s="163" t="s">
        <v>85</v>
      </c>
      <c r="AV1721" s="12" t="s">
        <v>83</v>
      </c>
      <c r="AW1721" s="12" t="s">
        <v>37</v>
      </c>
      <c r="AX1721" s="12" t="s">
        <v>76</v>
      </c>
      <c r="AY1721" s="163" t="s">
        <v>160</v>
      </c>
    </row>
    <row r="1722" spans="2:51" s="12" customFormat="1" ht="10">
      <c r="B1722" s="162"/>
      <c r="D1722" s="159" t="s">
        <v>171</v>
      </c>
      <c r="E1722" s="163" t="s">
        <v>21</v>
      </c>
      <c r="F1722" s="164" t="s">
        <v>1716</v>
      </c>
      <c r="H1722" s="163" t="s">
        <v>21</v>
      </c>
      <c r="I1722" s="165"/>
      <c r="L1722" s="162"/>
      <c r="M1722" s="166"/>
      <c r="T1722" s="167"/>
      <c r="AT1722" s="163" t="s">
        <v>171</v>
      </c>
      <c r="AU1722" s="163" t="s">
        <v>85</v>
      </c>
      <c r="AV1722" s="12" t="s">
        <v>83</v>
      </c>
      <c r="AW1722" s="12" t="s">
        <v>37</v>
      </c>
      <c r="AX1722" s="12" t="s">
        <v>76</v>
      </c>
      <c r="AY1722" s="163" t="s">
        <v>160</v>
      </c>
    </row>
    <row r="1723" spans="2:51" s="13" customFormat="1" ht="10">
      <c r="B1723" s="168"/>
      <c r="D1723" s="159" t="s">
        <v>171</v>
      </c>
      <c r="E1723" s="169" t="s">
        <v>21</v>
      </c>
      <c r="F1723" s="170" t="s">
        <v>1717</v>
      </c>
      <c r="H1723" s="171">
        <v>2.16</v>
      </c>
      <c r="I1723" s="172"/>
      <c r="L1723" s="168"/>
      <c r="M1723" s="173"/>
      <c r="T1723" s="174"/>
      <c r="AT1723" s="169" t="s">
        <v>171</v>
      </c>
      <c r="AU1723" s="169" t="s">
        <v>85</v>
      </c>
      <c r="AV1723" s="13" t="s">
        <v>85</v>
      </c>
      <c r="AW1723" s="13" t="s">
        <v>37</v>
      </c>
      <c r="AX1723" s="13" t="s">
        <v>76</v>
      </c>
      <c r="AY1723" s="169" t="s">
        <v>160</v>
      </c>
    </row>
    <row r="1724" spans="2:51" s="15" customFormat="1" ht="10">
      <c r="B1724" s="182"/>
      <c r="D1724" s="159" t="s">
        <v>171</v>
      </c>
      <c r="E1724" s="183" t="s">
        <v>21</v>
      </c>
      <c r="F1724" s="184" t="s">
        <v>185</v>
      </c>
      <c r="H1724" s="185">
        <v>2.16</v>
      </c>
      <c r="I1724" s="186"/>
      <c r="L1724" s="182"/>
      <c r="M1724" s="187"/>
      <c r="T1724" s="188"/>
      <c r="AT1724" s="183" t="s">
        <v>171</v>
      </c>
      <c r="AU1724" s="183" t="s">
        <v>85</v>
      </c>
      <c r="AV1724" s="15" t="s">
        <v>167</v>
      </c>
      <c r="AW1724" s="15" t="s">
        <v>37</v>
      </c>
      <c r="AX1724" s="15" t="s">
        <v>83</v>
      </c>
      <c r="AY1724" s="183" t="s">
        <v>160</v>
      </c>
    </row>
    <row r="1725" spans="2:65" s="1" customFormat="1" ht="24" customHeight="1">
      <c r="B1725" s="33"/>
      <c r="C1725" s="146" t="s">
        <v>1718</v>
      </c>
      <c r="D1725" s="146" t="s">
        <v>162</v>
      </c>
      <c r="E1725" s="147" t="s">
        <v>1719</v>
      </c>
      <c r="F1725" s="148" t="s">
        <v>1720</v>
      </c>
      <c r="G1725" s="149" t="s">
        <v>204</v>
      </c>
      <c r="H1725" s="150">
        <v>2.16</v>
      </c>
      <c r="I1725" s="151"/>
      <c r="J1725" s="152">
        <f>ROUND(I1725*H1725,2)</f>
        <v>0</v>
      </c>
      <c r="K1725" s="148" t="s">
        <v>166</v>
      </c>
      <c r="L1725" s="33"/>
      <c r="M1725" s="153" t="s">
        <v>21</v>
      </c>
      <c r="N1725" s="154" t="s">
        <v>47</v>
      </c>
      <c r="P1725" s="155">
        <f>O1725*H1725</f>
        <v>0</v>
      </c>
      <c r="Q1725" s="155">
        <v>0.0001</v>
      </c>
      <c r="R1725" s="155">
        <f>Q1725*H1725</f>
        <v>0.00021600000000000002</v>
      </c>
      <c r="S1725" s="155">
        <v>0</v>
      </c>
      <c r="T1725" s="156">
        <f>S1725*H1725</f>
        <v>0</v>
      </c>
      <c r="AR1725" s="157" t="s">
        <v>352</v>
      </c>
      <c r="AT1725" s="157" t="s">
        <v>162</v>
      </c>
      <c r="AU1725" s="157" t="s">
        <v>85</v>
      </c>
      <c r="AY1725" s="18" t="s">
        <v>160</v>
      </c>
      <c r="BE1725" s="158">
        <f>IF(N1725="základní",J1725,0)</f>
        <v>0</v>
      </c>
      <c r="BF1725" s="158">
        <f>IF(N1725="snížená",J1725,0)</f>
        <v>0</v>
      </c>
      <c r="BG1725" s="158">
        <f>IF(N1725="zákl. přenesená",J1725,0)</f>
        <v>0</v>
      </c>
      <c r="BH1725" s="158">
        <f>IF(N1725="sníž. přenesená",J1725,0)</f>
        <v>0</v>
      </c>
      <c r="BI1725" s="158">
        <f>IF(N1725="nulová",J1725,0)</f>
        <v>0</v>
      </c>
      <c r="BJ1725" s="18" t="s">
        <v>83</v>
      </c>
      <c r="BK1725" s="158">
        <f>ROUND(I1725*H1725,2)</f>
        <v>0</v>
      </c>
      <c r="BL1725" s="18" t="s">
        <v>352</v>
      </c>
      <c r="BM1725" s="157" t="s">
        <v>1721</v>
      </c>
    </row>
    <row r="1726" spans="2:47" s="1" customFormat="1" ht="117">
      <c r="B1726" s="33"/>
      <c r="D1726" s="159" t="s">
        <v>169</v>
      </c>
      <c r="F1726" s="160" t="s">
        <v>1714</v>
      </c>
      <c r="I1726" s="94"/>
      <c r="L1726" s="33"/>
      <c r="M1726" s="161"/>
      <c r="T1726" s="54"/>
      <c r="AT1726" s="18" t="s">
        <v>169</v>
      </c>
      <c r="AU1726" s="18" t="s">
        <v>85</v>
      </c>
    </row>
    <row r="1727" spans="2:65" s="1" customFormat="1" ht="16.5" customHeight="1">
      <c r="B1727" s="33"/>
      <c r="C1727" s="146" t="s">
        <v>1722</v>
      </c>
      <c r="D1727" s="146" t="s">
        <v>162</v>
      </c>
      <c r="E1727" s="147" t="s">
        <v>1723</v>
      </c>
      <c r="F1727" s="148" t="s">
        <v>1724</v>
      </c>
      <c r="G1727" s="149" t="s">
        <v>204</v>
      </c>
      <c r="H1727" s="150">
        <v>2.16</v>
      </c>
      <c r="I1727" s="151"/>
      <c r="J1727" s="152">
        <f>ROUND(I1727*H1727,2)</f>
        <v>0</v>
      </c>
      <c r="K1727" s="148" t="s">
        <v>166</v>
      </c>
      <c r="L1727" s="33"/>
      <c r="M1727" s="153" t="s">
        <v>21</v>
      </c>
      <c r="N1727" s="154" t="s">
        <v>47</v>
      </c>
      <c r="P1727" s="155">
        <f>O1727*H1727</f>
        <v>0</v>
      </c>
      <c r="Q1727" s="155">
        <v>0</v>
      </c>
      <c r="R1727" s="155">
        <f>Q1727*H1727</f>
        <v>0</v>
      </c>
      <c r="S1727" s="155">
        <v>0</v>
      </c>
      <c r="T1727" s="156">
        <f>S1727*H1727</f>
        <v>0</v>
      </c>
      <c r="AR1727" s="157" t="s">
        <v>352</v>
      </c>
      <c r="AT1727" s="157" t="s">
        <v>162</v>
      </c>
      <c r="AU1727" s="157" t="s">
        <v>85</v>
      </c>
      <c r="AY1727" s="18" t="s">
        <v>160</v>
      </c>
      <c r="BE1727" s="158">
        <f>IF(N1727="základní",J1727,0)</f>
        <v>0</v>
      </c>
      <c r="BF1727" s="158">
        <f>IF(N1727="snížená",J1727,0)</f>
        <v>0</v>
      </c>
      <c r="BG1727" s="158">
        <f>IF(N1727="zákl. přenesená",J1727,0)</f>
        <v>0</v>
      </c>
      <c r="BH1727" s="158">
        <f>IF(N1727="sníž. přenesená",J1727,0)</f>
        <v>0</v>
      </c>
      <c r="BI1727" s="158">
        <f>IF(N1727="nulová",J1727,0)</f>
        <v>0</v>
      </c>
      <c r="BJ1727" s="18" t="s">
        <v>83</v>
      </c>
      <c r="BK1727" s="158">
        <f>ROUND(I1727*H1727,2)</f>
        <v>0</v>
      </c>
      <c r="BL1727" s="18" t="s">
        <v>352</v>
      </c>
      <c r="BM1727" s="157" t="s">
        <v>1725</v>
      </c>
    </row>
    <row r="1728" spans="2:47" s="1" customFormat="1" ht="117">
      <c r="B1728" s="33"/>
      <c r="D1728" s="159" t="s">
        <v>169</v>
      </c>
      <c r="F1728" s="160" t="s">
        <v>1714</v>
      </c>
      <c r="I1728" s="94"/>
      <c r="L1728" s="33"/>
      <c r="M1728" s="161"/>
      <c r="T1728" s="54"/>
      <c r="AT1728" s="18" t="s">
        <v>169</v>
      </c>
      <c r="AU1728" s="18" t="s">
        <v>85</v>
      </c>
    </row>
    <row r="1729" spans="2:65" s="1" customFormat="1" ht="24" customHeight="1">
      <c r="B1729" s="33"/>
      <c r="C1729" s="146" t="s">
        <v>1726</v>
      </c>
      <c r="D1729" s="146" t="s">
        <v>162</v>
      </c>
      <c r="E1729" s="147" t="s">
        <v>1727</v>
      </c>
      <c r="F1729" s="148" t="s">
        <v>1728</v>
      </c>
      <c r="G1729" s="149" t="s">
        <v>204</v>
      </c>
      <c r="H1729" s="150">
        <v>201.716</v>
      </c>
      <c r="I1729" s="151"/>
      <c r="J1729" s="152">
        <f>ROUND(I1729*H1729,2)</f>
        <v>0</v>
      </c>
      <c r="K1729" s="148" t="s">
        <v>166</v>
      </c>
      <c r="L1729" s="33"/>
      <c r="M1729" s="153" t="s">
        <v>21</v>
      </c>
      <c r="N1729" s="154" t="s">
        <v>47</v>
      </c>
      <c r="P1729" s="155">
        <f>O1729*H1729</f>
        <v>0</v>
      </c>
      <c r="Q1729" s="155">
        <v>0.02192</v>
      </c>
      <c r="R1729" s="155">
        <f>Q1729*H1729</f>
        <v>4.42161472</v>
      </c>
      <c r="S1729" s="155">
        <v>0</v>
      </c>
      <c r="T1729" s="156">
        <f>S1729*H1729</f>
        <v>0</v>
      </c>
      <c r="AR1729" s="157" t="s">
        <v>352</v>
      </c>
      <c r="AT1729" s="157" t="s">
        <v>162</v>
      </c>
      <c r="AU1729" s="157" t="s">
        <v>85</v>
      </c>
      <c r="AY1729" s="18" t="s">
        <v>160</v>
      </c>
      <c r="BE1729" s="158">
        <f>IF(N1729="základní",J1729,0)</f>
        <v>0</v>
      </c>
      <c r="BF1729" s="158">
        <f>IF(N1729="snížená",J1729,0)</f>
        <v>0</v>
      </c>
      <c r="BG1729" s="158">
        <f>IF(N1729="zákl. přenesená",J1729,0)</f>
        <v>0</v>
      </c>
      <c r="BH1729" s="158">
        <f>IF(N1729="sníž. přenesená",J1729,0)</f>
        <v>0</v>
      </c>
      <c r="BI1729" s="158">
        <f>IF(N1729="nulová",J1729,0)</f>
        <v>0</v>
      </c>
      <c r="BJ1729" s="18" t="s">
        <v>83</v>
      </c>
      <c r="BK1729" s="158">
        <f>ROUND(I1729*H1729,2)</f>
        <v>0</v>
      </c>
      <c r="BL1729" s="18" t="s">
        <v>352</v>
      </c>
      <c r="BM1729" s="157" t="s">
        <v>1729</v>
      </c>
    </row>
    <row r="1730" spans="2:47" s="1" customFormat="1" ht="108">
      <c r="B1730" s="33"/>
      <c r="D1730" s="159" t="s">
        <v>169</v>
      </c>
      <c r="F1730" s="160" t="s">
        <v>1730</v>
      </c>
      <c r="I1730" s="94"/>
      <c r="L1730" s="33"/>
      <c r="M1730" s="161"/>
      <c r="T1730" s="54"/>
      <c r="AT1730" s="18" t="s">
        <v>169</v>
      </c>
      <c r="AU1730" s="18" t="s">
        <v>85</v>
      </c>
    </row>
    <row r="1731" spans="2:51" s="12" customFormat="1" ht="10">
      <c r="B1731" s="162"/>
      <c r="D1731" s="159" t="s">
        <v>171</v>
      </c>
      <c r="E1731" s="163" t="s">
        <v>21</v>
      </c>
      <c r="F1731" s="164" t="s">
        <v>1279</v>
      </c>
      <c r="H1731" s="163" t="s">
        <v>21</v>
      </c>
      <c r="I1731" s="165"/>
      <c r="L1731" s="162"/>
      <c r="M1731" s="166"/>
      <c r="T1731" s="167"/>
      <c r="AT1731" s="163" t="s">
        <v>171</v>
      </c>
      <c r="AU1731" s="163" t="s">
        <v>85</v>
      </c>
      <c r="AV1731" s="12" t="s">
        <v>83</v>
      </c>
      <c r="AW1731" s="12" t="s">
        <v>37</v>
      </c>
      <c r="AX1731" s="12" t="s">
        <v>76</v>
      </c>
      <c r="AY1731" s="163" t="s">
        <v>160</v>
      </c>
    </row>
    <row r="1732" spans="2:51" s="12" customFormat="1" ht="10">
      <c r="B1732" s="162"/>
      <c r="D1732" s="159" t="s">
        <v>171</v>
      </c>
      <c r="E1732" s="163" t="s">
        <v>21</v>
      </c>
      <c r="F1732" s="164" t="s">
        <v>823</v>
      </c>
      <c r="H1732" s="163" t="s">
        <v>21</v>
      </c>
      <c r="I1732" s="165"/>
      <c r="L1732" s="162"/>
      <c r="M1732" s="166"/>
      <c r="T1732" s="167"/>
      <c r="AT1732" s="163" t="s">
        <v>171</v>
      </c>
      <c r="AU1732" s="163" t="s">
        <v>85</v>
      </c>
      <c r="AV1732" s="12" t="s">
        <v>83</v>
      </c>
      <c r="AW1732" s="12" t="s">
        <v>37</v>
      </c>
      <c r="AX1732" s="12" t="s">
        <v>76</v>
      </c>
      <c r="AY1732" s="163" t="s">
        <v>160</v>
      </c>
    </row>
    <row r="1733" spans="2:51" s="13" customFormat="1" ht="10">
      <c r="B1733" s="168"/>
      <c r="D1733" s="159" t="s">
        <v>171</v>
      </c>
      <c r="E1733" s="169" t="s">
        <v>21</v>
      </c>
      <c r="F1733" s="170" t="s">
        <v>1731</v>
      </c>
      <c r="H1733" s="171">
        <v>6.992</v>
      </c>
      <c r="I1733" s="172"/>
      <c r="L1733" s="168"/>
      <c r="M1733" s="173"/>
      <c r="T1733" s="174"/>
      <c r="AT1733" s="169" t="s">
        <v>171</v>
      </c>
      <c r="AU1733" s="169" t="s">
        <v>85</v>
      </c>
      <c r="AV1733" s="13" t="s">
        <v>85</v>
      </c>
      <c r="AW1733" s="13" t="s">
        <v>37</v>
      </c>
      <c r="AX1733" s="13" t="s">
        <v>76</v>
      </c>
      <c r="AY1733" s="169" t="s">
        <v>160</v>
      </c>
    </row>
    <row r="1734" spans="2:51" s="14" customFormat="1" ht="10">
      <c r="B1734" s="175"/>
      <c r="D1734" s="159" t="s">
        <v>171</v>
      </c>
      <c r="E1734" s="176" t="s">
        <v>21</v>
      </c>
      <c r="F1734" s="177" t="s">
        <v>180</v>
      </c>
      <c r="H1734" s="178">
        <v>6.992</v>
      </c>
      <c r="I1734" s="179"/>
      <c r="L1734" s="175"/>
      <c r="M1734" s="180"/>
      <c r="T1734" s="181"/>
      <c r="AT1734" s="176" t="s">
        <v>171</v>
      </c>
      <c r="AU1734" s="176" t="s">
        <v>85</v>
      </c>
      <c r="AV1734" s="14" t="s">
        <v>181</v>
      </c>
      <c r="AW1734" s="14" t="s">
        <v>37</v>
      </c>
      <c r="AX1734" s="14" t="s">
        <v>76</v>
      </c>
      <c r="AY1734" s="176" t="s">
        <v>160</v>
      </c>
    </row>
    <row r="1735" spans="2:51" s="12" customFormat="1" ht="10">
      <c r="B1735" s="162"/>
      <c r="D1735" s="159" t="s">
        <v>171</v>
      </c>
      <c r="E1735" s="163" t="s">
        <v>21</v>
      </c>
      <c r="F1735" s="164" t="s">
        <v>827</v>
      </c>
      <c r="H1735" s="163" t="s">
        <v>21</v>
      </c>
      <c r="I1735" s="165"/>
      <c r="L1735" s="162"/>
      <c r="M1735" s="166"/>
      <c r="T1735" s="167"/>
      <c r="AT1735" s="163" t="s">
        <v>171</v>
      </c>
      <c r="AU1735" s="163" t="s">
        <v>85</v>
      </c>
      <c r="AV1735" s="12" t="s">
        <v>83</v>
      </c>
      <c r="AW1735" s="12" t="s">
        <v>37</v>
      </c>
      <c r="AX1735" s="12" t="s">
        <v>76</v>
      </c>
      <c r="AY1735" s="163" t="s">
        <v>160</v>
      </c>
    </row>
    <row r="1736" spans="2:51" s="13" customFormat="1" ht="10">
      <c r="B1736" s="168"/>
      <c r="D1736" s="159" t="s">
        <v>171</v>
      </c>
      <c r="E1736" s="169" t="s">
        <v>21</v>
      </c>
      <c r="F1736" s="170" t="s">
        <v>1732</v>
      </c>
      <c r="H1736" s="171">
        <v>9.894</v>
      </c>
      <c r="I1736" s="172"/>
      <c r="L1736" s="168"/>
      <c r="M1736" s="173"/>
      <c r="T1736" s="174"/>
      <c r="AT1736" s="169" t="s">
        <v>171</v>
      </c>
      <c r="AU1736" s="169" t="s">
        <v>85</v>
      </c>
      <c r="AV1736" s="13" t="s">
        <v>85</v>
      </c>
      <c r="AW1736" s="13" t="s">
        <v>37</v>
      </c>
      <c r="AX1736" s="13" t="s">
        <v>76</v>
      </c>
      <c r="AY1736" s="169" t="s">
        <v>160</v>
      </c>
    </row>
    <row r="1737" spans="2:51" s="14" customFormat="1" ht="10">
      <c r="B1737" s="175"/>
      <c r="D1737" s="159" t="s">
        <v>171</v>
      </c>
      <c r="E1737" s="176" t="s">
        <v>21</v>
      </c>
      <c r="F1737" s="177" t="s">
        <v>180</v>
      </c>
      <c r="H1737" s="178">
        <v>9.894</v>
      </c>
      <c r="I1737" s="179"/>
      <c r="L1737" s="175"/>
      <c r="M1737" s="180"/>
      <c r="T1737" s="181"/>
      <c r="AT1737" s="176" t="s">
        <v>171</v>
      </c>
      <c r="AU1737" s="176" t="s">
        <v>85</v>
      </c>
      <c r="AV1737" s="14" t="s">
        <v>181</v>
      </c>
      <c r="AW1737" s="14" t="s">
        <v>37</v>
      </c>
      <c r="AX1737" s="14" t="s">
        <v>76</v>
      </c>
      <c r="AY1737" s="176" t="s">
        <v>160</v>
      </c>
    </row>
    <row r="1738" spans="2:51" s="12" customFormat="1" ht="10">
      <c r="B1738" s="162"/>
      <c r="D1738" s="159" t="s">
        <v>171</v>
      </c>
      <c r="E1738" s="163" t="s">
        <v>21</v>
      </c>
      <c r="F1738" s="164" t="s">
        <v>830</v>
      </c>
      <c r="H1738" s="163" t="s">
        <v>21</v>
      </c>
      <c r="I1738" s="165"/>
      <c r="L1738" s="162"/>
      <c r="M1738" s="166"/>
      <c r="T1738" s="167"/>
      <c r="AT1738" s="163" t="s">
        <v>171</v>
      </c>
      <c r="AU1738" s="163" t="s">
        <v>85</v>
      </c>
      <c r="AV1738" s="12" t="s">
        <v>83</v>
      </c>
      <c r="AW1738" s="12" t="s">
        <v>37</v>
      </c>
      <c r="AX1738" s="12" t="s">
        <v>76</v>
      </c>
      <c r="AY1738" s="163" t="s">
        <v>160</v>
      </c>
    </row>
    <row r="1739" spans="2:51" s="13" customFormat="1" ht="10">
      <c r="B1739" s="168"/>
      <c r="D1739" s="159" t="s">
        <v>171</v>
      </c>
      <c r="E1739" s="169" t="s">
        <v>21</v>
      </c>
      <c r="F1739" s="170" t="s">
        <v>1733</v>
      </c>
      <c r="H1739" s="171">
        <v>8.357</v>
      </c>
      <c r="I1739" s="172"/>
      <c r="L1739" s="168"/>
      <c r="M1739" s="173"/>
      <c r="T1739" s="174"/>
      <c r="AT1739" s="169" t="s">
        <v>171</v>
      </c>
      <c r="AU1739" s="169" t="s">
        <v>85</v>
      </c>
      <c r="AV1739" s="13" t="s">
        <v>85</v>
      </c>
      <c r="AW1739" s="13" t="s">
        <v>37</v>
      </c>
      <c r="AX1739" s="13" t="s">
        <v>76</v>
      </c>
      <c r="AY1739" s="169" t="s">
        <v>160</v>
      </c>
    </row>
    <row r="1740" spans="2:51" s="14" customFormat="1" ht="10">
      <c r="B1740" s="175"/>
      <c r="D1740" s="159" t="s">
        <v>171</v>
      </c>
      <c r="E1740" s="176" t="s">
        <v>21</v>
      </c>
      <c r="F1740" s="177" t="s">
        <v>180</v>
      </c>
      <c r="H1740" s="178">
        <v>8.357</v>
      </c>
      <c r="I1740" s="179"/>
      <c r="L1740" s="175"/>
      <c r="M1740" s="180"/>
      <c r="T1740" s="181"/>
      <c r="AT1740" s="176" t="s">
        <v>171</v>
      </c>
      <c r="AU1740" s="176" t="s">
        <v>85</v>
      </c>
      <c r="AV1740" s="14" t="s">
        <v>181</v>
      </c>
      <c r="AW1740" s="14" t="s">
        <v>37</v>
      </c>
      <c r="AX1740" s="14" t="s">
        <v>76</v>
      </c>
      <c r="AY1740" s="176" t="s">
        <v>160</v>
      </c>
    </row>
    <row r="1741" spans="2:51" s="12" customFormat="1" ht="10">
      <c r="B1741" s="162"/>
      <c r="D1741" s="159" t="s">
        <v>171</v>
      </c>
      <c r="E1741" s="163" t="s">
        <v>21</v>
      </c>
      <c r="F1741" s="164" t="s">
        <v>832</v>
      </c>
      <c r="H1741" s="163" t="s">
        <v>21</v>
      </c>
      <c r="I1741" s="165"/>
      <c r="L1741" s="162"/>
      <c r="M1741" s="166"/>
      <c r="T1741" s="167"/>
      <c r="AT1741" s="163" t="s">
        <v>171</v>
      </c>
      <c r="AU1741" s="163" t="s">
        <v>85</v>
      </c>
      <c r="AV1741" s="12" t="s">
        <v>83</v>
      </c>
      <c r="AW1741" s="12" t="s">
        <v>37</v>
      </c>
      <c r="AX1741" s="12" t="s">
        <v>76</v>
      </c>
      <c r="AY1741" s="163" t="s">
        <v>160</v>
      </c>
    </row>
    <row r="1742" spans="2:51" s="13" customFormat="1" ht="10">
      <c r="B1742" s="168"/>
      <c r="D1742" s="159" t="s">
        <v>171</v>
      </c>
      <c r="E1742" s="169" t="s">
        <v>21</v>
      </c>
      <c r="F1742" s="170" t="s">
        <v>1734</v>
      </c>
      <c r="H1742" s="171">
        <v>12.09</v>
      </c>
      <c r="I1742" s="172"/>
      <c r="L1742" s="168"/>
      <c r="M1742" s="173"/>
      <c r="T1742" s="174"/>
      <c r="AT1742" s="169" t="s">
        <v>171</v>
      </c>
      <c r="AU1742" s="169" t="s">
        <v>85</v>
      </c>
      <c r="AV1742" s="13" t="s">
        <v>85</v>
      </c>
      <c r="AW1742" s="13" t="s">
        <v>37</v>
      </c>
      <c r="AX1742" s="13" t="s">
        <v>76</v>
      </c>
      <c r="AY1742" s="169" t="s">
        <v>160</v>
      </c>
    </row>
    <row r="1743" spans="2:51" s="14" customFormat="1" ht="10">
      <c r="B1743" s="175"/>
      <c r="D1743" s="159" t="s">
        <v>171</v>
      </c>
      <c r="E1743" s="176" t="s">
        <v>21</v>
      </c>
      <c r="F1743" s="177" t="s">
        <v>180</v>
      </c>
      <c r="H1743" s="178">
        <v>12.09</v>
      </c>
      <c r="I1743" s="179"/>
      <c r="L1743" s="175"/>
      <c r="M1743" s="180"/>
      <c r="T1743" s="181"/>
      <c r="AT1743" s="176" t="s">
        <v>171</v>
      </c>
      <c r="AU1743" s="176" t="s">
        <v>85</v>
      </c>
      <c r="AV1743" s="14" t="s">
        <v>181</v>
      </c>
      <c r="AW1743" s="14" t="s">
        <v>37</v>
      </c>
      <c r="AX1743" s="14" t="s">
        <v>76</v>
      </c>
      <c r="AY1743" s="176" t="s">
        <v>160</v>
      </c>
    </row>
    <row r="1744" spans="2:51" s="12" customFormat="1" ht="10">
      <c r="B1744" s="162"/>
      <c r="D1744" s="159" t="s">
        <v>171</v>
      </c>
      <c r="E1744" s="163" t="s">
        <v>21</v>
      </c>
      <c r="F1744" s="164" t="s">
        <v>835</v>
      </c>
      <c r="H1744" s="163" t="s">
        <v>21</v>
      </c>
      <c r="I1744" s="165"/>
      <c r="L1744" s="162"/>
      <c r="M1744" s="166"/>
      <c r="T1744" s="167"/>
      <c r="AT1744" s="163" t="s">
        <v>171</v>
      </c>
      <c r="AU1744" s="163" t="s">
        <v>85</v>
      </c>
      <c r="AV1744" s="12" t="s">
        <v>83</v>
      </c>
      <c r="AW1744" s="12" t="s">
        <v>37</v>
      </c>
      <c r="AX1744" s="12" t="s">
        <v>76</v>
      </c>
      <c r="AY1744" s="163" t="s">
        <v>160</v>
      </c>
    </row>
    <row r="1745" spans="2:51" s="13" customFormat="1" ht="10">
      <c r="B1745" s="168"/>
      <c r="D1745" s="159" t="s">
        <v>171</v>
      </c>
      <c r="E1745" s="169" t="s">
        <v>21</v>
      </c>
      <c r="F1745" s="170" t="s">
        <v>1735</v>
      </c>
      <c r="H1745" s="171">
        <v>15.81</v>
      </c>
      <c r="I1745" s="172"/>
      <c r="L1745" s="168"/>
      <c r="M1745" s="173"/>
      <c r="T1745" s="174"/>
      <c r="AT1745" s="169" t="s">
        <v>171</v>
      </c>
      <c r="AU1745" s="169" t="s">
        <v>85</v>
      </c>
      <c r="AV1745" s="13" t="s">
        <v>85</v>
      </c>
      <c r="AW1745" s="13" t="s">
        <v>37</v>
      </c>
      <c r="AX1745" s="13" t="s">
        <v>76</v>
      </c>
      <c r="AY1745" s="169" t="s">
        <v>160</v>
      </c>
    </row>
    <row r="1746" spans="2:51" s="14" customFormat="1" ht="10">
      <c r="B1746" s="175"/>
      <c r="D1746" s="159" t="s">
        <v>171</v>
      </c>
      <c r="E1746" s="176" t="s">
        <v>21</v>
      </c>
      <c r="F1746" s="177" t="s">
        <v>180</v>
      </c>
      <c r="H1746" s="178">
        <v>15.81</v>
      </c>
      <c r="I1746" s="179"/>
      <c r="L1746" s="175"/>
      <c r="M1746" s="180"/>
      <c r="T1746" s="181"/>
      <c r="AT1746" s="176" t="s">
        <v>171</v>
      </c>
      <c r="AU1746" s="176" t="s">
        <v>85</v>
      </c>
      <c r="AV1746" s="14" t="s">
        <v>181</v>
      </c>
      <c r="AW1746" s="14" t="s">
        <v>37</v>
      </c>
      <c r="AX1746" s="14" t="s">
        <v>76</v>
      </c>
      <c r="AY1746" s="176" t="s">
        <v>160</v>
      </c>
    </row>
    <row r="1747" spans="2:51" s="12" customFormat="1" ht="10">
      <c r="B1747" s="162"/>
      <c r="D1747" s="159" t="s">
        <v>171</v>
      </c>
      <c r="E1747" s="163" t="s">
        <v>21</v>
      </c>
      <c r="F1747" s="164" t="s">
        <v>839</v>
      </c>
      <c r="H1747" s="163" t="s">
        <v>21</v>
      </c>
      <c r="I1747" s="165"/>
      <c r="L1747" s="162"/>
      <c r="M1747" s="166"/>
      <c r="T1747" s="167"/>
      <c r="AT1747" s="163" t="s">
        <v>171</v>
      </c>
      <c r="AU1747" s="163" t="s">
        <v>85</v>
      </c>
      <c r="AV1747" s="12" t="s">
        <v>83</v>
      </c>
      <c r="AW1747" s="12" t="s">
        <v>37</v>
      </c>
      <c r="AX1747" s="12" t="s">
        <v>76</v>
      </c>
      <c r="AY1747" s="163" t="s">
        <v>160</v>
      </c>
    </row>
    <row r="1748" spans="2:51" s="13" customFormat="1" ht="10">
      <c r="B1748" s="168"/>
      <c r="D1748" s="159" t="s">
        <v>171</v>
      </c>
      <c r="E1748" s="169" t="s">
        <v>21</v>
      </c>
      <c r="F1748" s="170" t="s">
        <v>1735</v>
      </c>
      <c r="H1748" s="171">
        <v>15.81</v>
      </c>
      <c r="I1748" s="172"/>
      <c r="L1748" s="168"/>
      <c r="M1748" s="173"/>
      <c r="T1748" s="174"/>
      <c r="AT1748" s="169" t="s">
        <v>171</v>
      </c>
      <c r="AU1748" s="169" t="s">
        <v>85</v>
      </c>
      <c r="AV1748" s="13" t="s">
        <v>85</v>
      </c>
      <c r="AW1748" s="13" t="s">
        <v>37</v>
      </c>
      <c r="AX1748" s="13" t="s">
        <v>76</v>
      </c>
      <c r="AY1748" s="169" t="s">
        <v>160</v>
      </c>
    </row>
    <row r="1749" spans="2:51" s="14" customFormat="1" ht="10">
      <c r="B1749" s="175"/>
      <c r="D1749" s="159" t="s">
        <v>171</v>
      </c>
      <c r="E1749" s="176" t="s">
        <v>21</v>
      </c>
      <c r="F1749" s="177" t="s">
        <v>180</v>
      </c>
      <c r="H1749" s="178">
        <v>15.81</v>
      </c>
      <c r="I1749" s="179"/>
      <c r="L1749" s="175"/>
      <c r="M1749" s="180"/>
      <c r="T1749" s="181"/>
      <c r="AT1749" s="176" t="s">
        <v>171</v>
      </c>
      <c r="AU1749" s="176" t="s">
        <v>85</v>
      </c>
      <c r="AV1749" s="14" t="s">
        <v>181</v>
      </c>
      <c r="AW1749" s="14" t="s">
        <v>37</v>
      </c>
      <c r="AX1749" s="14" t="s">
        <v>76</v>
      </c>
      <c r="AY1749" s="176" t="s">
        <v>160</v>
      </c>
    </row>
    <row r="1750" spans="2:51" s="12" customFormat="1" ht="10">
      <c r="B1750" s="162"/>
      <c r="D1750" s="159" t="s">
        <v>171</v>
      </c>
      <c r="E1750" s="163" t="s">
        <v>21</v>
      </c>
      <c r="F1750" s="164" t="s">
        <v>840</v>
      </c>
      <c r="H1750" s="163" t="s">
        <v>21</v>
      </c>
      <c r="I1750" s="165"/>
      <c r="L1750" s="162"/>
      <c r="M1750" s="166"/>
      <c r="T1750" s="167"/>
      <c r="AT1750" s="163" t="s">
        <v>171</v>
      </c>
      <c r="AU1750" s="163" t="s">
        <v>85</v>
      </c>
      <c r="AV1750" s="12" t="s">
        <v>83</v>
      </c>
      <c r="AW1750" s="12" t="s">
        <v>37</v>
      </c>
      <c r="AX1750" s="12" t="s">
        <v>76</v>
      </c>
      <c r="AY1750" s="163" t="s">
        <v>160</v>
      </c>
    </row>
    <row r="1751" spans="2:51" s="13" customFormat="1" ht="10">
      <c r="B1751" s="168"/>
      <c r="D1751" s="159" t="s">
        <v>171</v>
      </c>
      <c r="E1751" s="169" t="s">
        <v>21</v>
      </c>
      <c r="F1751" s="170" t="s">
        <v>1736</v>
      </c>
      <c r="H1751" s="171">
        <v>10.2</v>
      </c>
      <c r="I1751" s="172"/>
      <c r="L1751" s="168"/>
      <c r="M1751" s="173"/>
      <c r="T1751" s="174"/>
      <c r="AT1751" s="169" t="s">
        <v>171</v>
      </c>
      <c r="AU1751" s="169" t="s">
        <v>85</v>
      </c>
      <c r="AV1751" s="13" t="s">
        <v>85</v>
      </c>
      <c r="AW1751" s="13" t="s">
        <v>37</v>
      </c>
      <c r="AX1751" s="13" t="s">
        <v>76</v>
      </c>
      <c r="AY1751" s="169" t="s">
        <v>160</v>
      </c>
    </row>
    <row r="1752" spans="2:51" s="14" customFormat="1" ht="10">
      <c r="B1752" s="175"/>
      <c r="D1752" s="159" t="s">
        <v>171</v>
      </c>
      <c r="E1752" s="176" t="s">
        <v>21</v>
      </c>
      <c r="F1752" s="177" t="s">
        <v>180</v>
      </c>
      <c r="H1752" s="178">
        <v>10.2</v>
      </c>
      <c r="I1752" s="179"/>
      <c r="L1752" s="175"/>
      <c r="M1752" s="180"/>
      <c r="T1752" s="181"/>
      <c r="AT1752" s="176" t="s">
        <v>171</v>
      </c>
      <c r="AU1752" s="176" t="s">
        <v>85</v>
      </c>
      <c r="AV1752" s="14" t="s">
        <v>181</v>
      </c>
      <c r="AW1752" s="14" t="s">
        <v>37</v>
      </c>
      <c r="AX1752" s="14" t="s">
        <v>76</v>
      </c>
      <c r="AY1752" s="176" t="s">
        <v>160</v>
      </c>
    </row>
    <row r="1753" spans="2:51" s="12" customFormat="1" ht="10">
      <c r="B1753" s="162"/>
      <c r="D1753" s="159" t="s">
        <v>171</v>
      </c>
      <c r="E1753" s="163" t="s">
        <v>21</v>
      </c>
      <c r="F1753" s="164" t="s">
        <v>844</v>
      </c>
      <c r="H1753" s="163" t="s">
        <v>21</v>
      </c>
      <c r="I1753" s="165"/>
      <c r="L1753" s="162"/>
      <c r="M1753" s="166"/>
      <c r="T1753" s="167"/>
      <c r="AT1753" s="163" t="s">
        <v>171</v>
      </c>
      <c r="AU1753" s="163" t="s">
        <v>85</v>
      </c>
      <c r="AV1753" s="12" t="s">
        <v>83</v>
      </c>
      <c r="AW1753" s="12" t="s">
        <v>37</v>
      </c>
      <c r="AX1753" s="12" t="s">
        <v>76</v>
      </c>
      <c r="AY1753" s="163" t="s">
        <v>160</v>
      </c>
    </row>
    <row r="1754" spans="2:51" s="13" customFormat="1" ht="10">
      <c r="B1754" s="168"/>
      <c r="D1754" s="159" t="s">
        <v>171</v>
      </c>
      <c r="E1754" s="169" t="s">
        <v>21</v>
      </c>
      <c r="F1754" s="170" t="s">
        <v>1737</v>
      </c>
      <c r="H1754" s="171">
        <v>2.74</v>
      </c>
      <c r="I1754" s="172"/>
      <c r="L1754" s="168"/>
      <c r="M1754" s="173"/>
      <c r="T1754" s="174"/>
      <c r="AT1754" s="169" t="s">
        <v>171</v>
      </c>
      <c r="AU1754" s="169" t="s">
        <v>85</v>
      </c>
      <c r="AV1754" s="13" t="s">
        <v>85</v>
      </c>
      <c r="AW1754" s="13" t="s">
        <v>37</v>
      </c>
      <c r="AX1754" s="13" t="s">
        <v>76</v>
      </c>
      <c r="AY1754" s="169" t="s">
        <v>160</v>
      </c>
    </row>
    <row r="1755" spans="2:51" s="14" customFormat="1" ht="10">
      <c r="B1755" s="175"/>
      <c r="D1755" s="159" t="s">
        <v>171</v>
      </c>
      <c r="E1755" s="176" t="s">
        <v>21</v>
      </c>
      <c r="F1755" s="177" t="s">
        <v>180</v>
      </c>
      <c r="H1755" s="178">
        <v>2.74</v>
      </c>
      <c r="I1755" s="179"/>
      <c r="L1755" s="175"/>
      <c r="M1755" s="180"/>
      <c r="T1755" s="181"/>
      <c r="AT1755" s="176" t="s">
        <v>171</v>
      </c>
      <c r="AU1755" s="176" t="s">
        <v>85</v>
      </c>
      <c r="AV1755" s="14" t="s">
        <v>181</v>
      </c>
      <c r="AW1755" s="14" t="s">
        <v>37</v>
      </c>
      <c r="AX1755" s="14" t="s">
        <v>76</v>
      </c>
      <c r="AY1755" s="176" t="s">
        <v>160</v>
      </c>
    </row>
    <row r="1756" spans="2:51" s="12" customFormat="1" ht="10">
      <c r="B1756" s="162"/>
      <c r="D1756" s="159" t="s">
        <v>171</v>
      </c>
      <c r="E1756" s="163" t="s">
        <v>21</v>
      </c>
      <c r="F1756" s="164" t="s">
        <v>854</v>
      </c>
      <c r="H1756" s="163" t="s">
        <v>21</v>
      </c>
      <c r="I1756" s="165"/>
      <c r="L1756" s="162"/>
      <c r="M1756" s="166"/>
      <c r="T1756" s="167"/>
      <c r="AT1756" s="163" t="s">
        <v>171</v>
      </c>
      <c r="AU1756" s="163" t="s">
        <v>85</v>
      </c>
      <c r="AV1756" s="12" t="s">
        <v>83</v>
      </c>
      <c r="AW1756" s="12" t="s">
        <v>37</v>
      </c>
      <c r="AX1756" s="12" t="s">
        <v>76</v>
      </c>
      <c r="AY1756" s="163" t="s">
        <v>160</v>
      </c>
    </row>
    <row r="1757" spans="2:51" s="13" customFormat="1" ht="10">
      <c r="B1757" s="168"/>
      <c r="D1757" s="159" t="s">
        <v>171</v>
      </c>
      <c r="E1757" s="169" t="s">
        <v>21</v>
      </c>
      <c r="F1757" s="170" t="s">
        <v>1738</v>
      </c>
      <c r="H1757" s="171">
        <v>11.985</v>
      </c>
      <c r="I1757" s="172"/>
      <c r="L1757" s="168"/>
      <c r="M1757" s="173"/>
      <c r="T1757" s="174"/>
      <c r="AT1757" s="169" t="s">
        <v>171</v>
      </c>
      <c r="AU1757" s="169" t="s">
        <v>85</v>
      </c>
      <c r="AV1757" s="13" t="s">
        <v>85</v>
      </c>
      <c r="AW1757" s="13" t="s">
        <v>37</v>
      </c>
      <c r="AX1757" s="13" t="s">
        <v>76</v>
      </c>
      <c r="AY1757" s="169" t="s">
        <v>160</v>
      </c>
    </row>
    <row r="1758" spans="2:51" s="14" customFormat="1" ht="10">
      <c r="B1758" s="175"/>
      <c r="D1758" s="159" t="s">
        <v>171</v>
      </c>
      <c r="E1758" s="176" t="s">
        <v>21</v>
      </c>
      <c r="F1758" s="177" t="s">
        <v>180</v>
      </c>
      <c r="H1758" s="178">
        <v>11.985</v>
      </c>
      <c r="I1758" s="179"/>
      <c r="L1758" s="175"/>
      <c r="M1758" s="180"/>
      <c r="T1758" s="181"/>
      <c r="AT1758" s="176" t="s">
        <v>171</v>
      </c>
      <c r="AU1758" s="176" t="s">
        <v>85</v>
      </c>
      <c r="AV1758" s="14" t="s">
        <v>181</v>
      </c>
      <c r="AW1758" s="14" t="s">
        <v>37</v>
      </c>
      <c r="AX1758" s="14" t="s">
        <v>76</v>
      </c>
      <c r="AY1758" s="176" t="s">
        <v>160</v>
      </c>
    </row>
    <row r="1759" spans="2:51" s="12" customFormat="1" ht="10">
      <c r="B1759" s="162"/>
      <c r="D1759" s="159" t="s">
        <v>171</v>
      </c>
      <c r="E1759" s="163" t="s">
        <v>21</v>
      </c>
      <c r="F1759" s="164" t="s">
        <v>858</v>
      </c>
      <c r="H1759" s="163" t="s">
        <v>21</v>
      </c>
      <c r="I1759" s="165"/>
      <c r="L1759" s="162"/>
      <c r="M1759" s="166"/>
      <c r="T1759" s="167"/>
      <c r="AT1759" s="163" t="s">
        <v>171</v>
      </c>
      <c r="AU1759" s="163" t="s">
        <v>85</v>
      </c>
      <c r="AV1759" s="12" t="s">
        <v>83</v>
      </c>
      <c r="AW1759" s="12" t="s">
        <v>37</v>
      </c>
      <c r="AX1759" s="12" t="s">
        <v>76</v>
      </c>
      <c r="AY1759" s="163" t="s">
        <v>160</v>
      </c>
    </row>
    <row r="1760" spans="2:51" s="13" customFormat="1" ht="10">
      <c r="B1760" s="168"/>
      <c r="D1760" s="159" t="s">
        <v>171</v>
      </c>
      <c r="E1760" s="169" t="s">
        <v>21</v>
      </c>
      <c r="F1760" s="170" t="s">
        <v>1736</v>
      </c>
      <c r="H1760" s="171">
        <v>10.2</v>
      </c>
      <c r="I1760" s="172"/>
      <c r="L1760" s="168"/>
      <c r="M1760" s="173"/>
      <c r="T1760" s="174"/>
      <c r="AT1760" s="169" t="s">
        <v>171</v>
      </c>
      <c r="AU1760" s="169" t="s">
        <v>85</v>
      </c>
      <c r="AV1760" s="13" t="s">
        <v>85</v>
      </c>
      <c r="AW1760" s="13" t="s">
        <v>37</v>
      </c>
      <c r="AX1760" s="13" t="s">
        <v>76</v>
      </c>
      <c r="AY1760" s="169" t="s">
        <v>160</v>
      </c>
    </row>
    <row r="1761" spans="2:51" s="14" customFormat="1" ht="10">
      <c r="B1761" s="175"/>
      <c r="D1761" s="159" t="s">
        <v>171</v>
      </c>
      <c r="E1761" s="176" t="s">
        <v>21</v>
      </c>
      <c r="F1761" s="177" t="s">
        <v>180</v>
      </c>
      <c r="H1761" s="178">
        <v>10.2</v>
      </c>
      <c r="I1761" s="179"/>
      <c r="L1761" s="175"/>
      <c r="M1761" s="180"/>
      <c r="T1761" s="181"/>
      <c r="AT1761" s="176" t="s">
        <v>171</v>
      </c>
      <c r="AU1761" s="176" t="s">
        <v>85</v>
      </c>
      <c r="AV1761" s="14" t="s">
        <v>181</v>
      </c>
      <c r="AW1761" s="14" t="s">
        <v>37</v>
      </c>
      <c r="AX1761" s="14" t="s">
        <v>76</v>
      </c>
      <c r="AY1761" s="176" t="s">
        <v>160</v>
      </c>
    </row>
    <row r="1762" spans="2:51" s="12" customFormat="1" ht="10">
      <c r="B1762" s="162"/>
      <c r="D1762" s="159" t="s">
        <v>171</v>
      </c>
      <c r="E1762" s="163" t="s">
        <v>21</v>
      </c>
      <c r="F1762" s="164" t="s">
        <v>874</v>
      </c>
      <c r="H1762" s="163" t="s">
        <v>21</v>
      </c>
      <c r="I1762" s="165"/>
      <c r="L1762" s="162"/>
      <c r="M1762" s="166"/>
      <c r="T1762" s="167"/>
      <c r="AT1762" s="163" t="s">
        <v>171</v>
      </c>
      <c r="AU1762" s="163" t="s">
        <v>85</v>
      </c>
      <c r="AV1762" s="12" t="s">
        <v>83</v>
      </c>
      <c r="AW1762" s="12" t="s">
        <v>37</v>
      </c>
      <c r="AX1762" s="12" t="s">
        <v>76</v>
      </c>
      <c r="AY1762" s="163" t="s">
        <v>160</v>
      </c>
    </row>
    <row r="1763" spans="2:51" s="13" customFormat="1" ht="10">
      <c r="B1763" s="168"/>
      <c r="D1763" s="159" t="s">
        <v>171</v>
      </c>
      <c r="E1763" s="169" t="s">
        <v>21</v>
      </c>
      <c r="F1763" s="170" t="s">
        <v>1739</v>
      </c>
      <c r="H1763" s="171">
        <v>7.82</v>
      </c>
      <c r="I1763" s="172"/>
      <c r="L1763" s="168"/>
      <c r="M1763" s="173"/>
      <c r="T1763" s="174"/>
      <c r="AT1763" s="169" t="s">
        <v>171</v>
      </c>
      <c r="AU1763" s="169" t="s">
        <v>85</v>
      </c>
      <c r="AV1763" s="13" t="s">
        <v>85</v>
      </c>
      <c r="AW1763" s="13" t="s">
        <v>37</v>
      </c>
      <c r="AX1763" s="13" t="s">
        <v>76</v>
      </c>
      <c r="AY1763" s="169" t="s">
        <v>160</v>
      </c>
    </row>
    <row r="1764" spans="2:51" s="14" customFormat="1" ht="10">
      <c r="B1764" s="175"/>
      <c r="D1764" s="159" t="s">
        <v>171</v>
      </c>
      <c r="E1764" s="176" t="s">
        <v>21</v>
      </c>
      <c r="F1764" s="177" t="s">
        <v>180</v>
      </c>
      <c r="H1764" s="178">
        <v>7.82</v>
      </c>
      <c r="I1764" s="179"/>
      <c r="L1764" s="175"/>
      <c r="M1764" s="180"/>
      <c r="T1764" s="181"/>
      <c r="AT1764" s="176" t="s">
        <v>171</v>
      </c>
      <c r="AU1764" s="176" t="s">
        <v>85</v>
      </c>
      <c r="AV1764" s="14" t="s">
        <v>181</v>
      </c>
      <c r="AW1764" s="14" t="s">
        <v>37</v>
      </c>
      <c r="AX1764" s="14" t="s">
        <v>76</v>
      </c>
      <c r="AY1764" s="176" t="s">
        <v>160</v>
      </c>
    </row>
    <row r="1765" spans="2:51" s="12" customFormat="1" ht="10">
      <c r="B1765" s="162"/>
      <c r="D1765" s="159" t="s">
        <v>171</v>
      </c>
      <c r="E1765" s="163" t="s">
        <v>21</v>
      </c>
      <c r="F1765" s="164" t="s">
        <v>896</v>
      </c>
      <c r="H1765" s="163" t="s">
        <v>21</v>
      </c>
      <c r="I1765" s="165"/>
      <c r="L1765" s="162"/>
      <c r="M1765" s="166"/>
      <c r="T1765" s="167"/>
      <c r="AT1765" s="163" t="s">
        <v>171</v>
      </c>
      <c r="AU1765" s="163" t="s">
        <v>85</v>
      </c>
      <c r="AV1765" s="12" t="s">
        <v>83</v>
      </c>
      <c r="AW1765" s="12" t="s">
        <v>37</v>
      </c>
      <c r="AX1765" s="12" t="s">
        <v>76</v>
      </c>
      <c r="AY1765" s="163" t="s">
        <v>160</v>
      </c>
    </row>
    <row r="1766" spans="2:51" s="13" customFormat="1" ht="10">
      <c r="B1766" s="168"/>
      <c r="D1766" s="159" t="s">
        <v>171</v>
      </c>
      <c r="E1766" s="169" t="s">
        <v>21</v>
      </c>
      <c r="F1766" s="170" t="s">
        <v>1739</v>
      </c>
      <c r="H1766" s="171">
        <v>7.82</v>
      </c>
      <c r="I1766" s="172"/>
      <c r="L1766" s="168"/>
      <c r="M1766" s="173"/>
      <c r="T1766" s="174"/>
      <c r="AT1766" s="169" t="s">
        <v>171</v>
      </c>
      <c r="AU1766" s="169" t="s">
        <v>85</v>
      </c>
      <c r="AV1766" s="13" t="s">
        <v>85</v>
      </c>
      <c r="AW1766" s="13" t="s">
        <v>37</v>
      </c>
      <c r="AX1766" s="13" t="s">
        <v>76</v>
      </c>
      <c r="AY1766" s="169" t="s">
        <v>160</v>
      </c>
    </row>
    <row r="1767" spans="2:51" s="14" customFormat="1" ht="10">
      <c r="B1767" s="175"/>
      <c r="D1767" s="159" t="s">
        <v>171</v>
      </c>
      <c r="E1767" s="176" t="s">
        <v>21</v>
      </c>
      <c r="F1767" s="177" t="s">
        <v>180</v>
      </c>
      <c r="H1767" s="178">
        <v>7.82</v>
      </c>
      <c r="I1767" s="179"/>
      <c r="L1767" s="175"/>
      <c r="M1767" s="180"/>
      <c r="T1767" s="181"/>
      <c r="AT1767" s="176" t="s">
        <v>171</v>
      </c>
      <c r="AU1767" s="176" t="s">
        <v>85</v>
      </c>
      <c r="AV1767" s="14" t="s">
        <v>181</v>
      </c>
      <c r="AW1767" s="14" t="s">
        <v>37</v>
      </c>
      <c r="AX1767" s="14" t="s">
        <v>76</v>
      </c>
      <c r="AY1767" s="176" t="s">
        <v>160</v>
      </c>
    </row>
    <row r="1768" spans="2:51" s="12" customFormat="1" ht="10">
      <c r="B1768" s="162"/>
      <c r="D1768" s="159" t="s">
        <v>171</v>
      </c>
      <c r="E1768" s="163" t="s">
        <v>21</v>
      </c>
      <c r="F1768" s="164" t="s">
        <v>908</v>
      </c>
      <c r="H1768" s="163" t="s">
        <v>21</v>
      </c>
      <c r="I1768" s="165"/>
      <c r="L1768" s="162"/>
      <c r="M1768" s="166"/>
      <c r="T1768" s="167"/>
      <c r="AT1768" s="163" t="s">
        <v>171</v>
      </c>
      <c r="AU1768" s="163" t="s">
        <v>85</v>
      </c>
      <c r="AV1768" s="12" t="s">
        <v>83</v>
      </c>
      <c r="AW1768" s="12" t="s">
        <v>37</v>
      </c>
      <c r="AX1768" s="12" t="s">
        <v>76</v>
      </c>
      <c r="AY1768" s="163" t="s">
        <v>160</v>
      </c>
    </row>
    <row r="1769" spans="2:51" s="13" customFormat="1" ht="10">
      <c r="B1769" s="168"/>
      <c r="D1769" s="159" t="s">
        <v>171</v>
      </c>
      <c r="E1769" s="169" t="s">
        <v>21</v>
      </c>
      <c r="F1769" s="170" t="s">
        <v>1740</v>
      </c>
      <c r="H1769" s="171">
        <v>15.008</v>
      </c>
      <c r="I1769" s="172"/>
      <c r="L1769" s="168"/>
      <c r="M1769" s="173"/>
      <c r="T1769" s="174"/>
      <c r="AT1769" s="169" t="s">
        <v>171</v>
      </c>
      <c r="AU1769" s="169" t="s">
        <v>85</v>
      </c>
      <c r="AV1769" s="13" t="s">
        <v>85</v>
      </c>
      <c r="AW1769" s="13" t="s">
        <v>37</v>
      </c>
      <c r="AX1769" s="13" t="s">
        <v>76</v>
      </c>
      <c r="AY1769" s="169" t="s">
        <v>160</v>
      </c>
    </row>
    <row r="1770" spans="2:51" s="14" customFormat="1" ht="10">
      <c r="B1770" s="175"/>
      <c r="D1770" s="159" t="s">
        <v>171</v>
      </c>
      <c r="E1770" s="176" t="s">
        <v>21</v>
      </c>
      <c r="F1770" s="177" t="s">
        <v>180</v>
      </c>
      <c r="H1770" s="178">
        <v>15.008</v>
      </c>
      <c r="I1770" s="179"/>
      <c r="L1770" s="175"/>
      <c r="M1770" s="180"/>
      <c r="T1770" s="181"/>
      <c r="AT1770" s="176" t="s">
        <v>171</v>
      </c>
      <c r="AU1770" s="176" t="s">
        <v>85</v>
      </c>
      <c r="AV1770" s="14" t="s">
        <v>181</v>
      </c>
      <c r="AW1770" s="14" t="s">
        <v>37</v>
      </c>
      <c r="AX1770" s="14" t="s">
        <v>76</v>
      </c>
      <c r="AY1770" s="176" t="s">
        <v>160</v>
      </c>
    </row>
    <row r="1771" spans="2:51" s="12" customFormat="1" ht="10">
      <c r="B1771" s="162"/>
      <c r="D1771" s="159" t="s">
        <v>171</v>
      </c>
      <c r="E1771" s="163" t="s">
        <v>21</v>
      </c>
      <c r="F1771" s="164" t="s">
        <v>919</v>
      </c>
      <c r="H1771" s="163" t="s">
        <v>21</v>
      </c>
      <c r="I1771" s="165"/>
      <c r="L1771" s="162"/>
      <c r="M1771" s="166"/>
      <c r="T1771" s="167"/>
      <c r="AT1771" s="163" t="s">
        <v>171</v>
      </c>
      <c r="AU1771" s="163" t="s">
        <v>85</v>
      </c>
      <c r="AV1771" s="12" t="s">
        <v>83</v>
      </c>
      <c r="AW1771" s="12" t="s">
        <v>37</v>
      </c>
      <c r="AX1771" s="12" t="s">
        <v>76</v>
      </c>
      <c r="AY1771" s="163" t="s">
        <v>160</v>
      </c>
    </row>
    <row r="1772" spans="2:51" s="13" customFormat="1" ht="10">
      <c r="B1772" s="168"/>
      <c r="D1772" s="159" t="s">
        <v>171</v>
      </c>
      <c r="E1772" s="169" t="s">
        <v>21</v>
      </c>
      <c r="F1772" s="170" t="s">
        <v>1741</v>
      </c>
      <c r="H1772" s="171">
        <v>20.445</v>
      </c>
      <c r="I1772" s="172"/>
      <c r="L1772" s="168"/>
      <c r="M1772" s="173"/>
      <c r="T1772" s="174"/>
      <c r="AT1772" s="169" t="s">
        <v>171</v>
      </c>
      <c r="AU1772" s="169" t="s">
        <v>85</v>
      </c>
      <c r="AV1772" s="13" t="s">
        <v>85</v>
      </c>
      <c r="AW1772" s="13" t="s">
        <v>37</v>
      </c>
      <c r="AX1772" s="13" t="s">
        <v>76</v>
      </c>
      <c r="AY1772" s="169" t="s">
        <v>160</v>
      </c>
    </row>
    <row r="1773" spans="2:51" s="14" customFormat="1" ht="10">
      <c r="B1773" s="175"/>
      <c r="D1773" s="159" t="s">
        <v>171</v>
      </c>
      <c r="E1773" s="176" t="s">
        <v>21</v>
      </c>
      <c r="F1773" s="177" t="s">
        <v>180</v>
      </c>
      <c r="H1773" s="178">
        <v>20.445</v>
      </c>
      <c r="I1773" s="179"/>
      <c r="L1773" s="175"/>
      <c r="M1773" s="180"/>
      <c r="T1773" s="181"/>
      <c r="AT1773" s="176" t="s">
        <v>171</v>
      </c>
      <c r="AU1773" s="176" t="s">
        <v>85</v>
      </c>
      <c r="AV1773" s="14" t="s">
        <v>181</v>
      </c>
      <c r="AW1773" s="14" t="s">
        <v>37</v>
      </c>
      <c r="AX1773" s="14" t="s">
        <v>76</v>
      </c>
      <c r="AY1773" s="176" t="s">
        <v>160</v>
      </c>
    </row>
    <row r="1774" spans="2:51" s="12" customFormat="1" ht="10">
      <c r="B1774" s="162"/>
      <c r="D1774" s="159" t="s">
        <v>171</v>
      </c>
      <c r="E1774" s="163" t="s">
        <v>21</v>
      </c>
      <c r="F1774" s="164" t="s">
        <v>921</v>
      </c>
      <c r="H1774" s="163" t="s">
        <v>21</v>
      </c>
      <c r="I1774" s="165"/>
      <c r="L1774" s="162"/>
      <c r="M1774" s="166"/>
      <c r="T1774" s="167"/>
      <c r="AT1774" s="163" t="s">
        <v>171</v>
      </c>
      <c r="AU1774" s="163" t="s">
        <v>85</v>
      </c>
      <c r="AV1774" s="12" t="s">
        <v>83</v>
      </c>
      <c r="AW1774" s="12" t="s">
        <v>37</v>
      </c>
      <c r="AX1774" s="12" t="s">
        <v>76</v>
      </c>
      <c r="AY1774" s="163" t="s">
        <v>160</v>
      </c>
    </row>
    <row r="1775" spans="2:51" s="13" customFormat="1" ht="10">
      <c r="B1775" s="168"/>
      <c r="D1775" s="159" t="s">
        <v>171</v>
      </c>
      <c r="E1775" s="169" t="s">
        <v>21</v>
      </c>
      <c r="F1775" s="170" t="s">
        <v>1741</v>
      </c>
      <c r="H1775" s="171">
        <v>20.445</v>
      </c>
      <c r="I1775" s="172"/>
      <c r="L1775" s="168"/>
      <c r="M1775" s="173"/>
      <c r="T1775" s="174"/>
      <c r="AT1775" s="169" t="s">
        <v>171</v>
      </c>
      <c r="AU1775" s="169" t="s">
        <v>85</v>
      </c>
      <c r="AV1775" s="13" t="s">
        <v>85</v>
      </c>
      <c r="AW1775" s="13" t="s">
        <v>37</v>
      </c>
      <c r="AX1775" s="13" t="s">
        <v>76</v>
      </c>
      <c r="AY1775" s="169" t="s">
        <v>160</v>
      </c>
    </row>
    <row r="1776" spans="2:51" s="14" customFormat="1" ht="10">
      <c r="B1776" s="175"/>
      <c r="D1776" s="159" t="s">
        <v>171</v>
      </c>
      <c r="E1776" s="176" t="s">
        <v>21</v>
      </c>
      <c r="F1776" s="177" t="s">
        <v>180</v>
      </c>
      <c r="H1776" s="178">
        <v>20.445</v>
      </c>
      <c r="I1776" s="179"/>
      <c r="L1776" s="175"/>
      <c r="M1776" s="180"/>
      <c r="T1776" s="181"/>
      <c r="AT1776" s="176" t="s">
        <v>171</v>
      </c>
      <c r="AU1776" s="176" t="s">
        <v>85</v>
      </c>
      <c r="AV1776" s="14" t="s">
        <v>181</v>
      </c>
      <c r="AW1776" s="14" t="s">
        <v>37</v>
      </c>
      <c r="AX1776" s="14" t="s">
        <v>76</v>
      </c>
      <c r="AY1776" s="176" t="s">
        <v>160</v>
      </c>
    </row>
    <row r="1777" spans="2:51" s="12" customFormat="1" ht="10">
      <c r="B1777" s="162"/>
      <c r="D1777" s="159" t="s">
        <v>171</v>
      </c>
      <c r="E1777" s="163" t="s">
        <v>21</v>
      </c>
      <c r="F1777" s="164" t="s">
        <v>924</v>
      </c>
      <c r="H1777" s="163" t="s">
        <v>21</v>
      </c>
      <c r="I1777" s="165"/>
      <c r="L1777" s="162"/>
      <c r="M1777" s="166"/>
      <c r="T1777" s="167"/>
      <c r="AT1777" s="163" t="s">
        <v>171</v>
      </c>
      <c r="AU1777" s="163" t="s">
        <v>85</v>
      </c>
      <c r="AV1777" s="12" t="s">
        <v>83</v>
      </c>
      <c r="AW1777" s="12" t="s">
        <v>37</v>
      </c>
      <c r="AX1777" s="12" t="s">
        <v>76</v>
      </c>
      <c r="AY1777" s="163" t="s">
        <v>160</v>
      </c>
    </row>
    <row r="1778" spans="2:51" s="13" customFormat="1" ht="10">
      <c r="B1778" s="168"/>
      <c r="D1778" s="159" t="s">
        <v>171</v>
      </c>
      <c r="E1778" s="169" t="s">
        <v>21</v>
      </c>
      <c r="F1778" s="170" t="s">
        <v>1742</v>
      </c>
      <c r="H1778" s="171">
        <v>13.05</v>
      </c>
      <c r="I1778" s="172"/>
      <c r="L1778" s="168"/>
      <c r="M1778" s="173"/>
      <c r="T1778" s="174"/>
      <c r="AT1778" s="169" t="s">
        <v>171</v>
      </c>
      <c r="AU1778" s="169" t="s">
        <v>85</v>
      </c>
      <c r="AV1778" s="13" t="s">
        <v>85</v>
      </c>
      <c r="AW1778" s="13" t="s">
        <v>37</v>
      </c>
      <c r="AX1778" s="13" t="s">
        <v>76</v>
      </c>
      <c r="AY1778" s="169" t="s">
        <v>160</v>
      </c>
    </row>
    <row r="1779" spans="2:51" s="14" customFormat="1" ht="10">
      <c r="B1779" s="175"/>
      <c r="D1779" s="159" t="s">
        <v>171</v>
      </c>
      <c r="E1779" s="176" t="s">
        <v>21</v>
      </c>
      <c r="F1779" s="177" t="s">
        <v>180</v>
      </c>
      <c r="H1779" s="178">
        <v>13.05</v>
      </c>
      <c r="I1779" s="179"/>
      <c r="L1779" s="175"/>
      <c r="M1779" s="180"/>
      <c r="T1779" s="181"/>
      <c r="AT1779" s="176" t="s">
        <v>171</v>
      </c>
      <c r="AU1779" s="176" t="s">
        <v>85</v>
      </c>
      <c r="AV1779" s="14" t="s">
        <v>181</v>
      </c>
      <c r="AW1779" s="14" t="s">
        <v>37</v>
      </c>
      <c r="AX1779" s="14" t="s">
        <v>76</v>
      </c>
      <c r="AY1779" s="176" t="s">
        <v>160</v>
      </c>
    </row>
    <row r="1780" spans="2:51" s="12" customFormat="1" ht="10">
      <c r="B1780" s="162"/>
      <c r="D1780" s="159" t="s">
        <v>171</v>
      </c>
      <c r="E1780" s="163" t="s">
        <v>21</v>
      </c>
      <c r="F1780" s="164" t="s">
        <v>927</v>
      </c>
      <c r="H1780" s="163" t="s">
        <v>21</v>
      </c>
      <c r="I1780" s="165"/>
      <c r="L1780" s="162"/>
      <c r="M1780" s="166"/>
      <c r="T1780" s="167"/>
      <c r="AT1780" s="163" t="s">
        <v>171</v>
      </c>
      <c r="AU1780" s="163" t="s">
        <v>85</v>
      </c>
      <c r="AV1780" s="12" t="s">
        <v>83</v>
      </c>
      <c r="AW1780" s="12" t="s">
        <v>37</v>
      </c>
      <c r="AX1780" s="12" t="s">
        <v>76</v>
      </c>
      <c r="AY1780" s="163" t="s">
        <v>160</v>
      </c>
    </row>
    <row r="1781" spans="2:51" s="13" customFormat="1" ht="10">
      <c r="B1781" s="168"/>
      <c r="D1781" s="159" t="s">
        <v>171</v>
      </c>
      <c r="E1781" s="169" t="s">
        <v>21</v>
      </c>
      <c r="F1781" s="170" t="s">
        <v>1742</v>
      </c>
      <c r="H1781" s="171">
        <v>13.05</v>
      </c>
      <c r="I1781" s="172"/>
      <c r="L1781" s="168"/>
      <c r="M1781" s="173"/>
      <c r="T1781" s="174"/>
      <c r="AT1781" s="169" t="s">
        <v>171</v>
      </c>
      <c r="AU1781" s="169" t="s">
        <v>85</v>
      </c>
      <c r="AV1781" s="13" t="s">
        <v>85</v>
      </c>
      <c r="AW1781" s="13" t="s">
        <v>37</v>
      </c>
      <c r="AX1781" s="13" t="s">
        <v>76</v>
      </c>
      <c r="AY1781" s="169" t="s">
        <v>160</v>
      </c>
    </row>
    <row r="1782" spans="2:51" s="14" customFormat="1" ht="10">
      <c r="B1782" s="175"/>
      <c r="D1782" s="159" t="s">
        <v>171</v>
      </c>
      <c r="E1782" s="176" t="s">
        <v>21</v>
      </c>
      <c r="F1782" s="177" t="s">
        <v>180</v>
      </c>
      <c r="H1782" s="178">
        <v>13.05</v>
      </c>
      <c r="I1782" s="179"/>
      <c r="L1782" s="175"/>
      <c r="M1782" s="180"/>
      <c r="T1782" s="181"/>
      <c r="AT1782" s="176" t="s">
        <v>171</v>
      </c>
      <c r="AU1782" s="176" t="s">
        <v>85</v>
      </c>
      <c r="AV1782" s="14" t="s">
        <v>181</v>
      </c>
      <c r="AW1782" s="14" t="s">
        <v>37</v>
      </c>
      <c r="AX1782" s="14" t="s">
        <v>76</v>
      </c>
      <c r="AY1782" s="176" t="s">
        <v>160</v>
      </c>
    </row>
    <row r="1783" spans="2:51" s="15" customFormat="1" ht="10">
      <c r="B1783" s="182"/>
      <c r="D1783" s="159" t="s">
        <v>171</v>
      </c>
      <c r="E1783" s="183" t="s">
        <v>21</v>
      </c>
      <c r="F1783" s="184" t="s">
        <v>185</v>
      </c>
      <c r="H1783" s="185">
        <v>201.716</v>
      </c>
      <c r="I1783" s="186"/>
      <c r="L1783" s="182"/>
      <c r="M1783" s="187"/>
      <c r="T1783" s="188"/>
      <c r="AT1783" s="183" t="s">
        <v>171</v>
      </c>
      <c r="AU1783" s="183" t="s">
        <v>85</v>
      </c>
      <c r="AV1783" s="15" t="s">
        <v>167</v>
      </c>
      <c r="AW1783" s="15" t="s">
        <v>37</v>
      </c>
      <c r="AX1783" s="15" t="s">
        <v>83</v>
      </c>
      <c r="AY1783" s="183" t="s">
        <v>160</v>
      </c>
    </row>
    <row r="1784" spans="2:65" s="1" customFormat="1" ht="24" customHeight="1">
      <c r="B1784" s="33"/>
      <c r="C1784" s="146" t="s">
        <v>1743</v>
      </c>
      <c r="D1784" s="146" t="s">
        <v>162</v>
      </c>
      <c r="E1784" s="147" t="s">
        <v>1744</v>
      </c>
      <c r="F1784" s="148" t="s">
        <v>1745</v>
      </c>
      <c r="G1784" s="149" t="s">
        <v>204</v>
      </c>
      <c r="H1784" s="150">
        <v>17.078</v>
      </c>
      <c r="I1784" s="151"/>
      <c r="J1784" s="152">
        <f>ROUND(I1784*H1784,2)</f>
        <v>0</v>
      </c>
      <c r="K1784" s="148" t="s">
        <v>166</v>
      </c>
      <c r="L1784" s="33"/>
      <c r="M1784" s="153" t="s">
        <v>21</v>
      </c>
      <c r="N1784" s="154" t="s">
        <v>47</v>
      </c>
      <c r="P1784" s="155">
        <f>O1784*H1784</f>
        <v>0</v>
      </c>
      <c r="Q1784" s="155">
        <v>0.02515</v>
      </c>
      <c r="R1784" s="155">
        <f>Q1784*H1784</f>
        <v>0.42951169999999994</v>
      </c>
      <c r="S1784" s="155">
        <v>0</v>
      </c>
      <c r="T1784" s="156">
        <f>S1784*H1784</f>
        <v>0</v>
      </c>
      <c r="AR1784" s="157" t="s">
        <v>352</v>
      </c>
      <c r="AT1784" s="157" t="s">
        <v>162</v>
      </c>
      <c r="AU1784" s="157" t="s">
        <v>85</v>
      </c>
      <c r="AY1784" s="18" t="s">
        <v>160</v>
      </c>
      <c r="BE1784" s="158">
        <f>IF(N1784="základní",J1784,0)</f>
        <v>0</v>
      </c>
      <c r="BF1784" s="158">
        <f>IF(N1784="snížená",J1784,0)</f>
        <v>0</v>
      </c>
      <c r="BG1784" s="158">
        <f>IF(N1784="zákl. přenesená",J1784,0)</f>
        <v>0</v>
      </c>
      <c r="BH1784" s="158">
        <f>IF(N1784="sníž. přenesená",J1784,0)</f>
        <v>0</v>
      </c>
      <c r="BI1784" s="158">
        <f>IF(N1784="nulová",J1784,0)</f>
        <v>0</v>
      </c>
      <c r="BJ1784" s="18" t="s">
        <v>83</v>
      </c>
      <c r="BK1784" s="158">
        <f>ROUND(I1784*H1784,2)</f>
        <v>0</v>
      </c>
      <c r="BL1784" s="18" t="s">
        <v>352</v>
      </c>
      <c r="BM1784" s="157" t="s">
        <v>1746</v>
      </c>
    </row>
    <row r="1785" spans="2:47" s="1" customFormat="1" ht="108">
      <c r="B1785" s="33"/>
      <c r="D1785" s="159" t="s">
        <v>169</v>
      </c>
      <c r="F1785" s="160" t="s">
        <v>1730</v>
      </c>
      <c r="I1785" s="94"/>
      <c r="L1785" s="33"/>
      <c r="M1785" s="161"/>
      <c r="T1785" s="54"/>
      <c r="AT1785" s="18" t="s">
        <v>169</v>
      </c>
      <c r="AU1785" s="18" t="s">
        <v>85</v>
      </c>
    </row>
    <row r="1786" spans="2:51" s="12" customFormat="1" ht="10">
      <c r="B1786" s="162"/>
      <c r="D1786" s="159" t="s">
        <v>171</v>
      </c>
      <c r="E1786" s="163" t="s">
        <v>21</v>
      </c>
      <c r="F1786" s="164" t="s">
        <v>1279</v>
      </c>
      <c r="H1786" s="163" t="s">
        <v>21</v>
      </c>
      <c r="I1786" s="165"/>
      <c r="L1786" s="162"/>
      <c r="M1786" s="166"/>
      <c r="T1786" s="167"/>
      <c r="AT1786" s="163" t="s">
        <v>171</v>
      </c>
      <c r="AU1786" s="163" t="s">
        <v>85</v>
      </c>
      <c r="AV1786" s="12" t="s">
        <v>83</v>
      </c>
      <c r="AW1786" s="12" t="s">
        <v>37</v>
      </c>
      <c r="AX1786" s="12" t="s">
        <v>76</v>
      </c>
      <c r="AY1786" s="163" t="s">
        <v>160</v>
      </c>
    </row>
    <row r="1787" spans="2:51" s="12" customFormat="1" ht="10">
      <c r="B1787" s="162"/>
      <c r="D1787" s="159" t="s">
        <v>171</v>
      </c>
      <c r="E1787" s="163" t="s">
        <v>21</v>
      </c>
      <c r="F1787" s="164" t="s">
        <v>847</v>
      </c>
      <c r="H1787" s="163" t="s">
        <v>21</v>
      </c>
      <c r="I1787" s="165"/>
      <c r="L1787" s="162"/>
      <c r="M1787" s="166"/>
      <c r="T1787" s="167"/>
      <c r="AT1787" s="163" t="s">
        <v>171</v>
      </c>
      <c r="AU1787" s="163" t="s">
        <v>85</v>
      </c>
      <c r="AV1787" s="12" t="s">
        <v>83</v>
      </c>
      <c r="AW1787" s="12" t="s">
        <v>37</v>
      </c>
      <c r="AX1787" s="12" t="s">
        <v>76</v>
      </c>
      <c r="AY1787" s="163" t="s">
        <v>160</v>
      </c>
    </row>
    <row r="1788" spans="2:51" s="13" customFormat="1" ht="10">
      <c r="B1788" s="168"/>
      <c r="D1788" s="159" t="s">
        <v>171</v>
      </c>
      <c r="E1788" s="169" t="s">
        <v>21</v>
      </c>
      <c r="F1788" s="170" t="s">
        <v>1747</v>
      </c>
      <c r="H1788" s="171">
        <v>6.555</v>
      </c>
      <c r="I1788" s="172"/>
      <c r="L1788" s="168"/>
      <c r="M1788" s="173"/>
      <c r="T1788" s="174"/>
      <c r="AT1788" s="169" t="s">
        <v>171</v>
      </c>
      <c r="AU1788" s="169" t="s">
        <v>85</v>
      </c>
      <c r="AV1788" s="13" t="s">
        <v>85</v>
      </c>
      <c r="AW1788" s="13" t="s">
        <v>37</v>
      </c>
      <c r="AX1788" s="13" t="s">
        <v>76</v>
      </c>
      <c r="AY1788" s="169" t="s">
        <v>160</v>
      </c>
    </row>
    <row r="1789" spans="2:51" s="14" customFormat="1" ht="10">
      <c r="B1789" s="175"/>
      <c r="D1789" s="159" t="s">
        <v>171</v>
      </c>
      <c r="E1789" s="176" t="s">
        <v>21</v>
      </c>
      <c r="F1789" s="177" t="s">
        <v>180</v>
      </c>
      <c r="H1789" s="178">
        <v>6.555</v>
      </c>
      <c r="I1789" s="179"/>
      <c r="L1789" s="175"/>
      <c r="M1789" s="180"/>
      <c r="T1789" s="181"/>
      <c r="AT1789" s="176" t="s">
        <v>171</v>
      </c>
      <c r="AU1789" s="176" t="s">
        <v>85</v>
      </c>
      <c r="AV1789" s="14" t="s">
        <v>181</v>
      </c>
      <c r="AW1789" s="14" t="s">
        <v>37</v>
      </c>
      <c r="AX1789" s="14" t="s">
        <v>76</v>
      </c>
      <c r="AY1789" s="176" t="s">
        <v>160</v>
      </c>
    </row>
    <row r="1790" spans="2:51" s="12" customFormat="1" ht="10">
      <c r="B1790" s="162"/>
      <c r="D1790" s="159" t="s">
        <v>171</v>
      </c>
      <c r="E1790" s="163" t="s">
        <v>21</v>
      </c>
      <c r="F1790" s="164" t="s">
        <v>851</v>
      </c>
      <c r="H1790" s="163" t="s">
        <v>21</v>
      </c>
      <c r="I1790" s="165"/>
      <c r="L1790" s="162"/>
      <c r="M1790" s="166"/>
      <c r="T1790" s="167"/>
      <c r="AT1790" s="163" t="s">
        <v>171</v>
      </c>
      <c r="AU1790" s="163" t="s">
        <v>85</v>
      </c>
      <c r="AV1790" s="12" t="s">
        <v>83</v>
      </c>
      <c r="AW1790" s="12" t="s">
        <v>37</v>
      </c>
      <c r="AX1790" s="12" t="s">
        <v>76</v>
      </c>
      <c r="AY1790" s="163" t="s">
        <v>160</v>
      </c>
    </row>
    <row r="1791" spans="2:51" s="13" customFormat="1" ht="10">
      <c r="B1791" s="168"/>
      <c r="D1791" s="159" t="s">
        <v>171</v>
      </c>
      <c r="E1791" s="169" t="s">
        <v>21</v>
      </c>
      <c r="F1791" s="170" t="s">
        <v>1748</v>
      </c>
      <c r="H1791" s="171">
        <v>1.984</v>
      </c>
      <c r="I1791" s="172"/>
      <c r="L1791" s="168"/>
      <c r="M1791" s="173"/>
      <c r="T1791" s="174"/>
      <c r="AT1791" s="169" t="s">
        <v>171</v>
      </c>
      <c r="AU1791" s="169" t="s">
        <v>85</v>
      </c>
      <c r="AV1791" s="13" t="s">
        <v>85</v>
      </c>
      <c r="AW1791" s="13" t="s">
        <v>37</v>
      </c>
      <c r="AX1791" s="13" t="s">
        <v>76</v>
      </c>
      <c r="AY1791" s="169" t="s">
        <v>160</v>
      </c>
    </row>
    <row r="1792" spans="2:51" s="14" customFormat="1" ht="10">
      <c r="B1792" s="175"/>
      <c r="D1792" s="159" t="s">
        <v>171</v>
      </c>
      <c r="E1792" s="176" t="s">
        <v>21</v>
      </c>
      <c r="F1792" s="177" t="s">
        <v>180</v>
      </c>
      <c r="H1792" s="178">
        <v>1.984</v>
      </c>
      <c r="I1792" s="179"/>
      <c r="L1792" s="175"/>
      <c r="M1792" s="180"/>
      <c r="T1792" s="181"/>
      <c r="AT1792" s="176" t="s">
        <v>171</v>
      </c>
      <c r="AU1792" s="176" t="s">
        <v>85</v>
      </c>
      <c r="AV1792" s="14" t="s">
        <v>181</v>
      </c>
      <c r="AW1792" s="14" t="s">
        <v>37</v>
      </c>
      <c r="AX1792" s="14" t="s">
        <v>76</v>
      </c>
      <c r="AY1792" s="176" t="s">
        <v>160</v>
      </c>
    </row>
    <row r="1793" spans="2:51" s="12" customFormat="1" ht="10">
      <c r="B1793" s="162"/>
      <c r="D1793" s="159" t="s">
        <v>171</v>
      </c>
      <c r="E1793" s="163" t="s">
        <v>21</v>
      </c>
      <c r="F1793" s="164" t="s">
        <v>861</v>
      </c>
      <c r="H1793" s="163" t="s">
        <v>21</v>
      </c>
      <c r="I1793" s="165"/>
      <c r="L1793" s="162"/>
      <c r="M1793" s="166"/>
      <c r="T1793" s="167"/>
      <c r="AT1793" s="163" t="s">
        <v>171</v>
      </c>
      <c r="AU1793" s="163" t="s">
        <v>85</v>
      </c>
      <c r="AV1793" s="12" t="s">
        <v>83</v>
      </c>
      <c r="AW1793" s="12" t="s">
        <v>37</v>
      </c>
      <c r="AX1793" s="12" t="s">
        <v>76</v>
      </c>
      <c r="AY1793" s="163" t="s">
        <v>160</v>
      </c>
    </row>
    <row r="1794" spans="2:51" s="13" customFormat="1" ht="10">
      <c r="B1794" s="168"/>
      <c r="D1794" s="159" t="s">
        <v>171</v>
      </c>
      <c r="E1794" s="169" t="s">
        <v>21</v>
      </c>
      <c r="F1794" s="170" t="s">
        <v>1747</v>
      </c>
      <c r="H1794" s="171">
        <v>6.555</v>
      </c>
      <c r="I1794" s="172"/>
      <c r="L1794" s="168"/>
      <c r="M1794" s="173"/>
      <c r="T1794" s="174"/>
      <c r="AT1794" s="169" t="s">
        <v>171</v>
      </c>
      <c r="AU1794" s="169" t="s">
        <v>85</v>
      </c>
      <c r="AV1794" s="13" t="s">
        <v>85</v>
      </c>
      <c r="AW1794" s="13" t="s">
        <v>37</v>
      </c>
      <c r="AX1794" s="13" t="s">
        <v>76</v>
      </c>
      <c r="AY1794" s="169" t="s">
        <v>160</v>
      </c>
    </row>
    <row r="1795" spans="2:51" s="14" customFormat="1" ht="10">
      <c r="B1795" s="175"/>
      <c r="D1795" s="159" t="s">
        <v>171</v>
      </c>
      <c r="E1795" s="176" t="s">
        <v>21</v>
      </c>
      <c r="F1795" s="177" t="s">
        <v>180</v>
      </c>
      <c r="H1795" s="178">
        <v>6.555</v>
      </c>
      <c r="I1795" s="179"/>
      <c r="L1795" s="175"/>
      <c r="M1795" s="180"/>
      <c r="T1795" s="181"/>
      <c r="AT1795" s="176" t="s">
        <v>171</v>
      </c>
      <c r="AU1795" s="176" t="s">
        <v>85</v>
      </c>
      <c r="AV1795" s="14" t="s">
        <v>181</v>
      </c>
      <c r="AW1795" s="14" t="s">
        <v>37</v>
      </c>
      <c r="AX1795" s="14" t="s">
        <v>76</v>
      </c>
      <c r="AY1795" s="176" t="s">
        <v>160</v>
      </c>
    </row>
    <row r="1796" spans="2:51" s="12" customFormat="1" ht="10">
      <c r="B1796" s="162"/>
      <c r="D1796" s="159" t="s">
        <v>171</v>
      </c>
      <c r="E1796" s="163" t="s">
        <v>21</v>
      </c>
      <c r="F1796" s="164" t="s">
        <v>864</v>
      </c>
      <c r="H1796" s="163" t="s">
        <v>21</v>
      </c>
      <c r="I1796" s="165"/>
      <c r="L1796" s="162"/>
      <c r="M1796" s="166"/>
      <c r="T1796" s="167"/>
      <c r="AT1796" s="163" t="s">
        <v>171</v>
      </c>
      <c r="AU1796" s="163" t="s">
        <v>85</v>
      </c>
      <c r="AV1796" s="12" t="s">
        <v>83</v>
      </c>
      <c r="AW1796" s="12" t="s">
        <v>37</v>
      </c>
      <c r="AX1796" s="12" t="s">
        <v>76</v>
      </c>
      <c r="AY1796" s="163" t="s">
        <v>160</v>
      </c>
    </row>
    <row r="1797" spans="2:51" s="13" customFormat="1" ht="10">
      <c r="B1797" s="168"/>
      <c r="D1797" s="159" t="s">
        <v>171</v>
      </c>
      <c r="E1797" s="169" t="s">
        <v>21</v>
      </c>
      <c r="F1797" s="170" t="s">
        <v>1748</v>
      </c>
      <c r="H1797" s="171">
        <v>1.984</v>
      </c>
      <c r="I1797" s="172"/>
      <c r="L1797" s="168"/>
      <c r="M1797" s="173"/>
      <c r="T1797" s="174"/>
      <c r="AT1797" s="169" t="s">
        <v>171</v>
      </c>
      <c r="AU1797" s="169" t="s">
        <v>85</v>
      </c>
      <c r="AV1797" s="13" t="s">
        <v>85</v>
      </c>
      <c r="AW1797" s="13" t="s">
        <v>37</v>
      </c>
      <c r="AX1797" s="13" t="s">
        <v>76</v>
      </c>
      <c r="AY1797" s="169" t="s">
        <v>160</v>
      </c>
    </row>
    <row r="1798" spans="2:51" s="14" customFormat="1" ht="10">
      <c r="B1798" s="175"/>
      <c r="D1798" s="159" t="s">
        <v>171</v>
      </c>
      <c r="E1798" s="176" t="s">
        <v>21</v>
      </c>
      <c r="F1798" s="177" t="s">
        <v>180</v>
      </c>
      <c r="H1798" s="178">
        <v>1.984</v>
      </c>
      <c r="I1798" s="179"/>
      <c r="L1798" s="175"/>
      <c r="M1798" s="180"/>
      <c r="T1798" s="181"/>
      <c r="AT1798" s="176" t="s">
        <v>171</v>
      </c>
      <c r="AU1798" s="176" t="s">
        <v>85</v>
      </c>
      <c r="AV1798" s="14" t="s">
        <v>181</v>
      </c>
      <c r="AW1798" s="14" t="s">
        <v>37</v>
      </c>
      <c r="AX1798" s="14" t="s">
        <v>76</v>
      </c>
      <c r="AY1798" s="176" t="s">
        <v>160</v>
      </c>
    </row>
    <row r="1799" spans="2:51" s="15" customFormat="1" ht="10">
      <c r="B1799" s="182"/>
      <c r="D1799" s="159" t="s">
        <v>171</v>
      </c>
      <c r="E1799" s="183" t="s">
        <v>21</v>
      </c>
      <c r="F1799" s="184" t="s">
        <v>185</v>
      </c>
      <c r="H1799" s="185">
        <v>17.078</v>
      </c>
      <c r="I1799" s="186"/>
      <c r="L1799" s="182"/>
      <c r="M1799" s="187"/>
      <c r="T1799" s="188"/>
      <c r="AT1799" s="183" t="s">
        <v>171</v>
      </c>
      <c r="AU1799" s="183" t="s">
        <v>85</v>
      </c>
      <c r="AV1799" s="15" t="s">
        <v>167</v>
      </c>
      <c r="AW1799" s="15" t="s">
        <v>37</v>
      </c>
      <c r="AX1799" s="15" t="s">
        <v>83</v>
      </c>
      <c r="AY1799" s="183" t="s">
        <v>160</v>
      </c>
    </row>
    <row r="1800" spans="2:65" s="1" customFormat="1" ht="24" customHeight="1">
      <c r="B1800" s="33"/>
      <c r="C1800" s="146" t="s">
        <v>1749</v>
      </c>
      <c r="D1800" s="146" t="s">
        <v>162</v>
      </c>
      <c r="E1800" s="147" t="s">
        <v>1750</v>
      </c>
      <c r="F1800" s="148" t="s">
        <v>1751</v>
      </c>
      <c r="G1800" s="149" t="s">
        <v>370</v>
      </c>
      <c r="H1800" s="150">
        <v>277.48</v>
      </c>
      <c r="I1800" s="151"/>
      <c r="J1800" s="152">
        <f>ROUND(I1800*H1800,2)</f>
        <v>0</v>
      </c>
      <c r="K1800" s="148" t="s">
        <v>166</v>
      </c>
      <c r="L1800" s="33"/>
      <c r="M1800" s="153" t="s">
        <v>21</v>
      </c>
      <c r="N1800" s="154" t="s">
        <v>47</v>
      </c>
      <c r="P1800" s="155">
        <f>O1800*H1800</f>
        <v>0</v>
      </c>
      <c r="Q1800" s="155">
        <v>0.00026</v>
      </c>
      <c r="R1800" s="155">
        <f>Q1800*H1800</f>
        <v>0.0721448</v>
      </c>
      <c r="S1800" s="155">
        <v>0</v>
      </c>
      <c r="T1800" s="156">
        <f>S1800*H1800</f>
        <v>0</v>
      </c>
      <c r="AR1800" s="157" t="s">
        <v>352</v>
      </c>
      <c r="AT1800" s="157" t="s">
        <v>162</v>
      </c>
      <c r="AU1800" s="157" t="s">
        <v>85</v>
      </c>
      <c r="AY1800" s="18" t="s">
        <v>160</v>
      </c>
      <c r="BE1800" s="158">
        <f>IF(N1800="základní",J1800,0)</f>
        <v>0</v>
      </c>
      <c r="BF1800" s="158">
        <f>IF(N1800="snížená",J1800,0)</f>
        <v>0</v>
      </c>
      <c r="BG1800" s="158">
        <f>IF(N1800="zákl. přenesená",J1800,0)</f>
        <v>0</v>
      </c>
      <c r="BH1800" s="158">
        <f>IF(N1800="sníž. přenesená",J1800,0)</f>
        <v>0</v>
      </c>
      <c r="BI1800" s="158">
        <f>IF(N1800="nulová",J1800,0)</f>
        <v>0</v>
      </c>
      <c r="BJ1800" s="18" t="s">
        <v>83</v>
      </c>
      <c r="BK1800" s="158">
        <f>ROUND(I1800*H1800,2)</f>
        <v>0</v>
      </c>
      <c r="BL1800" s="18" t="s">
        <v>352</v>
      </c>
      <c r="BM1800" s="157" t="s">
        <v>1752</v>
      </c>
    </row>
    <row r="1801" spans="2:47" s="1" customFormat="1" ht="108">
      <c r="B1801" s="33"/>
      <c r="D1801" s="159" t="s">
        <v>169</v>
      </c>
      <c r="F1801" s="160" t="s">
        <v>1730</v>
      </c>
      <c r="I1801" s="94"/>
      <c r="L1801" s="33"/>
      <c r="M1801" s="161"/>
      <c r="T1801" s="54"/>
      <c r="AT1801" s="18" t="s">
        <v>169</v>
      </c>
      <c r="AU1801" s="18" t="s">
        <v>85</v>
      </c>
    </row>
    <row r="1802" spans="2:51" s="12" customFormat="1" ht="10">
      <c r="B1802" s="162"/>
      <c r="D1802" s="159" t="s">
        <v>171</v>
      </c>
      <c r="E1802" s="163" t="s">
        <v>21</v>
      </c>
      <c r="F1802" s="164" t="s">
        <v>1753</v>
      </c>
      <c r="H1802" s="163" t="s">
        <v>21</v>
      </c>
      <c r="I1802" s="165"/>
      <c r="L1802" s="162"/>
      <c r="M1802" s="166"/>
      <c r="T1802" s="167"/>
      <c r="AT1802" s="163" t="s">
        <v>171</v>
      </c>
      <c r="AU1802" s="163" t="s">
        <v>85</v>
      </c>
      <c r="AV1802" s="12" t="s">
        <v>83</v>
      </c>
      <c r="AW1802" s="12" t="s">
        <v>37</v>
      </c>
      <c r="AX1802" s="12" t="s">
        <v>76</v>
      </c>
      <c r="AY1802" s="163" t="s">
        <v>160</v>
      </c>
    </row>
    <row r="1803" spans="2:51" s="12" customFormat="1" ht="10">
      <c r="B1803" s="162"/>
      <c r="D1803" s="159" t="s">
        <v>171</v>
      </c>
      <c r="E1803" s="163" t="s">
        <v>21</v>
      </c>
      <c r="F1803" s="164" t="s">
        <v>823</v>
      </c>
      <c r="H1803" s="163" t="s">
        <v>21</v>
      </c>
      <c r="I1803" s="165"/>
      <c r="L1803" s="162"/>
      <c r="M1803" s="166"/>
      <c r="T1803" s="167"/>
      <c r="AT1803" s="163" t="s">
        <v>171</v>
      </c>
      <c r="AU1803" s="163" t="s">
        <v>85</v>
      </c>
      <c r="AV1803" s="12" t="s">
        <v>83</v>
      </c>
      <c r="AW1803" s="12" t="s">
        <v>37</v>
      </c>
      <c r="AX1803" s="12" t="s">
        <v>76</v>
      </c>
      <c r="AY1803" s="163" t="s">
        <v>160</v>
      </c>
    </row>
    <row r="1804" spans="2:51" s="13" customFormat="1" ht="10">
      <c r="B1804" s="168"/>
      <c r="D1804" s="159" t="s">
        <v>171</v>
      </c>
      <c r="E1804" s="169" t="s">
        <v>21</v>
      </c>
      <c r="F1804" s="170" t="s">
        <v>1115</v>
      </c>
      <c r="H1804" s="171">
        <v>10.68</v>
      </c>
      <c r="I1804" s="172"/>
      <c r="L1804" s="168"/>
      <c r="M1804" s="173"/>
      <c r="T1804" s="174"/>
      <c r="AT1804" s="169" t="s">
        <v>171</v>
      </c>
      <c r="AU1804" s="169" t="s">
        <v>85</v>
      </c>
      <c r="AV1804" s="13" t="s">
        <v>85</v>
      </c>
      <c r="AW1804" s="13" t="s">
        <v>37</v>
      </c>
      <c r="AX1804" s="13" t="s">
        <v>76</v>
      </c>
      <c r="AY1804" s="169" t="s">
        <v>160</v>
      </c>
    </row>
    <row r="1805" spans="2:51" s="14" customFormat="1" ht="10">
      <c r="B1805" s="175"/>
      <c r="D1805" s="159" t="s">
        <v>171</v>
      </c>
      <c r="E1805" s="176" t="s">
        <v>21</v>
      </c>
      <c r="F1805" s="177" t="s">
        <v>180</v>
      </c>
      <c r="H1805" s="178">
        <v>10.68</v>
      </c>
      <c r="I1805" s="179"/>
      <c r="L1805" s="175"/>
      <c r="M1805" s="180"/>
      <c r="T1805" s="181"/>
      <c r="AT1805" s="176" t="s">
        <v>171</v>
      </c>
      <c r="AU1805" s="176" t="s">
        <v>85</v>
      </c>
      <c r="AV1805" s="14" t="s">
        <v>181</v>
      </c>
      <c r="AW1805" s="14" t="s">
        <v>37</v>
      </c>
      <c r="AX1805" s="14" t="s">
        <v>76</v>
      </c>
      <c r="AY1805" s="176" t="s">
        <v>160</v>
      </c>
    </row>
    <row r="1806" spans="2:51" s="12" customFormat="1" ht="10">
      <c r="B1806" s="162"/>
      <c r="D1806" s="159" t="s">
        <v>171</v>
      </c>
      <c r="E1806" s="163" t="s">
        <v>21</v>
      </c>
      <c r="F1806" s="164" t="s">
        <v>827</v>
      </c>
      <c r="H1806" s="163" t="s">
        <v>21</v>
      </c>
      <c r="I1806" s="165"/>
      <c r="L1806" s="162"/>
      <c r="M1806" s="166"/>
      <c r="T1806" s="167"/>
      <c r="AT1806" s="163" t="s">
        <v>171</v>
      </c>
      <c r="AU1806" s="163" t="s">
        <v>85</v>
      </c>
      <c r="AV1806" s="12" t="s">
        <v>83</v>
      </c>
      <c r="AW1806" s="12" t="s">
        <v>37</v>
      </c>
      <c r="AX1806" s="12" t="s">
        <v>76</v>
      </c>
      <c r="AY1806" s="163" t="s">
        <v>160</v>
      </c>
    </row>
    <row r="1807" spans="2:51" s="13" customFormat="1" ht="10">
      <c r="B1807" s="168"/>
      <c r="D1807" s="159" t="s">
        <v>171</v>
      </c>
      <c r="E1807" s="169" t="s">
        <v>21</v>
      </c>
      <c r="F1807" s="170" t="s">
        <v>1116</v>
      </c>
      <c r="H1807" s="171">
        <v>14.08</v>
      </c>
      <c r="I1807" s="172"/>
      <c r="L1807" s="168"/>
      <c r="M1807" s="173"/>
      <c r="T1807" s="174"/>
      <c r="AT1807" s="169" t="s">
        <v>171</v>
      </c>
      <c r="AU1807" s="169" t="s">
        <v>85</v>
      </c>
      <c r="AV1807" s="13" t="s">
        <v>85</v>
      </c>
      <c r="AW1807" s="13" t="s">
        <v>37</v>
      </c>
      <c r="AX1807" s="13" t="s">
        <v>76</v>
      </c>
      <c r="AY1807" s="169" t="s">
        <v>160</v>
      </c>
    </row>
    <row r="1808" spans="2:51" s="14" customFormat="1" ht="10">
      <c r="B1808" s="175"/>
      <c r="D1808" s="159" t="s">
        <v>171</v>
      </c>
      <c r="E1808" s="176" t="s">
        <v>21</v>
      </c>
      <c r="F1808" s="177" t="s">
        <v>180</v>
      </c>
      <c r="H1808" s="178">
        <v>14.08</v>
      </c>
      <c r="I1808" s="179"/>
      <c r="L1808" s="175"/>
      <c r="M1808" s="180"/>
      <c r="T1808" s="181"/>
      <c r="AT1808" s="176" t="s">
        <v>171</v>
      </c>
      <c r="AU1808" s="176" t="s">
        <v>85</v>
      </c>
      <c r="AV1808" s="14" t="s">
        <v>181</v>
      </c>
      <c r="AW1808" s="14" t="s">
        <v>37</v>
      </c>
      <c r="AX1808" s="14" t="s">
        <v>76</v>
      </c>
      <c r="AY1808" s="176" t="s">
        <v>160</v>
      </c>
    </row>
    <row r="1809" spans="2:51" s="12" customFormat="1" ht="10">
      <c r="B1809" s="162"/>
      <c r="D1809" s="159" t="s">
        <v>171</v>
      </c>
      <c r="E1809" s="163" t="s">
        <v>21</v>
      </c>
      <c r="F1809" s="164" t="s">
        <v>830</v>
      </c>
      <c r="H1809" s="163" t="s">
        <v>21</v>
      </c>
      <c r="I1809" s="165"/>
      <c r="L1809" s="162"/>
      <c r="M1809" s="166"/>
      <c r="T1809" s="167"/>
      <c r="AT1809" s="163" t="s">
        <v>171</v>
      </c>
      <c r="AU1809" s="163" t="s">
        <v>85</v>
      </c>
      <c r="AV1809" s="12" t="s">
        <v>83</v>
      </c>
      <c r="AW1809" s="12" t="s">
        <v>37</v>
      </c>
      <c r="AX1809" s="12" t="s">
        <v>76</v>
      </c>
      <c r="AY1809" s="163" t="s">
        <v>160</v>
      </c>
    </row>
    <row r="1810" spans="2:51" s="13" customFormat="1" ht="10">
      <c r="B1810" s="168"/>
      <c r="D1810" s="159" t="s">
        <v>171</v>
      </c>
      <c r="E1810" s="169" t="s">
        <v>21</v>
      </c>
      <c r="F1810" s="170" t="s">
        <v>1117</v>
      </c>
      <c r="H1810" s="171">
        <v>11.58</v>
      </c>
      <c r="I1810" s="172"/>
      <c r="L1810" s="168"/>
      <c r="M1810" s="173"/>
      <c r="T1810" s="174"/>
      <c r="AT1810" s="169" t="s">
        <v>171</v>
      </c>
      <c r="AU1810" s="169" t="s">
        <v>85</v>
      </c>
      <c r="AV1810" s="13" t="s">
        <v>85</v>
      </c>
      <c r="AW1810" s="13" t="s">
        <v>37</v>
      </c>
      <c r="AX1810" s="13" t="s">
        <v>76</v>
      </c>
      <c r="AY1810" s="169" t="s">
        <v>160</v>
      </c>
    </row>
    <row r="1811" spans="2:51" s="14" customFormat="1" ht="10">
      <c r="B1811" s="175"/>
      <c r="D1811" s="159" t="s">
        <v>171</v>
      </c>
      <c r="E1811" s="176" t="s">
        <v>21</v>
      </c>
      <c r="F1811" s="177" t="s">
        <v>180</v>
      </c>
      <c r="H1811" s="178">
        <v>11.58</v>
      </c>
      <c r="I1811" s="179"/>
      <c r="L1811" s="175"/>
      <c r="M1811" s="180"/>
      <c r="T1811" s="181"/>
      <c r="AT1811" s="176" t="s">
        <v>171</v>
      </c>
      <c r="AU1811" s="176" t="s">
        <v>85</v>
      </c>
      <c r="AV1811" s="14" t="s">
        <v>181</v>
      </c>
      <c r="AW1811" s="14" t="s">
        <v>37</v>
      </c>
      <c r="AX1811" s="14" t="s">
        <v>76</v>
      </c>
      <c r="AY1811" s="176" t="s">
        <v>160</v>
      </c>
    </row>
    <row r="1812" spans="2:51" s="12" customFormat="1" ht="10">
      <c r="B1812" s="162"/>
      <c r="D1812" s="159" t="s">
        <v>171</v>
      </c>
      <c r="E1812" s="163" t="s">
        <v>21</v>
      </c>
      <c r="F1812" s="164" t="s">
        <v>832</v>
      </c>
      <c r="H1812" s="163" t="s">
        <v>21</v>
      </c>
      <c r="I1812" s="165"/>
      <c r="L1812" s="162"/>
      <c r="M1812" s="166"/>
      <c r="T1812" s="167"/>
      <c r="AT1812" s="163" t="s">
        <v>171</v>
      </c>
      <c r="AU1812" s="163" t="s">
        <v>85</v>
      </c>
      <c r="AV1812" s="12" t="s">
        <v>83</v>
      </c>
      <c r="AW1812" s="12" t="s">
        <v>37</v>
      </c>
      <c r="AX1812" s="12" t="s">
        <v>76</v>
      </c>
      <c r="AY1812" s="163" t="s">
        <v>160</v>
      </c>
    </row>
    <row r="1813" spans="2:51" s="13" customFormat="1" ht="10">
      <c r="B1813" s="168"/>
      <c r="D1813" s="159" t="s">
        <v>171</v>
      </c>
      <c r="E1813" s="169" t="s">
        <v>21</v>
      </c>
      <c r="F1813" s="170" t="s">
        <v>1118</v>
      </c>
      <c r="H1813" s="171">
        <v>19.12</v>
      </c>
      <c r="I1813" s="172"/>
      <c r="L1813" s="168"/>
      <c r="M1813" s="173"/>
      <c r="T1813" s="174"/>
      <c r="AT1813" s="169" t="s">
        <v>171</v>
      </c>
      <c r="AU1813" s="169" t="s">
        <v>85</v>
      </c>
      <c r="AV1813" s="13" t="s">
        <v>85</v>
      </c>
      <c r="AW1813" s="13" t="s">
        <v>37</v>
      </c>
      <c r="AX1813" s="13" t="s">
        <v>76</v>
      </c>
      <c r="AY1813" s="169" t="s">
        <v>160</v>
      </c>
    </row>
    <row r="1814" spans="2:51" s="14" customFormat="1" ht="10">
      <c r="B1814" s="175"/>
      <c r="D1814" s="159" t="s">
        <v>171</v>
      </c>
      <c r="E1814" s="176" t="s">
        <v>21</v>
      </c>
      <c r="F1814" s="177" t="s">
        <v>180</v>
      </c>
      <c r="H1814" s="178">
        <v>19.12</v>
      </c>
      <c r="I1814" s="179"/>
      <c r="L1814" s="175"/>
      <c r="M1814" s="180"/>
      <c r="T1814" s="181"/>
      <c r="AT1814" s="176" t="s">
        <v>171</v>
      </c>
      <c r="AU1814" s="176" t="s">
        <v>85</v>
      </c>
      <c r="AV1814" s="14" t="s">
        <v>181</v>
      </c>
      <c r="AW1814" s="14" t="s">
        <v>37</v>
      </c>
      <c r="AX1814" s="14" t="s">
        <v>76</v>
      </c>
      <c r="AY1814" s="176" t="s">
        <v>160</v>
      </c>
    </row>
    <row r="1815" spans="2:51" s="12" customFormat="1" ht="10">
      <c r="B1815" s="162"/>
      <c r="D1815" s="159" t="s">
        <v>171</v>
      </c>
      <c r="E1815" s="163" t="s">
        <v>21</v>
      </c>
      <c r="F1815" s="164" t="s">
        <v>835</v>
      </c>
      <c r="H1815" s="163" t="s">
        <v>21</v>
      </c>
      <c r="I1815" s="165"/>
      <c r="L1815" s="162"/>
      <c r="M1815" s="166"/>
      <c r="T1815" s="167"/>
      <c r="AT1815" s="163" t="s">
        <v>171</v>
      </c>
      <c r="AU1815" s="163" t="s">
        <v>85</v>
      </c>
      <c r="AV1815" s="12" t="s">
        <v>83</v>
      </c>
      <c r="AW1815" s="12" t="s">
        <v>37</v>
      </c>
      <c r="AX1815" s="12" t="s">
        <v>76</v>
      </c>
      <c r="AY1815" s="163" t="s">
        <v>160</v>
      </c>
    </row>
    <row r="1816" spans="2:51" s="13" customFormat="1" ht="10">
      <c r="B1816" s="168"/>
      <c r="D1816" s="159" t="s">
        <v>171</v>
      </c>
      <c r="E1816" s="169" t="s">
        <v>21</v>
      </c>
      <c r="F1816" s="170" t="s">
        <v>1119</v>
      </c>
      <c r="H1816" s="171">
        <v>16.4</v>
      </c>
      <c r="I1816" s="172"/>
      <c r="L1816" s="168"/>
      <c r="M1816" s="173"/>
      <c r="T1816" s="174"/>
      <c r="AT1816" s="169" t="s">
        <v>171</v>
      </c>
      <c r="AU1816" s="169" t="s">
        <v>85</v>
      </c>
      <c r="AV1816" s="13" t="s">
        <v>85</v>
      </c>
      <c r="AW1816" s="13" t="s">
        <v>37</v>
      </c>
      <c r="AX1816" s="13" t="s">
        <v>76</v>
      </c>
      <c r="AY1816" s="169" t="s">
        <v>160</v>
      </c>
    </row>
    <row r="1817" spans="2:51" s="14" customFormat="1" ht="10">
      <c r="B1817" s="175"/>
      <c r="D1817" s="159" t="s">
        <v>171</v>
      </c>
      <c r="E1817" s="176" t="s">
        <v>21</v>
      </c>
      <c r="F1817" s="177" t="s">
        <v>180</v>
      </c>
      <c r="H1817" s="178">
        <v>16.4</v>
      </c>
      <c r="I1817" s="179"/>
      <c r="L1817" s="175"/>
      <c r="M1817" s="180"/>
      <c r="T1817" s="181"/>
      <c r="AT1817" s="176" t="s">
        <v>171</v>
      </c>
      <c r="AU1817" s="176" t="s">
        <v>85</v>
      </c>
      <c r="AV1817" s="14" t="s">
        <v>181</v>
      </c>
      <c r="AW1817" s="14" t="s">
        <v>37</v>
      </c>
      <c r="AX1817" s="14" t="s">
        <v>76</v>
      </c>
      <c r="AY1817" s="176" t="s">
        <v>160</v>
      </c>
    </row>
    <row r="1818" spans="2:51" s="12" customFormat="1" ht="10">
      <c r="B1818" s="162"/>
      <c r="D1818" s="159" t="s">
        <v>171</v>
      </c>
      <c r="E1818" s="163" t="s">
        <v>21</v>
      </c>
      <c r="F1818" s="164" t="s">
        <v>839</v>
      </c>
      <c r="H1818" s="163" t="s">
        <v>21</v>
      </c>
      <c r="I1818" s="165"/>
      <c r="L1818" s="162"/>
      <c r="M1818" s="166"/>
      <c r="T1818" s="167"/>
      <c r="AT1818" s="163" t="s">
        <v>171</v>
      </c>
      <c r="AU1818" s="163" t="s">
        <v>85</v>
      </c>
      <c r="AV1818" s="12" t="s">
        <v>83</v>
      </c>
      <c r="AW1818" s="12" t="s">
        <v>37</v>
      </c>
      <c r="AX1818" s="12" t="s">
        <v>76</v>
      </c>
      <c r="AY1818" s="163" t="s">
        <v>160</v>
      </c>
    </row>
    <row r="1819" spans="2:51" s="13" customFormat="1" ht="10">
      <c r="B1819" s="168"/>
      <c r="D1819" s="159" t="s">
        <v>171</v>
      </c>
      <c r="E1819" s="169" t="s">
        <v>21</v>
      </c>
      <c r="F1819" s="170" t="s">
        <v>1119</v>
      </c>
      <c r="H1819" s="171">
        <v>16.4</v>
      </c>
      <c r="I1819" s="172"/>
      <c r="L1819" s="168"/>
      <c r="M1819" s="173"/>
      <c r="T1819" s="174"/>
      <c r="AT1819" s="169" t="s">
        <v>171</v>
      </c>
      <c r="AU1819" s="169" t="s">
        <v>85</v>
      </c>
      <c r="AV1819" s="13" t="s">
        <v>85</v>
      </c>
      <c r="AW1819" s="13" t="s">
        <v>37</v>
      </c>
      <c r="AX1819" s="13" t="s">
        <v>76</v>
      </c>
      <c r="AY1819" s="169" t="s">
        <v>160</v>
      </c>
    </row>
    <row r="1820" spans="2:51" s="14" customFormat="1" ht="10">
      <c r="B1820" s="175"/>
      <c r="D1820" s="159" t="s">
        <v>171</v>
      </c>
      <c r="E1820" s="176" t="s">
        <v>21</v>
      </c>
      <c r="F1820" s="177" t="s">
        <v>180</v>
      </c>
      <c r="H1820" s="178">
        <v>16.4</v>
      </c>
      <c r="I1820" s="179"/>
      <c r="L1820" s="175"/>
      <c r="M1820" s="180"/>
      <c r="T1820" s="181"/>
      <c r="AT1820" s="176" t="s">
        <v>171</v>
      </c>
      <c r="AU1820" s="176" t="s">
        <v>85</v>
      </c>
      <c r="AV1820" s="14" t="s">
        <v>181</v>
      </c>
      <c r="AW1820" s="14" t="s">
        <v>37</v>
      </c>
      <c r="AX1820" s="14" t="s">
        <v>76</v>
      </c>
      <c r="AY1820" s="176" t="s">
        <v>160</v>
      </c>
    </row>
    <row r="1821" spans="2:51" s="12" customFormat="1" ht="10">
      <c r="B1821" s="162"/>
      <c r="D1821" s="159" t="s">
        <v>171</v>
      </c>
      <c r="E1821" s="163" t="s">
        <v>21</v>
      </c>
      <c r="F1821" s="164" t="s">
        <v>840</v>
      </c>
      <c r="H1821" s="163" t="s">
        <v>21</v>
      </c>
      <c r="I1821" s="165"/>
      <c r="L1821" s="162"/>
      <c r="M1821" s="166"/>
      <c r="T1821" s="167"/>
      <c r="AT1821" s="163" t="s">
        <v>171</v>
      </c>
      <c r="AU1821" s="163" t="s">
        <v>85</v>
      </c>
      <c r="AV1821" s="12" t="s">
        <v>83</v>
      </c>
      <c r="AW1821" s="12" t="s">
        <v>37</v>
      </c>
      <c r="AX1821" s="12" t="s">
        <v>76</v>
      </c>
      <c r="AY1821" s="163" t="s">
        <v>160</v>
      </c>
    </row>
    <row r="1822" spans="2:51" s="13" customFormat="1" ht="10">
      <c r="B1822" s="168"/>
      <c r="D1822" s="159" t="s">
        <v>171</v>
      </c>
      <c r="E1822" s="169" t="s">
        <v>21</v>
      </c>
      <c r="F1822" s="170" t="s">
        <v>1120</v>
      </c>
      <c r="H1822" s="171">
        <v>14.2</v>
      </c>
      <c r="I1822" s="172"/>
      <c r="L1822" s="168"/>
      <c r="M1822" s="173"/>
      <c r="T1822" s="174"/>
      <c r="AT1822" s="169" t="s">
        <v>171</v>
      </c>
      <c r="AU1822" s="169" t="s">
        <v>85</v>
      </c>
      <c r="AV1822" s="13" t="s">
        <v>85</v>
      </c>
      <c r="AW1822" s="13" t="s">
        <v>37</v>
      </c>
      <c r="AX1822" s="13" t="s">
        <v>76</v>
      </c>
      <c r="AY1822" s="169" t="s">
        <v>160</v>
      </c>
    </row>
    <row r="1823" spans="2:51" s="14" customFormat="1" ht="10">
      <c r="B1823" s="175"/>
      <c r="D1823" s="159" t="s">
        <v>171</v>
      </c>
      <c r="E1823" s="176" t="s">
        <v>21</v>
      </c>
      <c r="F1823" s="177" t="s">
        <v>180</v>
      </c>
      <c r="H1823" s="178">
        <v>14.2</v>
      </c>
      <c r="I1823" s="179"/>
      <c r="L1823" s="175"/>
      <c r="M1823" s="180"/>
      <c r="T1823" s="181"/>
      <c r="AT1823" s="176" t="s">
        <v>171</v>
      </c>
      <c r="AU1823" s="176" t="s">
        <v>85</v>
      </c>
      <c r="AV1823" s="14" t="s">
        <v>181</v>
      </c>
      <c r="AW1823" s="14" t="s">
        <v>37</v>
      </c>
      <c r="AX1823" s="14" t="s">
        <v>76</v>
      </c>
      <c r="AY1823" s="176" t="s">
        <v>160</v>
      </c>
    </row>
    <row r="1824" spans="2:51" s="12" customFormat="1" ht="10">
      <c r="B1824" s="162"/>
      <c r="D1824" s="159" t="s">
        <v>171</v>
      </c>
      <c r="E1824" s="163" t="s">
        <v>21</v>
      </c>
      <c r="F1824" s="164" t="s">
        <v>844</v>
      </c>
      <c r="H1824" s="163" t="s">
        <v>21</v>
      </c>
      <c r="I1824" s="165"/>
      <c r="L1824" s="162"/>
      <c r="M1824" s="166"/>
      <c r="T1824" s="167"/>
      <c r="AT1824" s="163" t="s">
        <v>171</v>
      </c>
      <c r="AU1824" s="163" t="s">
        <v>85</v>
      </c>
      <c r="AV1824" s="12" t="s">
        <v>83</v>
      </c>
      <c r="AW1824" s="12" t="s">
        <v>37</v>
      </c>
      <c r="AX1824" s="12" t="s">
        <v>76</v>
      </c>
      <c r="AY1824" s="163" t="s">
        <v>160</v>
      </c>
    </row>
    <row r="1825" spans="2:51" s="13" customFormat="1" ht="10">
      <c r="B1825" s="168"/>
      <c r="D1825" s="159" t="s">
        <v>171</v>
      </c>
      <c r="E1825" s="169" t="s">
        <v>21</v>
      </c>
      <c r="F1825" s="170" t="s">
        <v>1121</v>
      </c>
      <c r="H1825" s="171">
        <v>7.48</v>
      </c>
      <c r="I1825" s="172"/>
      <c r="L1825" s="168"/>
      <c r="M1825" s="173"/>
      <c r="T1825" s="174"/>
      <c r="AT1825" s="169" t="s">
        <v>171</v>
      </c>
      <c r="AU1825" s="169" t="s">
        <v>85</v>
      </c>
      <c r="AV1825" s="13" t="s">
        <v>85</v>
      </c>
      <c r="AW1825" s="13" t="s">
        <v>37</v>
      </c>
      <c r="AX1825" s="13" t="s">
        <v>76</v>
      </c>
      <c r="AY1825" s="169" t="s">
        <v>160</v>
      </c>
    </row>
    <row r="1826" spans="2:51" s="14" customFormat="1" ht="10">
      <c r="B1826" s="175"/>
      <c r="D1826" s="159" t="s">
        <v>171</v>
      </c>
      <c r="E1826" s="176" t="s">
        <v>21</v>
      </c>
      <c r="F1826" s="177" t="s">
        <v>180</v>
      </c>
      <c r="H1826" s="178">
        <v>7.48</v>
      </c>
      <c r="I1826" s="179"/>
      <c r="L1826" s="175"/>
      <c r="M1826" s="180"/>
      <c r="T1826" s="181"/>
      <c r="AT1826" s="176" t="s">
        <v>171</v>
      </c>
      <c r="AU1826" s="176" t="s">
        <v>85</v>
      </c>
      <c r="AV1826" s="14" t="s">
        <v>181</v>
      </c>
      <c r="AW1826" s="14" t="s">
        <v>37</v>
      </c>
      <c r="AX1826" s="14" t="s">
        <v>76</v>
      </c>
      <c r="AY1826" s="176" t="s">
        <v>160</v>
      </c>
    </row>
    <row r="1827" spans="2:51" s="12" customFormat="1" ht="10">
      <c r="B1827" s="162"/>
      <c r="D1827" s="159" t="s">
        <v>171</v>
      </c>
      <c r="E1827" s="163" t="s">
        <v>21</v>
      </c>
      <c r="F1827" s="164" t="s">
        <v>847</v>
      </c>
      <c r="H1827" s="163" t="s">
        <v>21</v>
      </c>
      <c r="I1827" s="165"/>
      <c r="L1827" s="162"/>
      <c r="M1827" s="166"/>
      <c r="T1827" s="167"/>
      <c r="AT1827" s="163" t="s">
        <v>171</v>
      </c>
      <c r="AU1827" s="163" t="s">
        <v>85</v>
      </c>
      <c r="AV1827" s="12" t="s">
        <v>83</v>
      </c>
      <c r="AW1827" s="12" t="s">
        <v>37</v>
      </c>
      <c r="AX1827" s="12" t="s">
        <v>76</v>
      </c>
      <c r="AY1827" s="163" t="s">
        <v>160</v>
      </c>
    </row>
    <row r="1828" spans="2:51" s="13" customFormat="1" ht="10">
      <c r="B1828" s="168"/>
      <c r="D1828" s="159" t="s">
        <v>171</v>
      </c>
      <c r="E1828" s="169" t="s">
        <v>21</v>
      </c>
      <c r="F1828" s="170" t="s">
        <v>1122</v>
      </c>
      <c r="H1828" s="171">
        <v>11.05</v>
      </c>
      <c r="I1828" s="172"/>
      <c r="L1828" s="168"/>
      <c r="M1828" s="173"/>
      <c r="T1828" s="174"/>
      <c r="AT1828" s="169" t="s">
        <v>171</v>
      </c>
      <c r="AU1828" s="169" t="s">
        <v>85</v>
      </c>
      <c r="AV1828" s="13" t="s">
        <v>85</v>
      </c>
      <c r="AW1828" s="13" t="s">
        <v>37</v>
      </c>
      <c r="AX1828" s="13" t="s">
        <v>76</v>
      </c>
      <c r="AY1828" s="169" t="s">
        <v>160</v>
      </c>
    </row>
    <row r="1829" spans="2:51" s="14" customFormat="1" ht="10">
      <c r="B1829" s="175"/>
      <c r="D1829" s="159" t="s">
        <v>171</v>
      </c>
      <c r="E1829" s="176" t="s">
        <v>21</v>
      </c>
      <c r="F1829" s="177" t="s">
        <v>180</v>
      </c>
      <c r="H1829" s="178">
        <v>11.05</v>
      </c>
      <c r="I1829" s="179"/>
      <c r="L1829" s="175"/>
      <c r="M1829" s="180"/>
      <c r="T1829" s="181"/>
      <c r="AT1829" s="176" t="s">
        <v>171</v>
      </c>
      <c r="AU1829" s="176" t="s">
        <v>85</v>
      </c>
      <c r="AV1829" s="14" t="s">
        <v>181</v>
      </c>
      <c r="AW1829" s="14" t="s">
        <v>37</v>
      </c>
      <c r="AX1829" s="14" t="s">
        <v>76</v>
      </c>
      <c r="AY1829" s="176" t="s">
        <v>160</v>
      </c>
    </row>
    <row r="1830" spans="2:51" s="12" customFormat="1" ht="10">
      <c r="B1830" s="162"/>
      <c r="D1830" s="159" t="s">
        <v>171</v>
      </c>
      <c r="E1830" s="163" t="s">
        <v>21</v>
      </c>
      <c r="F1830" s="164" t="s">
        <v>851</v>
      </c>
      <c r="H1830" s="163" t="s">
        <v>21</v>
      </c>
      <c r="I1830" s="165"/>
      <c r="L1830" s="162"/>
      <c r="M1830" s="166"/>
      <c r="T1830" s="167"/>
      <c r="AT1830" s="163" t="s">
        <v>171</v>
      </c>
      <c r="AU1830" s="163" t="s">
        <v>85</v>
      </c>
      <c r="AV1830" s="12" t="s">
        <v>83</v>
      </c>
      <c r="AW1830" s="12" t="s">
        <v>37</v>
      </c>
      <c r="AX1830" s="12" t="s">
        <v>76</v>
      </c>
      <c r="AY1830" s="163" t="s">
        <v>160</v>
      </c>
    </row>
    <row r="1831" spans="2:51" s="13" customFormat="1" ht="10">
      <c r="B1831" s="168"/>
      <c r="D1831" s="159" t="s">
        <v>171</v>
      </c>
      <c r="E1831" s="169" t="s">
        <v>21</v>
      </c>
      <c r="F1831" s="170" t="s">
        <v>1123</v>
      </c>
      <c r="H1831" s="171">
        <v>5.75</v>
      </c>
      <c r="I1831" s="172"/>
      <c r="L1831" s="168"/>
      <c r="M1831" s="173"/>
      <c r="T1831" s="174"/>
      <c r="AT1831" s="169" t="s">
        <v>171</v>
      </c>
      <c r="AU1831" s="169" t="s">
        <v>85</v>
      </c>
      <c r="AV1831" s="13" t="s">
        <v>85</v>
      </c>
      <c r="AW1831" s="13" t="s">
        <v>37</v>
      </c>
      <c r="AX1831" s="13" t="s">
        <v>76</v>
      </c>
      <c r="AY1831" s="169" t="s">
        <v>160</v>
      </c>
    </row>
    <row r="1832" spans="2:51" s="14" customFormat="1" ht="10">
      <c r="B1832" s="175"/>
      <c r="D1832" s="159" t="s">
        <v>171</v>
      </c>
      <c r="E1832" s="176" t="s">
        <v>21</v>
      </c>
      <c r="F1832" s="177" t="s">
        <v>180</v>
      </c>
      <c r="H1832" s="178">
        <v>5.75</v>
      </c>
      <c r="I1832" s="179"/>
      <c r="L1832" s="175"/>
      <c r="M1832" s="180"/>
      <c r="T1832" s="181"/>
      <c r="AT1832" s="176" t="s">
        <v>171</v>
      </c>
      <c r="AU1832" s="176" t="s">
        <v>85</v>
      </c>
      <c r="AV1832" s="14" t="s">
        <v>181</v>
      </c>
      <c r="AW1832" s="14" t="s">
        <v>37</v>
      </c>
      <c r="AX1832" s="14" t="s">
        <v>76</v>
      </c>
      <c r="AY1832" s="176" t="s">
        <v>160</v>
      </c>
    </row>
    <row r="1833" spans="2:51" s="12" customFormat="1" ht="10">
      <c r="B1833" s="162"/>
      <c r="D1833" s="159" t="s">
        <v>171</v>
      </c>
      <c r="E1833" s="163" t="s">
        <v>21</v>
      </c>
      <c r="F1833" s="164" t="s">
        <v>854</v>
      </c>
      <c r="H1833" s="163" t="s">
        <v>21</v>
      </c>
      <c r="I1833" s="165"/>
      <c r="L1833" s="162"/>
      <c r="M1833" s="166"/>
      <c r="T1833" s="167"/>
      <c r="AT1833" s="163" t="s">
        <v>171</v>
      </c>
      <c r="AU1833" s="163" t="s">
        <v>85</v>
      </c>
      <c r="AV1833" s="12" t="s">
        <v>83</v>
      </c>
      <c r="AW1833" s="12" t="s">
        <v>37</v>
      </c>
      <c r="AX1833" s="12" t="s">
        <v>76</v>
      </c>
      <c r="AY1833" s="163" t="s">
        <v>160</v>
      </c>
    </row>
    <row r="1834" spans="2:51" s="13" customFormat="1" ht="10">
      <c r="B1834" s="168"/>
      <c r="D1834" s="159" t="s">
        <v>171</v>
      </c>
      <c r="E1834" s="169" t="s">
        <v>21</v>
      </c>
      <c r="F1834" s="170" t="s">
        <v>1124</v>
      </c>
      <c r="H1834" s="171">
        <v>14.9</v>
      </c>
      <c r="I1834" s="172"/>
      <c r="L1834" s="168"/>
      <c r="M1834" s="173"/>
      <c r="T1834" s="174"/>
      <c r="AT1834" s="169" t="s">
        <v>171</v>
      </c>
      <c r="AU1834" s="169" t="s">
        <v>85</v>
      </c>
      <c r="AV1834" s="13" t="s">
        <v>85</v>
      </c>
      <c r="AW1834" s="13" t="s">
        <v>37</v>
      </c>
      <c r="AX1834" s="13" t="s">
        <v>76</v>
      </c>
      <c r="AY1834" s="169" t="s">
        <v>160</v>
      </c>
    </row>
    <row r="1835" spans="2:51" s="14" customFormat="1" ht="10">
      <c r="B1835" s="175"/>
      <c r="D1835" s="159" t="s">
        <v>171</v>
      </c>
      <c r="E1835" s="176" t="s">
        <v>21</v>
      </c>
      <c r="F1835" s="177" t="s">
        <v>180</v>
      </c>
      <c r="H1835" s="178">
        <v>14.9</v>
      </c>
      <c r="I1835" s="179"/>
      <c r="L1835" s="175"/>
      <c r="M1835" s="180"/>
      <c r="T1835" s="181"/>
      <c r="AT1835" s="176" t="s">
        <v>171</v>
      </c>
      <c r="AU1835" s="176" t="s">
        <v>85</v>
      </c>
      <c r="AV1835" s="14" t="s">
        <v>181</v>
      </c>
      <c r="AW1835" s="14" t="s">
        <v>37</v>
      </c>
      <c r="AX1835" s="14" t="s">
        <v>76</v>
      </c>
      <c r="AY1835" s="176" t="s">
        <v>160</v>
      </c>
    </row>
    <row r="1836" spans="2:51" s="12" customFormat="1" ht="10">
      <c r="B1836" s="162"/>
      <c r="D1836" s="159" t="s">
        <v>171</v>
      </c>
      <c r="E1836" s="163" t="s">
        <v>21</v>
      </c>
      <c r="F1836" s="164" t="s">
        <v>858</v>
      </c>
      <c r="H1836" s="163" t="s">
        <v>21</v>
      </c>
      <c r="I1836" s="165"/>
      <c r="L1836" s="162"/>
      <c r="M1836" s="166"/>
      <c r="T1836" s="167"/>
      <c r="AT1836" s="163" t="s">
        <v>171</v>
      </c>
      <c r="AU1836" s="163" t="s">
        <v>85</v>
      </c>
      <c r="AV1836" s="12" t="s">
        <v>83</v>
      </c>
      <c r="AW1836" s="12" t="s">
        <v>37</v>
      </c>
      <c r="AX1836" s="12" t="s">
        <v>76</v>
      </c>
      <c r="AY1836" s="163" t="s">
        <v>160</v>
      </c>
    </row>
    <row r="1837" spans="2:51" s="13" customFormat="1" ht="10">
      <c r="B1837" s="168"/>
      <c r="D1837" s="159" t="s">
        <v>171</v>
      </c>
      <c r="E1837" s="169" t="s">
        <v>21</v>
      </c>
      <c r="F1837" s="170" t="s">
        <v>1120</v>
      </c>
      <c r="H1837" s="171">
        <v>14.2</v>
      </c>
      <c r="I1837" s="172"/>
      <c r="L1837" s="168"/>
      <c r="M1837" s="173"/>
      <c r="T1837" s="174"/>
      <c r="AT1837" s="169" t="s">
        <v>171</v>
      </c>
      <c r="AU1837" s="169" t="s">
        <v>85</v>
      </c>
      <c r="AV1837" s="13" t="s">
        <v>85</v>
      </c>
      <c r="AW1837" s="13" t="s">
        <v>37</v>
      </c>
      <c r="AX1837" s="13" t="s">
        <v>76</v>
      </c>
      <c r="AY1837" s="169" t="s">
        <v>160</v>
      </c>
    </row>
    <row r="1838" spans="2:51" s="14" customFormat="1" ht="10">
      <c r="B1838" s="175"/>
      <c r="D1838" s="159" t="s">
        <v>171</v>
      </c>
      <c r="E1838" s="176" t="s">
        <v>21</v>
      </c>
      <c r="F1838" s="177" t="s">
        <v>180</v>
      </c>
      <c r="H1838" s="178">
        <v>14.2</v>
      </c>
      <c r="I1838" s="179"/>
      <c r="L1838" s="175"/>
      <c r="M1838" s="180"/>
      <c r="T1838" s="181"/>
      <c r="AT1838" s="176" t="s">
        <v>171</v>
      </c>
      <c r="AU1838" s="176" t="s">
        <v>85</v>
      </c>
      <c r="AV1838" s="14" t="s">
        <v>181</v>
      </c>
      <c r="AW1838" s="14" t="s">
        <v>37</v>
      </c>
      <c r="AX1838" s="14" t="s">
        <v>76</v>
      </c>
      <c r="AY1838" s="176" t="s">
        <v>160</v>
      </c>
    </row>
    <row r="1839" spans="2:51" s="12" customFormat="1" ht="10">
      <c r="B1839" s="162"/>
      <c r="D1839" s="159" t="s">
        <v>171</v>
      </c>
      <c r="E1839" s="163" t="s">
        <v>21</v>
      </c>
      <c r="F1839" s="164" t="s">
        <v>861</v>
      </c>
      <c r="H1839" s="163" t="s">
        <v>21</v>
      </c>
      <c r="I1839" s="165"/>
      <c r="L1839" s="162"/>
      <c r="M1839" s="166"/>
      <c r="T1839" s="167"/>
      <c r="AT1839" s="163" t="s">
        <v>171</v>
      </c>
      <c r="AU1839" s="163" t="s">
        <v>85</v>
      </c>
      <c r="AV1839" s="12" t="s">
        <v>83</v>
      </c>
      <c r="AW1839" s="12" t="s">
        <v>37</v>
      </c>
      <c r="AX1839" s="12" t="s">
        <v>76</v>
      </c>
      <c r="AY1839" s="163" t="s">
        <v>160</v>
      </c>
    </row>
    <row r="1840" spans="2:51" s="13" customFormat="1" ht="10">
      <c r="B1840" s="168"/>
      <c r="D1840" s="159" t="s">
        <v>171</v>
      </c>
      <c r="E1840" s="169" t="s">
        <v>21</v>
      </c>
      <c r="F1840" s="170" t="s">
        <v>1122</v>
      </c>
      <c r="H1840" s="171">
        <v>11.05</v>
      </c>
      <c r="I1840" s="172"/>
      <c r="L1840" s="168"/>
      <c r="M1840" s="173"/>
      <c r="T1840" s="174"/>
      <c r="AT1840" s="169" t="s">
        <v>171</v>
      </c>
      <c r="AU1840" s="169" t="s">
        <v>85</v>
      </c>
      <c r="AV1840" s="13" t="s">
        <v>85</v>
      </c>
      <c r="AW1840" s="13" t="s">
        <v>37</v>
      </c>
      <c r="AX1840" s="13" t="s">
        <v>76</v>
      </c>
      <c r="AY1840" s="169" t="s">
        <v>160</v>
      </c>
    </row>
    <row r="1841" spans="2:51" s="14" customFormat="1" ht="10">
      <c r="B1841" s="175"/>
      <c r="D1841" s="159" t="s">
        <v>171</v>
      </c>
      <c r="E1841" s="176" t="s">
        <v>21</v>
      </c>
      <c r="F1841" s="177" t="s">
        <v>180</v>
      </c>
      <c r="H1841" s="178">
        <v>11.05</v>
      </c>
      <c r="I1841" s="179"/>
      <c r="L1841" s="175"/>
      <c r="M1841" s="180"/>
      <c r="T1841" s="181"/>
      <c r="AT1841" s="176" t="s">
        <v>171</v>
      </c>
      <c r="AU1841" s="176" t="s">
        <v>85</v>
      </c>
      <c r="AV1841" s="14" t="s">
        <v>181</v>
      </c>
      <c r="AW1841" s="14" t="s">
        <v>37</v>
      </c>
      <c r="AX1841" s="14" t="s">
        <v>76</v>
      </c>
      <c r="AY1841" s="176" t="s">
        <v>160</v>
      </c>
    </row>
    <row r="1842" spans="2:51" s="12" customFormat="1" ht="10">
      <c r="B1842" s="162"/>
      <c r="D1842" s="159" t="s">
        <v>171</v>
      </c>
      <c r="E1842" s="163" t="s">
        <v>21</v>
      </c>
      <c r="F1842" s="164" t="s">
        <v>864</v>
      </c>
      <c r="H1842" s="163" t="s">
        <v>21</v>
      </c>
      <c r="I1842" s="165"/>
      <c r="L1842" s="162"/>
      <c r="M1842" s="166"/>
      <c r="T1842" s="167"/>
      <c r="AT1842" s="163" t="s">
        <v>171</v>
      </c>
      <c r="AU1842" s="163" t="s">
        <v>85</v>
      </c>
      <c r="AV1842" s="12" t="s">
        <v>83</v>
      </c>
      <c r="AW1842" s="12" t="s">
        <v>37</v>
      </c>
      <c r="AX1842" s="12" t="s">
        <v>76</v>
      </c>
      <c r="AY1842" s="163" t="s">
        <v>160</v>
      </c>
    </row>
    <row r="1843" spans="2:51" s="13" customFormat="1" ht="10">
      <c r="B1843" s="168"/>
      <c r="D1843" s="159" t="s">
        <v>171</v>
      </c>
      <c r="E1843" s="169" t="s">
        <v>21</v>
      </c>
      <c r="F1843" s="170" t="s">
        <v>1123</v>
      </c>
      <c r="H1843" s="171">
        <v>5.75</v>
      </c>
      <c r="I1843" s="172"/>
      <c r="L1843" s="168"/>
      <c r="M1843" s="173"/>
      <c r="T1843" s="174"/>
      <c r="AT1843" s="169" t="s">
        <v>171</v>
      </c>
      <c r="AU1843" s="169" t="s">
        <v>85</v>
      </c>
      <c r="AV1843" s="13" t="s">
        <v>85</v>
      </c>
      <c r="AW1843" s="13" t="s">
        <v>37</v>
      </c>
      <c r="AX1843" s="13" t="s">
        <v>76</v>
      </c>
      <c r="AY1843" s="169" t="s">
        <v>160</v>
      </c>
    </row>
    <row r="1844" spans="2:51" s="14" customFormat="1" ht="10">
      <c r="B1844" s="175"/>
      <c r="D1844" s="159" t="s">
        <v>171</v>
      </c>
      <c r="E1844" s="176" t="s">
        <v>21</v>
      </c>
      <c r="F1844" s="177" t="s">
        <v>180</v>
      </c>
      <c r="H1844" s="178">
        <v>5.75</v>
      </c>
      <c r="I1844" s="179"/>
      <c r="L1844" s="175"/>
      <c r="M1844" s="180"/>
      <c r="T1844" s="181"/>
      <c r="AT1844" s="176" t="s">
        <v>171</v>
      </c>
      <c r="AU1844" s="176" t="s">
        <v>85</v>
      </c>
      <c r="AV1844" s="14" t="s">
        <v>181</v>
      </c>
      <c r="AW1844" s="14" t="s">
        <v>37</v>
      </c>
      <c r="AX1844" s="14" t="s">
        <v>76</v>
      </c>
      <c r="AY1844" s="176" t="s">
        <v>160</v>
      </c>
    </row>
    <row r="1845" spans="2:51" s="12" customFormat="1" ht="10">
      <c r="B1845" s="162"/>
      <c r="D1845" s="159" t="s">
        <v>171</v>
      </c>
      <c r="E1845" s="163" t="s">
        <v>21</v>
      </c>
      <c r="F1845" s="164" t="s">
        <v>874</v>
      </c>
      <c r="H1845" s="163" t="s">
        <v>21</v>
      </c>
      <c r="I1845" s="165"/>
      <c r="L1845" s="162"/>
      <c r="M1845" s="166"/>
      <c r="T1845" s="167"/>
      <c r="AT1845" s="163" t="s">
        <v>171</v>
      </c>
      <c r="AU1845" s="163" t="s">
        <v>85</v>
      </c>
      <c r="AV1845" s="12" t="s">
        <v>83</v>
      </c>
      <c r="AW1845" s="12" t="s">
        <v>37</v>
      </c>
      <c r="AX1845" s="12" t="s">
        <v>76</v>
      </c>
      <c r="AY1845" s="163" t="s">
        <v>160</v>
      </c>
    </row>
    <row r="1846" spans="2:51" s="13" customFormat="1" ht="10">
      <c r="B1846" s="168"/>
      <c r="D1846" s="159" t="s">
        <v>171</v>
      </c>
      <c r="E1846" s="169" t="s">
        <v>21</v>
      </c>
      <c r="F1846" s="170" t="s">
        <v>1127</v>
      </c>
      <c r="H1846" s="171">
        <v>11.82</v>
      </c>
      <c r="I1846" s="172"/>
      <c r="L1846" s="168"/>
      <c r="M1846" s="173"/>
      <c r="T1846" s="174"/>
      <c r="AT1846" s="169" t="s">
        <v>171</v>
      </c>
      <c r="AU1846" s="169" t="s">
        <v>85</v>
      </c>
      <c r="AV1846" s="13" t="s">
        <v>85</v>
      </c>
      <c r="AW1846" s="13" t="s">
        <v>37</v>
      </c>
      <c r="AX1846" s="13" t="s">
        <v>76</v>
      </c>
      <c r="AY1846" s="169" t="s">
        <v>160</v>
      </c>
    </row>
    <row r="1847" spans="2:51" s="14" customFormat="1" ht="10">
      <c r="B1847" s="175"/>
      <c r="D1847" s="159" t="s">
        <v>171</v>
      </c>
      <c r="E1847" s="176" t="s">
        <v>21</v>
      </c>
      <c r="F1847" s="177" t="s">
        <v>180</v>
      </c>
      <c r="H1847" s="178">
        <v>11.82</v>
      </c>
      <c r="I1847" s="179"/>
      <c r="L1847" s="175"/>
      <c r="M1847" s="180"/>
      <c r="T1847" s="181"/>
      <c r="AT1847" s="176" t="s">
        <v>171</v>
      </c>
      <c r="AU1847" s="176" t="s">
        <v>85</v>
      </c>
      <c r="AV1847" s="14" t="s">
        <v>181</v>
      </c>
      <c r="AW1847" s="14" t="s">
        <v>37</v>
      </c>
      <c r="AX1847" s="14" t="s">
        <v>76</v>
      </c>
      <c r="AY1847" s="176" t="s">
        <v>160</v>
      </c>
    </row>
    <row r="1848" spans="2:51" s="12" customFormat="1" ht="10">
      <c r="B1848" s="162"/>
      <c r="D1848" s="159" t="s">
        <v>171</v>
      </c>
      <c r="E1848" s="163" t="s">
        <v>21</v>
      </c>
      <c r="F1848" s="164" t="s">
        <v>896</v>
      </c>
      <c r="H1848" s="163" t="s">
        <v>21</v>
      </c>
      <c r="I1848" s="165"/>
      <c r="L1848" s="162"/>
      <c r="M1848" s="166"/>
      <c r="T1848" s="167"/>
      <c r="AT1848" s="163" t="s">
        <v>171</v>
      </c>
      <c r="AU1848" s="163" t="s">
        <v>85</v>
      </c>
      <c r="AV1848" s="12" t="s">
        <v>83</v>
      </c>
      <c r="AW1848" s="12" t="s">
        <v>37</v>
      </c>
      <c r="AX1848" s="12" t="s">
        <v>76</v>
      </c>
      <c r="AY1848" s="163" t="s">
        <v>160</v>
      </c>
    </row>
    <row r="1849" spans="2:51" s="13" customFormat="1" ht="10">
      <c r="B1849" s="168"/>
      <c r="D1849" s="159" t="s">
        <v>171</v>
      </c>
      <c r="E1849" s="169" t="s">
        <v>21</v>
      </c>
      <c r="F1849" s="170" t="s">
        <v>1127</v>
      </c>
      <c r="H1849" s="171">
        <v>11.82</v>
      </c>
      <c r="I1849" s="172"/>
      <c r="L1849" s="168"/>
      <c r="M1849" s="173"/>
      <c r="T1849" s="174"/>
      <c r="AT1849" s="169" t="s">
        <v>171</v>
      </c>
      <c r="AU1849" s="169" t="s">
        <v>85</v>
      </c>
      <c r="AV1849" s="13" t="s">
        <v>85</v>
      </c>
      <c r="AW1849" s="13" t="s">
        <v>37</v>
      </c>
      <c r="AX1849" s="13" t="s">
        <v>76</v>
      </c>
      <c r="AY1849" s="169" t="s">
        <v>160</v>
      </c>
    </row>
    <row r="1850" spans="2:51" s="14" customFormat="1" ht="10">
      <c r="B1850" s="175"/>
      <c r="D1850" s="159" t="s">
        <v>171</v>
      </c>
      <c r="E1850" s="176" t="s">
        <v>21</v>
      </c>
      <c r="F1850" s="177" t="s">
        <v>180</v>
      </c>
      <c r="H1850" s="178">
        <v>11.82</v>
      </c>
      <c r="I1850" s="179"/>
      <c r="L1850" s="175"/>
      <c r="M1850" s="180"/>
      <c r="T1850" s="181"/>
      <c r="AT1850" s="176" t="s">
        <v>171</v>
      </c>
      <c r="AU1850" s="176" t="s">
        <v>85</v>
      </c>
      <c r="AV1850" s="14" t="s">
        <v>181</v>
      </c>
      <c r="AW1850" s="14" t="s">
        <v>37</v>
      </c>
      <c r="AX1850" s="14" t="s">
        <v>76</v>
      </c>
      <c r="AY1850" s="176" t="s">
        <v>160</v>
      </c>
    </row>
    <row r="1851" spans="2:51" s="12" customFormat="1" ht="10">
      <c r="B1851" s="162"/>
      <c r="D1851" s="159" t="s">
        <v>171</v>
      </c>
      <c r="E1851" s="163" t="s">
        <v>21</v>
      </c>
      <c r="F1851" s="164" t="s">
        <v>908</v>
      </c>
      <c r="H1851" s="163" t="s">
        <v>21</v>
      </c>
      <c r="I1851" s="165"/>
      <c r="L1851" s="162"/>
      <c r="M1851" s="166"/>
      <c r="T1851" s="167"/>
      <c r="AT1851" s="163" t="s">
        <v>171</v>
      </c>
      <c r="AU1851" s="163" t="s">
        <v>85</v>
      </c>
      <c r="AV1851" s="12" t="s">
        <v>83</v>
      </c>
      <c r="AW1851" s="12" t="s">
        <v>37</v>
      </c>
      <c r="AX1851" s="12" t="s">
        <v>76</v>
      </c>
      <c r="AY1851" s="163" t="s">
        <v>160</v>
      </c>
    </row>
    <row r="1852" spans="2:51" s="13" customFormat="1" ht="10">
      <c r="B1852" s="168"/>
      <c r="D1852" s="159" t="s">
        <v>171</v>
      </c>
      <c r="E1852" s="169" t="s">
        <v>21</v>
      </c>
      <c r="F1852" s="170" t="s">
        <v>1135</v>
      </c>
      <c r="H1852" s="171">
        <v>15.6</v>
      </c>
      <c r="I1852" s="172"/>
      <c r="L1852" s="168"/>
      <c r="M1852" s="173"/>
      <c r="T1852" s="174"/>
      <c r="AT1852" s="169" t="s">
        <v>171</v>
      </c>
      <c r="AU1852" s="169" t="s">
        <v>85</v>
      </c>
      <c r="AV1852" s="13" t="s">
        <v>85</v>
      </c>
      <c r="AW1852" s="13" t="s">
        <v>37</v>
      </c>
      <c r="AX1852" s="13" t="s">
        <v>76</v>
      </c>
      <c r="AY1852" s="169" t="s">
        <v>160</v>
      </c>
    </row>
    <row r="1853" spans="2:51" s="14" customFormat="1" ht="10">
      <c r="B1853" s="175"/>
      <c r="D1853" s="159" t="s">
        <v>171</v>
      </c>
      <c r="E1853" s="176" t="s">
        <v>21</v>
      </c>
      <c r="F1853" s="177" t="s">
        <v>180</v>
      </c>
      <c r="H1853" s="178">
        <v>15.6</v>
      </c>
      <c r="I1853" s="179"/>
      <c r="L1853" s="175"/>
      <c r="M1853" s="180"/>
      <c r="T1853" s="181"/>
      <c r="AT1853" s="176" t="s">
        <v>171</v>
      </c>
      <c r="AU1853" s="176" t="s">
        <v>85</v>
      </c>
      <c r="AV1853" s="14" t="s">
        <v>181</v>
      </c>
      <c r="AW1853" s="14" t="s">
        <v>37</v>
      </c>
      <c r="AX1853" s="14" t="s">
        <v>76</v>
      </c>
      <c r="AY1853" s="176" t="s">
        <v>160</v>
      </c>
    </row>
    <row r="1854" spans="2:51" s="12" customFormat="1" ht="10">
      <c r="B1854" s="162"/>
      <c r="D1854" s="159" t="s">
        <v>171</v>
      </c>
      <c r="E1854" s="163" t="s">
        <v>21</v>
      </c>
      <c r="F1854" s="164" t="s">
        <v>919</v>
      </c>
      <c r="H1854" s="163" t="s">
        <v>21</v>
      </c>
      <c r="I1854" s="165"/>
      <c r="L1854" s="162"/>
      <c r="M1854" s="166"/>
      <c r="T1854" s="167"/>
      <c r="AT1854" s="163" t="s">
        <v>171</v>
      </c>
      <c r="AU1854" s="163" t="s">
        <v>85</v>
      </c>
      <c r="AV1854" s="12" t="s">
        <v>83</v>
      </c>
      <c r="AW1854" s="12" t="s">
        <v>37</v>
      </c>
      <c r="AX1854" s="12" t="s">
        <v>76</v>
      </c>
      <c r="AY1854" s="163" t="s">
        <v>160</v>
      </c>
    </row>
    <row r="1855" spans="2:51" s="13" customFormat="1" ht="10">
      <c r="B1855" s="168"/>
      <c r="D1855" s="159" t="s">
        <v>171</v>
      </c>
      <c r="E1855" s="169" t="s">
        <v>21</v>
      </c>
      <c r="F1855" s="170" t="s">
        <v>1139</v>
      </c>
      <c r="H1855" s="171">
        <v>18.1</v>
      </c>
      <c r="I1855" s="172"/>
      <c r="L1855" s="168"/>
      <c r="M1855" s="173"/>
      <c r="T1855" s="174"/>
      <c r="AT1855" s="169" t="s">
        <v>171</v>
      </c>
      <c r="AU1855" s="169" t="s">
        <v>85</v>
      </c>
      <c r="AV1855" s="13" t="s">
        <v>85</v>
      </c>
      <c r="AW1855" s="13" t="s">
        <v>37</v>
      </c>
      <c r="AX1855" s="13" t="s">
        <v>76</v>
      </c>
      <c r="AY1855" s="169" t="s">
        <v>160</v>
      </c>
    </row>
    <row r="1856" spans="2:51" s="14" customFormat="1" ht="10">
      <c r="B1856" s="175"/>
      <c r="D1856" s="159" t="s">
        <v>171</v>
      </c>
      <c r="E1856" s="176" t="s">
        <v>21</v>
      </c>
      <c r="F1856" s="177" t="s">
        <v>180</v>
      </c>
      <c r="H1856" s="178">
        <v>18.1</v>
      </c>
      <c r="I1856" s="179"/>
      <c r="L1856" s="175"/>
      <c r="M1856" s="180"/>
      <c r="T1856" s="181"/>
      <c r="AT1856" s="176" t="s">
        <v>171</v>
      </c>
      <c r="AU1856" s="176" t="s">
        <v>85</v>
      </c>
      <c r="AV1856" s="14" t="s">
        <v>181</v>
      </c>
      <c r="AW1856" s="14" t="s">
        <v>37</v>
      </c>
      <c r="AX1856" s="14" t="s">
        <v>76</v>
      </c>
      <c r="AY1856" s="176" t="s">
        <v>160</v>
      </c>
    </row>
    <row r="1857" spans="2:51" s="12" customFormat="1" ht="10">
      <c r="B1857" s="162"/>
      <c r="D1857" s="159" t="s">
        <v>171</v>
      </c>
      <c r="E1857" s="163" t="s">
        <v>21</v>
      </c>
      <c r="F1857" s="164" t="s">
        <v>921</v>
      </c>
      <c r="H1857" s="163" t="s">
        <v>21</v>
      </c>
      <c r="I1857" s="165"/>
      <c r="L1857" s="162"/>
      <c r="M1857" s="166"/>
      <c r="T1857" s="167"/>
      <c r="AT1857" s="163" t="s">
        <v>171</v>
      </c>
      <c r="AU1857" s="163" t="s">
        <v>85</v>
      </c>
      <c r="AV1857" s="12" t="s">
        <v>83</v>
      </c>
      <c r="AW1857" s="12" t="s">
        <v>37</v>
      </c>
      <c r="AX1857" s="12" t="s">
        <v>76</v>
      </c>
      <c r="AY1857" s="163" t="s">
        <v>160</v>
      </c>
    </row>
    <row r="1858" spans="2:51" s="13" customFormat="1" ht="10">
      <c r="B1858" s="168"/>
      <c r="D1858" s="159" t="s">
        <v>171</v>
      </c>
      <c r="E1858" s="169" t="s">
        <v>21</v>
      </c>
      <c r="F1858" s="170" t="s">
        <v>1139</v>
      </c>
      <c r="H1858" s="171">
        <v>18.1</v>
      </c>
      <c r="I1858" s="172"/>
      <c r="L1858" s="168"/>
      <c r="M1858" s="173"/>
      <c r="T1858" s="174"/>
      <c r="AT1858" s="169" t="s">
        <v>171</v>
      </c>
      <c r="AU1858" s="169" t="s">
        <v>85</v>
      </c>
      <c r="AV1858" s="13" t="s">
        <v>85</v>
      </c>
      <c r="AW1858" s="13" t="s">
        <v>37</v>
      </c>
      <c r="AX1858" s="13" t="s">
        <v>76</v>
      </c>
      <c r="AY1858" s="169" t="s">
        <v>160</v>
      </c>
    </row>
    <row r="1859" spans="2:51" s="14" customFormat="1" ht="10">
      <c r="B1859" s="175"/>
      <c r="D1859" s="159" t="s">
        <v>171</v>
      </c>
      <c r="E1859" s="176" t="s">
        <v>21</v>
      </c>
      <c r="F1859" s="177" t="s">
        <v>180</v>
      </c>
      <c r="H1859" s="178">
        <v>18.1</v>
      </c>
      <c r="I1859" s="179"/>
      <c r="L1859" s="175"/>
      <c r="M1859" s="180"/>
      <c r="T1859" s="181"/>
      <c r="AT1859" s="176" t="s">
        <v>171</v>
      </c>
      <c r="AU1859" s="176" t="s">
        <v>85</v>
      </c>
      <c r="AV1859" s="14" t="s">
        <v>181</v>
      </c>
      <c r="AW1859" s="14" t="s">
        <v>37</v>
      </c>
      <c r="AX1859" s="14" t="s">
        <v>76</v>
      </c>
      <c r="AY1859" s="176" t="s">
        <v>160</v>
      </c>
    </row>
    <row r="1860" spans="2:51" s="12" customFormat="1" ht="10">
      <c r="B1860" s="162"/>
      <c r="D1860" s="159" t="s">
        <v>171</v>
      </c>
      <c r="E1860" s="163" t="s">
        <v>21</v>
      </c>
      <c r="F1860" s="164" t="s">
        <v>924</v>
      </c>
      <c r="H1860" s="163" t="s">
        <v>21</v>
      </c>
      <c r="I1860" s="165"/>
      <c r="L1860" s="162"/>
      <c r="M1860" s="166"/>
      <c r="T1860" s="167"/>
      <c r="AT1860" s="163" t="s">
        <v>171</v>
      </c>
      <c r="AU1860" s="163" t="s">
        <v>85</v>
      </c>
      <c r="AV1860" s="12" t="s">
        <v>83</v>
      </c>
      <c r="AW1860" s="12" t="s">
        <v>37</v>
      </c>
      <c r="AX1860" s="12" t="s">
        <v>76</v>
      </c>
      <c r="AY1860" s="163" t="s">
        <v>160</v>
      </c>
    </row>
    <row r="1861" spans="2:51" s="13" customFormat="1" ht="10">
      <c r="B1861" s="168"/>
      <c r="D1861" s="159" t="s">
        <v>171</v>
      </c>
      <c r="E1861" s="169" t="s">
        <v>21</v>
      </c>
      <c r="F1861" s="170" t="s">
        <v>1140</v>
      </c>
      <c r="H1861" s="171">
        <v>14.7</v>
      </c>
      <c r="I1861" s="172"/>
      <c r="L1861" s="168"/>
      <c r="M1861" s="173"/>
      <c r="T1861" s="174"/>
      <c r="AT1861" s="169" t="s">
        <v>171</v>
      </c>
      <c r="AU1861" s="169" t="s">
        <v>85</v>
      </c>
      <c r="AV1861" s="13" t="s">
        <v>85</v>
      </c>
      <c r="AW1861" s="13" t="s">
        <v>37</v>
      </c>
      <c r="AX1861" s="13" t="s">
        <v>76</v>
      </c>
      <c r="AY1861" s="169" t="s">
        <v>160</v>
      </c>
    </row>
    <row r="1862" spans="2:51" s="14" customFormat="1" ht="10">
      <c r="B1862" s="175"/>
      <c r="D1862" s="159" t="s">
        <v>171</v>
      </c>
      <c r="E1862" s="176" t="s">
        <v>21</v>
      </c>
      <c r="F1862" s="177" t="s">
        <v>180</v>
      </c>
      <c r="H1862" s="178">
        <v>14.7</v>
      </c>
      <c r="I1862" s="179"/>
      <c r="L1862" s="175"/>
      <c r="M1862" s="180"/>
      <c r="T1862" s="181"/>
      <c r="AT1862" s="176" t="s">
        <v>171</v>
      </c>
      <c r="AU1862" s="176" t="s">
        <v>85</v>
      </c>
      <c r="AV1862" s="14" t="s">
        <v>181</v>
      </c>
      <c r="AW1862" s="14" t="s">
        <v>37</v>
      </c>
      <c r="AX1862" s="14" t="s">
        <v>76</v>
      </c>
      <c r="AY1862" s="176" t="s">
        <v>160</v>
      </c>
    </row>
    <row r="1863" spans="2:51" s="12" customFormat="1" ht="10">
      <c r="B1863" s="162"/>
      <c r="D1863" s="159" t="s">
        <v>171</v>
      </c>
      <c r="E1863" s="163" t="s">
        <v>21</v>
      </c>
      <c r="F1863" s="164" t="s">
        <v>927</v>
      </c>
      <c r="H1863" s="163" t="s">
        <v>21</v>
      </c>
      <c r="I1863" s="165"/>
      <c r="L1863" s="162"/>
      <c r="M1863" s="166"/>
      <c r="T1863" s="167"/>
      <c r="AT1863" s="163" t="s">
        <v>171</v>
      </c>
      <c r="AU1863" s="163" t="s">
        <v>85</v>
      </c>
      <c r="AV1863" s="12" t="s">
        <v>83</v>
      </c>
      <c r="AW1863" s="12" t="s">
        <v>37</v>
      </c>
      <c r="AX1863" s="12" t="s">
        <v>76</v>
      </c>
      <c r="AY1863" s="163" t="s">
        <v>160</v>
      </c>
    </row>
    <row r="1864" spans="2:51" s="13" customFormat="1" ht="10">
      <c r="B1864" s="168"/>
      <c r="D1864" s="159" t="s">
        <v>171</v>
      </c>
      <c r="E1864" s="169" t="s">
        <v>21</v>
      </c>
      <c r="F1864" s="170" t="s">
        <v>1140</v>
      </c>
      <c r="H1864" s="171">
        <v>14.7</v>
      </c>
      <c r="I1864" s="172"/>
      <c r="L1864" s="168"/>
      <c r="M1864" s="173"/>
      <c r="T1864" s="174"/>
      <c r="AT1864" s="169" t="s">
        <v>171</v>
      </c>
      <c r="AU1864" s="169" t="s">
        <v>85</v>
      </c>
      <c r="AV1864" s="13" t="s">
        <v>85</v>
      </c>
      <c r="AW1864" s="13" t="s">
        <v>37</v>
      </c>
      <c r="AX1864" s="13" t="s">
        <v>76</v>
      </c>
      <c r="AY1864" s="169" t="s">
        <v>160</v>
      </c>
    </row>
    <row r="1865" spans="2:51" s="14" customFormat="1" ht="10">
      <c r="B1865" s="175"/>
      <c r="D1865" s="159" t="s">
        <v>171</v>
      </c>
      <c r="E1865" s="176" t="s">
        <v>21</v>
      </c>
      <c r="F1865" s="177" t="s">
        <v>180</v>
      </c>
      <c r="H1865" s="178">
        <v>14.7</v>
      </c>
      <c r="I1865" s="179"/>
      <c r="L1865" s="175"/>
      <c r="M1865" s="180"/>
      <c r="T1865" s="181"/>
      <c r="AT1865" s="176" t="s">
        <v>171</v>
      </c>
      <c r="AU1865" s="176" t="s">
        <v>85</v>
      </c>
      <c r="AV1865" s="14" t="s">
        <v>181</v>
      </c>
      <c r="AW1865" s="14" t="s">
        <v>37</v>
      </c>
      <c r="AX1865" s="14" t="s">
        <v>76</v>
      </c>
      <c r="AY1865" s="176" t="s">
        <v>160</v>
      </c>
    </row>
    <row r="1866" spans="2:51" s="15" customFormat="1" ht="10">
      <c r="B1866" s="182"/>
      <c r="D1866" s="159" t="s">
        <v>171</v>
      </c>
      <c r="E1866" s="183" t="s">
        <v>21</v>
      </c>
      <c r="F1866" s="184" t="s">
        <v>185</v>
      </c>
      <c r="H1866" s="185">
        <v>277.47999999999996</v>
      </c>
      <c r="I1866" s="186"/>
      <c r="L1866" s="182"/>
      <c r="M1866" s="187"/>
      <c r="T1866" s="188"/>
      <c r="AT1866" s="183" t="s">
        <v>171</v>
      </c>
      <c r="AU1866" s="183" t="s">
        <v>85</v>
      </c>
      <c r="AV1866" s="15" t="s">
        <v>167</v>
      </c>
      <c r="AW1866" s="15" t="s">
        <v>37</v>
      </c>
      <c r="AX1866" s="15" t="s">
        <v>83</v>
      </c>
      <c r="AY1866" s="183" t="s">
        <v>160</v>
      </c>
    </row>
    <row r="1867" spans="2:65" s="1" customFormat="1" ht="24" customHeight="1">
      <c r="B1867" s="33"/>
      <c r="C1867" s="146" t="s">
        <v>1754</v>
      </c>
      <c r="D1867" s="146" t="s">
        <v>162</v>
      </c>
      <c r="E1867" s="147" t="s">
        <v>1755</v>
      </c>
      <c r="F1867" s="148" t="s">
        <v>1756</v>
      </c>
      <c r="G1867" s="149" t="s">
        <v>204</v>
      </c>
      <c r="H1867" s="150">
        <v>218.794</v>
      </c>
      <c r="I1867" s="151"/>
      <c r="J1867" s="152">
        <f>ROUND(I1867*H1867,2)</f>
        <v>0</v>
      </c>
      <c r="K1867" s="148" t="s">
        <v>166</v>
      </c>
      <c r="L1867" s="33"/>
      <c r="M1867" s="153" t="s">
        <v>21</v>
      </c>
      <c r="N1867" s="154" t="s">
        <v>47</v>
      </c>
      <c r="P1867" s="155">
        <f>O1867*H1867</f>
        <v>0</v>
      </c>
      <c r="Q1867" s="155">
        <v>0.0001</v>
      </c>
      <c r="R1867" s="155">
        <f>Q1867*H1867</f>
        <v>0.021879400000000004</v>
      </c>
      <c r="S1867" s="155">
        <v>0</v>
      </c>
      <c r="T1867" s="156">
        <f>S1867*H1867</f>
        <v>0</v>
      </c>
      <c r="AR1867" s="157" t="s">
        <v>352</v>
      </c>
      <c r="AT1867" s="157" t="s">
        <v>162</v>
      </c>
      <c r="AU1867" s="157" t="s">
        <v>85</v>
      </c>
      <c r="AY1867" s="18" t="s">
        <v>160</v>
      </c>
      <c r="BE1867" s="158">
        <f>IF(N1867="základní",J1867,0)</f>
        <v>0</v>
      </c>
      <c r="BF1867" s="158">
        <f>IF(N1867="snížená",J1867,0)</f>
        <v>0</v>
      </c>
      <c r="BG1867" s="158">
        <f>IF(N1867="zákl. přenesená",J1867,0)</f>
        <v>0</v>
      </c>
      <c r="BH1867" s="158">
        <f>IF(N1867="sníž. přenesená",J1867,0)</f>
        <v>0</v>
      </c>
      <c r="BI1867" s="158">
        <f>IF(N1867="nulová",J1867,0)</f>
        <v>0</v>
      </c>
      <c r="BJ1867" s="18" t="s">
        <v>83</v>
      </c>
      <c r="BK1867" s="158">
        <f>ROUND(I1867*H1867,2)</f>
        <v>0</v>
      </c>
      <c r="BL1867" s="18" t="s">
        <v>352</v>
      </c>
      <c r="BM1867" s="157" t="s">
        <v>1757</v>
      </c>
    </row>
    <row r="1868" spans="2:47" s="1" customFormat="1" ht="108">
      <c r="B1868" s="33"/>
      <c r="D1868" s="159" t="s">
        <v>169</v>
      </c>
      <c r="F1868" s="160" t="s">
        <v>1730</v>
      </c>
      <c r="I1868" s="94"/>
      <c r="L1868" s="33"/>
      <c r="M1868" s="161"/>
      <c r="T1868" s="54"/>
      <c r="AT1868" s="18" t="s">
        <v>169</v>
      </c>
      <c r="AU1868" s="18" t="s">
        <v>85</v>
      </c>
    </row>
    <row r="1869" spans="2:51" s="13" customFormat="1" ht="10">
      <c r="B1869" s="168"/>
      <c r="D1869" s="159" t="s">
        <v>171</v>
      </c>
      <c r="E1869" s="169" t="s">
        <v>21</v>
      </c>
      <c r="F1869" s="170" t="s">
        <v>815</v>
      </c>
      <c r="H1869" s="171">
        <v>97.638</v>
      </c>
      <c r="I1869" s="172"/>
      <c r="L1869" s="168"/>
      <c r="M1869" s="173"/>
      <c r="T1869" s="174"/>
      <c r="AT1869" s="169" t="s">
        <v>171</v>
      </c>
      <c r="AU1869" s="169" t="s">
        <v>85</v>
      </c>
      <c r="AV1869" s="13" t="s">
        <v>85</v>
      </c>
      <c r="AW1869" s="13" t="s">
        <v>37</v>
      </c>
      <c r="AX1869" s="13" t="s">
        <v>76</v>
      </c>
      <c r="AY1869" s="169" t="s">
        <v>160</v>
      </c>
    </row>
    <row r="1870" spans="2:51" s="13" customFormat="1" ht="10">
      <c r="B1870" s="168"/>
      <c r="D1870" s="159" t="s">
        <v>171</v>
      </c>
      <c r="E1870" s="169" t="s">
        <v>21</v>
      </c>
      <c r="F1870" s="170" t="s">
        <v>816</v>
      </c>
      <c r="H1870" s="171">
        <v>104.078</v>
      </c>
      <c r="I1870" s="172"/>
      <c r="L1870" s="168"/>
      <c r="M1870" s="173"/>
      <c r="T1870" s="174"/>
      <c r="AT1870" s="169" t="s">
        <v>171</v>
      </c>
      <c r="AU1870" s="169" t="s">
        <v>85</v>
      </c>
      <c r="AV1870" s="13" t="s">
        <v>85</v>
      </c>
      <c r="AW1870" s="13" t="s">
        <v>37</v>
      </c>
      <c r="AX1870" s="13" t="s">
        <v>76</v>
      </c>
      <c r="AY1870" s="169" t="s">
        <v>160</v>
      </c>
    </row>
    <row r="1871" spans="2:51" s="13" customFormat="1" ht="10">
      <c r="B1871" s="168"/>
      <c r="D1871" s="159" t="s">
        <v>171</v>
      </c>
      <c r="E1871" s="169" t="s">
        <v>21</v>
      </c>
      <c r="F1871" s="170" t="s">
        <v>817</v>
      </c>
      <c r="H1871" s="171">
        <v>17.078</v>
      </c>
      <c r="I1871" s="172"/>
      <c r="L1871" s="168"/>
      <c r="M1871" s="173"/>
      <c r="T1871" s="174"/>
      <c r="AT1871" s="169" t="s">
        <v>171</v>
      </c>
      <c r="AU1871" s="169" t="s">
        <v>85</v>
      </c>
      <c r="AV1871" s="13" t="s">
        <v>85</v>
      </c>
      <c r="AW1871" s="13" t="s">
        <v>37</v>
      </c>
      <c r="AX1871" s="13" t="s">
        <v>76</v>
      </c>
      <c r="AY1871" s="169" t="s">
        <v>160</v>
      </c>
    </row>
    <row r="1872" spans="2:51" s="15" customFormat="1" ht="10">
      <c r="B1872" s="182"/>
      <c r="D1872" s="159" t="s">
        <v>171</v>
      </c>
      <c r="E1872" s="183" t="s">
        <v>21</v>
      </c>
      <c r="F1872" s="184" t="s">
        <v>185</v>
      </c>
      <c r="H1872" s="185">
        <v>218.794</v>
      </c>
      <c r="I1872" s="186"/>
      <c r="L1872" s="182"/>
      <c r="M1872" s="187"/>
      <c r="T1872" s="188"/>
      <c r="AT1872" s="183" t="s">
        <v>171</v>
      </c>
      <c r="AU1872" s="183" t="s">
        <v>85</v>
      </c>
      <c r="AV1872" s="15" t="s">
        <v>167</v>
      </c>
      <c r="AW1872" s="15" t="s">
        <v>37</v>
      </c>
      <c r="AX1872" s="15" t="s">
        <v>83</v>
      </c>
      <c r="AY1872" s="183" t="s">
        <v>160</v>
      </c>
    </row>
    <row r="1873" spans="2:65" s="1" customFormat="1" ht="24" customHeight="1">
      <c r="B1873" s="33"/>
      <c r="C1873" s="146" t="s">
        <v>1758</v>
      </c>
      <c r="D1873" s="146" t="s">
        <v>162</v>
      </c>
      <c r="E1873" s="147" t="s">
        <v>1759</v>
      </c>
      <c r="F1873" s="148" t="s">
        <v>1760</v>
      </c>
      <c r="G1873" s="149" t="s">
        <v>204</v>
      </c>
      <c r="H1873" s="150">
        <v>437.588</v>
      </c>
      <c r="I1873" s="151"/>
      <c r="J1873" s="152">
        <f>ROUND(I1873*H1873,2)</f>
        <v>0</v>
      </c>
      <c r="K1873" s="148" t="s">
        <v>166</v>
      </c>
      <c r="L1873" s="33"/>
      <c r="M1873" s="153" t="s">
        <v>21</v>
      </c>
      <c r="N1873" s="154" t="s">
        <v>47</v>
      </c>
      <c r="P1873" s="155">
        <f>O1873*H1873</f>
        <v>0</v>
      </c>
      <c r="Q1873" s="155">
        <v>0</v>
      </c>
      <c r="R1873" s="155">
        <f>Q1873*H1873</f>
        <v>0</v>
      </c>
      <c r="S1873" s="155">
        <v>0</v>
      </c>
      <c r="T1873" s="156">
        <f>S1873*H1873</f>
        <v>0</v>
      </c>
      <c r="AR1873" s="157" t="s">
        <v>352</v>
      </c>
      <c r="AT1873" s="157" t="s">
        <v>162</v>
      </c>
      <c r="AU1873" s="157" t="s">
        <v>85</v>
      </c>
      <c r="AY1873" s="18" t="s">
        <v>160</v>
      </c>
      <c r="BE1873" s="158">
        <f>IF(N1873="základní",J1873,0)</f>
        <v>0</v>
      </c>
      <c r="BF1873" s="158">
        <f>IF(N1873="snížená",J1873,0)</f>
        <v>0</v>
      </c>
      <c r="BG1873" s="158">
        <f>IF(N1873="zákl. přenesená",J1873,0)</f>
        <v>0</v>
      </c>
      <c r="BH1873" s="158">
        <f>IF(N1873="sníž. přenesená",J1873,0)</f>
        <v>0</v>
      </c>
      <c r="BI1873" s="158">
        <f>IF(N1873="nulová",J1873,0)</f>
        <v>0</v>
      </c>
      <c r="BJ1873" s="18" t="s">
        <v>83</v>
      </c>
      <c r="BK1873" s="158">
        <f>ROUND(I1873*H1873,2)</f>
        <v>0</v>
      </c>
      <c r="BL1873" s="18" t="s">
        <v>352</v>
      </c>
      <c r="BM1873" s="157" t="s">
        <v>1761</v>
      </c>
    </row>
    <row r="1874" spans="2:47" s="1" customFormat="1" ht="108">
      <c r="B1874" s="33"/>
      <c r="D1874" s="159" t="s">
        <v>169</v>
      </c>
      <c r="F1874" s="160" t="s">
        <v>1730</v>
      </c>
      <c r="I1874" s="94"/>
      <c r="L1874" s="33"/>
      <c r="M1874" s="161"/>
      <c r="T1874" s="54"/>
      <c r="AT1874" s="18" t="s">
        <v>169</v>
      </c>
      <c r="AU1874" s="18" t="s">
        <v>85</v>
      </c>
    </row>
    <row r="1875" spans="2:51" s="13" customFormat="1" ht="10">
      <c r="B1875" s="168"/>
      <c r="D1875" s="159" t="s">
        <v>171</v>
      </c>
      <c r="E1875" s="169" t="s">
        <v>21</v>
      </c>
      <c r="F1875" s="170" t="s">
        <v>815</v>
      </c>
      <c r="H1875" s="171">
        <v>97.638</v>
      </c>
      <c r="I1875" s="172"/>
      <c r="L1875" s="168"/>
      <c r="M1875" s="173"/>
      <c r="T1875" s="174"/>
      <c r="AT1875" s="169" t="s">
        <v>171</v>
      </c>
      <c r="AU1875" s="169" t="s">
        <v>85</v>
      </c>
      <c r="AV1875" s="13" t="s">
        <v>85</v>
      </c>
      <c r="AW1875" s="13" t="s">
        <v>37</v>
      </c>
      <c r="AX1875" s="13" t="s">
        <v>76</v>
      </c>
      <c r="AY1875" s="169" t="s">
        <v>160</v>
      </c>
    </row>
    <row r="1876" spans="2:51" s="13" customFormat="1" ht="10">
      <c r="B1876" s="168"/>
      <c r="D1876" s="159" t="s">
        <v>171</v>
      </c>
      <c r="E1876" s="169" t="s">
        <v>21</v>
      </c>
      <c r="F1876" s="170" t="s">
        <v>816</v>
      </c>
      <c r="H1876" s="171">
        <v>104.078</v>
      </c>
      <c r="I1876" s="172"/>
      <c r="L1876" s="168"/>
      <c r="M1876" s="173"/>
      <c r="T1876" s="174"/>
      <c r="AT1876" s="169" t="s">
        <v>171</v>
      </c>
      <c r="AU1876" s="169" t="s">
        <v>85</v>
      </c>
      <c r="AV1876" s="13" t="s">
        <v>85</v>
      </c>
      <c r="AW1876" s="13" t="s">
        <v>37</v>
      </c>
      <c r="AX1876" s="13" t="s">
        <v>76</v>
      </c>
      <c r="AY1876" s="169" t="s">
        <v>160</v>
      </c>
    </row>
    <row r="1877" spans="2:51" s="13" customFormat="1" ht="10">
      <c r="B1877" s="168"/>
      <c r="D1877" s="159" t="s">
        <v>171</v>
      </c>
      <c r="E1877" s="169" t="s">
        <v>21</v>
      </c>
      <c r="F1877" s="170" t="s">
        <v>817</v>
      </c>
      <c r="H1877" s="171">
        <v>17.078</v>
      </c>
      <c r="I1877" s="172"/>
      <c r="L1877" s="168"/>
      <c r="M1877" s="173"/>
      <c r="T1877" s="174"/>
      <c r="AT1877" s="169" t="s">
        <v>171</v>
      </c>
      <c r="AU1877" s="169" t="s">
        <v>85</v>
      </c>
      <c r="AV1877" s="13" t="s">
        <v>85</v>
      </c>
      <c r="AW1877" s="13" t="s">
        <v>37</v>
      </c>
      <c r="AX1877" s="13" t="s">
        <v>76</v>
      </c>
      <c r="AY1877" s="169" t="s">
        <v>160</v>
      </c>
    </row>
    <row r="1878" spans="2:51" s="15" customFormat="1" ht="10">
      <c r="B1878" s="182"/>
      <c r="D1878" s="159" t="s">
        <v>171</v>
      </c>
      <c r="E1878" s="183" t="s">
        <v>21</v>
      </c>
      <c r="F1878" s="184" t="s">
        <v>185</v>
      </c>
      <c r="H1878" s="185">
        <v>218.794</v>
      </c>
      <c r="I1878" s="186"/>
      <c r="L1878" s="182"/>
      <c r="M1878" s="187"/>
      <c r="T1878" s="188"/>
      <c r="AT1878" s="183" t="s">
        <v>171</v>
      </c>
      <c r="AU1878" s="183" t="s">
        <v>85</v>
      </c>
      <c r="AV1878" s="15" t="s">
        <v>167</v>
      </c>
      <c r="AW1878" s="15" t="s">
        <v>37</v>
      </c>
      <c r="AX1878" s="15" t="s">
        <v>76</v>
      </c>
      <c r="AY1878" s="183" t="s">
        <v>160</v>
      </c>
    </row>
    <row r="1879" spans="2:51" s="13" customFormat="1" ht="10">
      <c r="B1879" s="168"/>
      <c r="D1879" s="159" t="s">
        <v>171</v>
      </c>
      <c r="E1879" s="169" t="s">
        <v>21</v>
      </c>
      <c r="F1879" s="170" t="s">
        <v>1762</v>
      </c>
      <c r="H1879" s="171">
        <v>437.588</v>
      </c>
      <c r="I1879" s="172"/>
      <c r="L1879" s="168"/>
      <c r="M1879" s="173"/>
      <c r="T1879" s="174"/>
      <c r="AT1879" s="169" t="s">
        <v>171</v>
      </c>
      <c r="AU1879" s="169" t="s">
        <v>85</v>
      </c>
      <c r="AV1879" s="13" t="s">
        <v>85</v>
      </c>
      <c r="AW1879" s="13" t="s">
        <v>37</v>
      </c>
      <c r="AX1879" s="13" t="s">
        <v>83</v>
      </c>
      <c r="AY1879" s="169" t="s">
        <v>160</v>
      </c>
    </row>
    <row r="1880" spans="2:65" s="1" customFormat="1" ht="16.5" customHeight="1">
      <c r="B1880" s="33"/>
      <c r="C1880" s="192" t="s">
        <v>1763</v>
      </c>
      <c r="D1880" s="192" t="s">
        <v>799</v>
      </c>
      <c r="E1880" s="193" t="s">
        <v>1764</v>
      </c>
      <c r="F1880" s="194" t="s">
        <v>1765</v>
      </c>
      <c r="G1880" s="195" t="s">
        <v>204</v>
      </c>
      <c r="H1880" s="196">
        <v>223.17</v>
      </c>
      <c r="I1880" s="197"/>
      <c r="J1880" s="198">
        <f>ROUND(I1880*H1880,2)</f>
        <v>0</v>
      </c>
      <c r="K1880" s="194" t="s">
        <v>166</v>
      </c>
      <c r="L1880" s="199"/>
      <c r="M1880" s="200" t="s">
        <v>21</v>
      </c>
      <c r="N1880" s="201" t="s">
        <v>47</v>
      </c>
      <c r="P1880" s="155">
        <f>O1880*H1880</f>
        <v>0</v>
      </c>
      <c r="Q1880" s="155">
        <v>0.005</v>
      </c>
      <c r="R1880" s="155">
        <f>Q1880*H1880</f>
        <v>1.11585</v>
      </c>
      <c r="S1880" s="155">
        <v>0</v>
      </c>
      <c r="T1880" s="156">
        <f>S1880*H1880</f>
        <v>0</v>
      </c>
      <c r="AR1880" s="157" t="s">
        <v>445</v>
      </c>
      <c r="AT1880" s="157" t="s">
        <v>799</v>
      </c>
      <c r="AU1880" s="157" t="s">
        <v>85</v>
      </c>
      <c r="AY1880" s="18" t="s">
        <v>160</v>
      </c>
      <c r="BE1880" s="158">
        <f>IF(N1880="základní",J1880,0)</f>
        <v>0</v>
      </c>
      <c r="BF1880" s="158">
        <f>IF(N1880="snížená",J1880,0)</f>
        <v>0</v>
      </c>
      <c r="BG1880" s="158">
        <f>IF(N1880="zákl. přenesená",J1880,0)</f>
        <v>0</v>
      </c>
      <c r="BH1880" s="158">
        <f>IF(N1880="sníž. přenesená",J1880,0)</f>
        <v>0</v>
      </c>
      <c r="BI1880" s="158">
        <f>IF(N1880="nulová",J1880,0)</f>
        <v>0</v>
      </c>
      <c r="BJ1880" s="18" t="s">
        <v>83</v>
      </c>
      <c r="BK1880" s="158">
        <f>ROUND(I1880*H1880,2)</f>
        <v>0</v>
      </c>
      <c r="BL1880" s="18" t="s">
        <v>352</v>
      </c>
      <c r="BM1880" s="157" t="s">
        <v>1766</v>
      </c>
    </row>
    <row r="1881" spans="2:51" s="13" customFormat="1" ht="10">
      <c r="B1881" s="168"/>
      <c r="D1881" s="159" t="s">
        <v>171</v>
      </c>
      <c r="F1881" s="170" t="s">
        <v>1767</v>
      </c>
      <c r="H1881" s="171">
        <v>223.17</v>
      </c>
      <c r="I1881" s="172"/>
      <c r="L1881" s="168"/>
      <c r="M1881" s="173"/>
      <c r="T1881" s="174"/>
      <c r="AT1881" s="169" t="s">
        <v>171</v>
      </c>
      <c r="AU1881" s="169" t="s">
        <v>85</v>
      </c>
      <c r="AV1881" s="13" t="s">
        <v>85</v>
      </c>
      <c r="AW1881" s="13" t="s">
        <v>4</v>
      </c>
      <c r="AX1881" s="13" t="s">
        <v>83</v>
      </c>
      <c r="AY1881" s="169" t="s">
        <v>160</v>
      </c>
    </row>
    <row r="1882" spans="2:65" s="1" customFormat="1" ht="16.5" customHeight="1">
      <c r="B1882" s="33"/>
      <c r="C1882" s="192" t="s">
        <v>1768</v>
      </c>
      <c r="D1882" s="192" t="s">
        <v>799</v>
      </c>
      <c r="E1882" s="193" t="s">
        <v>1769</v>
      </c>
      <c r="F1882" s="194" t="s">
        <v>1770</v>
      </c>
      <c r="G1882" s="195" t="s">
        <v>204</v>
      </c>
      <c r="H1882" s="196">
        <v>218.794</v>
      </c>
      <c r="I1882" s="197"/>
      <c r="J1882" s="198">
        <f>ROUND(I1882*H1882,2)</f>
        <v>0</v>
      </c>
      <c r="K1882" s="194" t="s">
        <v>166</v>
      </c>
      <c r="L1882" s="199"/>
      <c r="M1882" s="200" t="s">
        <v>21</v>
      </c>
      <c r="N1882" s="201" t="s">
        <v>47</v>
      </c>
      <c r="P1882" s="155">
        <f>O1882*H1882</f>
        <v>0</v>
      </c>
      <c r="Q1882" s="155">
        <v>0.007</v>
      </c>
      <c r="R1882" s="155">
        <f>Q1882*H1882</f>
        <v>1.5315580000000002</v>
      </c>
      <c r="S1882" s="155">
        <v>0</v>
      </c>
      <c r="T1882" s="156">
        <f>S1882*H1882</f>
        <v>0</v>
      </c>
      <c r="AR1882" s="157" t="s">
        <v>445</v>
      </c>
      <c r="AT1882" s="157" t="s">
        <v>799</v>
      </c>
      <c r="AU1882" s="157" t="s">
        <v>85</v>
      </c>
      <c r="AY1882" s="18" t="s">
        <v>160</v>
      </c>
      <c r="BE1882" s="158">
        <f>IF(N1882="základní",J1882,0)</f>
        <v>0</v>
      </c>
      <c r="BF1882" s="158">
        <f>IF(N1882="snížená",J1882,0)</f>
        <v>0</v>
      </c>
      <c r="BG1882" s="158">
        <f>IF(N1882="zákl. přenesená",J1882,0)</f>
        <v>0</v>
      </c>
      <c r="BH1882" s="158">
        <f>IF(N1882="sníž. přenesená",J1882,0)</f>
        <v>0</v>
      </c>
      <c r="BI1882" s="158">
        <f>IF(N1882="nulová",J1882,0)</f>
        <v>0</v>
      </c>
      <c r="BJ1882" s="18" t="s">
        <v>83</v>
      </c>
      <c r="BK1882" s="158">
        <f>ROUND(I1882*H1882,2)</f>
        <v>0</v>
      </c>
      <c r="BL1882" s="18" t="s">
        <v>352</v>
      </c>
      <c r="BM1882" s="157" t="s">
        <v>1771</v>
      </c>
    </row>
    <row r="1883" spans="2:65" s="1" customFormat="1" ht="36" customHeight="1">
      <c r="B1883" s="33"/>
      <c r="C1883" s="146" t="s">
        <v>1772</v>
      </c>
      <c r="D1883" s="146" t="s">
        <v>162</v>
      </c>
      <c r="E1883" s="147" t="s">
        <v>1773</v>
      </c>
      <c r="F1883" s="148" t="s">
        <v>1774</v>
      </c>
      <c r="G1883" s="149" t="s">
        <v>256</v>
      </c>
      <c r="H1883" s="150">
        <v>7.62</v>
      </c>
      <c r="I1883" s="151"/>
      <c r="J1883" s="152">
        <f>ROUND(I1883*H1883,2)</f>
        <v>0</v>
      </c>
      <c r="K1883" s="148" t="s">
        <v>166</v>
      </c>
      <c r="L1883" s="33"/>
      <c r="M1883" s="153" t="s">
        <v>21</v>
      </c>
      <c r="N1883" s="154" t="s">
        <v>47</v>
      </c>
      <c r="P1883" s="155">
        <f>O1883*H1883</f>
        <v>0</v>
      </c>
      <c r="Q1883" s="155">
        <v>0</v>
      </c>
      <c r="R1883" s="155">
        <f>Q1883*H1883</f>
        <v>0</v>
      </c>
      <c r="S1883" s="155">
        <v>0</v>
      </c>
      <c r="T1883" s="156">
        <f>S1883*H1883</f>
        <v>0</v>
      </c>
      <c r="AR1883" s="157" t="s">
        <v>352</v>
      </c>
      <c r="AT1883" s="157" t="s">
        <v>162</v>
      </c>
      <c r="AU1883" s="157" t="s">
        <v>85</v>
      </c>
      <c r="AY1883" s="18" t="s">
        <v>160</v>
      </c>
      <c r="BE1883" s="158">
        <f>IF(N1883="základní",J1883,0)</f>
        <v>0</v>
      </c>
      <c r="BF1883" s="158">
        <f>IF(N1883="snížená",J1883,0)</f>
        <v>0</v>
      </c>
      <c r="BG1883" s="158">
        <f>IF(N1883="zákl. přenesená",J1883,0)</f>
        <v>0</v>
      </c>
      <c r="BH1883" s="158">
        <f>IF(N1883="sníž. přenesená",J1883,0)</f>
        <v>0</v>
      </c>
      <c r="BI1883" s="158">
        <f>IF(N1883="nulová",J1883,0)</f>
        <v>0</v>
      </c>
      <c r="BJ1883" s="18" t="s">
        <v>83</v>
      </c>
      <c r="BK1883" s="158">
        <f>ROUND(I1883*H1883,2)</f>
        <v>0</v>
      </c>
      <c r="BL1883" s="18" t="s">
        <v>352</v>
      </c>
      <c r="BM1883" s="157" t="s">
        <v>1775</v>
      </c>
    </row>
    <row r="1884" spans="2:47" s="1" customFormat="1" ht="81">
      <c r="B1884" s="33"/>
      <c r="D1884" s="159" t="s">
        <v>169</v>
      </c>
      <c r="F1884" s="160" t="s">
        <v>1776</v>
      </c>
      <c r="I1884" s="94"/>
      <c r="L1884" s="33"/>
      <c r="M1884" s="161"/>
      <c r="T1884" s="54"/>
      <c r="AT1884" s="18" t="s">
        <v>169</v>
      </c>
      <c r="AU1884" s="18" t="s">
        <v>85</v>
      </c>
    </row>
    <row r="1885" spans="2:63" s="11" customFormat="1" ht="22.75" customHeight="1">
      <c r="B1885" s="134"/>
      <c r="D1885" s="135" t="s">
        <v>75</v>
      </c>
      <c r="E1885" s="144" t="s">
        <v>1777</v>
      </c>
      <c r="F1885" s="144" t="s">
        <v>1778</v>
      </c>
      <c r="I1885" s="137"/>
      <c r="J1885" s="145">
        <f>BK1885</f>
        <v>0</v>
      </c>
      <c r="L1885" s="134"/>
      <c r="M1885" s="139"/>
      <c r="P1885" s="140">
        <f>SUM(P1886:P1998)</f>
        <v>0</v>
      </c>
      <c r="R1885" s="140">
        <f>SUM(R1886:R1998)</f>
        <v>36.58853342</v>
      </c>
      <c r="T1885" s="141">
        <f>SUM(T1886:T1998)</f>
        <v>0</v>
      </c>
      <c r="AR1885" s="135" t="s">
        <v>85</v>
      </c>
      <c r="AT1885" s="142" t="s">
        <v>75</v>
      </c>
      <c r="AU1885" s="142" t="s">
        <v>83</v>
      </c>
      <c r="AY1885" s="135" t="s">
        <v>160</v>
      </c>
      <c r="BK1885" s="143">
        <f>SUM(BK1886:BK1998)</f>
        <v>0</v>
      </c>
    </row>
    <row r="1886" spans="2:65" s="1" customFormat="1" ht="16.5" customHeight="1">
      <c r="B1886" s="33"/>
      <c r="C1886" s="146" t="s">
        <v>1779</v>
      </c>
      <c r="D1886" s="146" t="s">
        <v>162</v>
      </c>
      <c r="E1886" s="147" t="s">
        <v>1780</v>
      </c>
      <c r="F1886" s="148" t="s">
        <v>1781</v>
      </c>
      <c r="G1886" s="149" t="s">
        <v>370</v>
      </c>
      <c r="H1886" s="150">
        <v>216.34</v>
      </c>
      <c r="I1886" s="151"/>
      <c r="J1886" s="152">
        <f>ROUND(I1886*H1886,2)</f>
        <v>0</v>
      </c>
      <c r="K1886" s="148" t="s">
        <v>21</v>
      </c>
      <c r="L1886" s="33"/>
      <c r="M1886" s="153" t="s">
        <v>21</v>
      </c>
      <c r="N1886" s="154" t="s">
        <v>47</v>
      </c>
      <c r="P1886" s="155">
        <f>O1886*H1886</f>
        <v>0</v>
      </c>
      <c r="Q1886" s="155">
        <v>0.00172</v>
      </c>
      <c r="R1886" s="155">
        <f>Q1886*H1886</f>
        <v>0.3721048</v>
      </c>
      <c r="S1886" s="155">
        <v>0</v>
      </c>
      <c r="T1886" s="156">
        <f>S1886*H1886</f>
        <v>0</v>
      </c>
      <c r="AR1886" s="157" t="s">
        <v>352</v>
      </c>
      <c r="AT1886" s="157" t="s">
        <v>162</v>
      </c>
      <c r="AU1886" s="157" t="s">
        <v>85</v>
      </c>
      <c r="AY1886" s="18" t="s">
        <v>160</v>
      </c>
      <c r="BE1886" s="158">
        <f>IF(N1886="základní",J1886,0)</f>
        <v>0</v>
      </c>
      <c r="BF1886" s="158">
        <f>IF(N1886="snížená",J1886,0)</f>
        <v>0</v>
      </c>
      <c r="BG1886" s="158">
        <f>IF(N1886="zákl. přenesená",J1886,0)</f>
        <v>0</v>
      </c>
      <c r="BH1886" s="158">
        <f>IF(N1886="sníž. přenesená",J1886,0)</f>
        <v>0</v>
      </c>
      <c r="BI1886" s="158">
        <f>IF(N1886="nulová",J1886,0)</f>
        <v>0</v>
      </c>
      <c r="BJ1886" s="18" t="s">
        <v>83</v>
      </c>
      <c r="BK1886" s="158">
        <f>ROUND(I1886*H1886,2)</f>
        <v>0</v>
      </c>
      <c r="BL1886" s="18" t="s">
        <v>352</v>
      </c>
      <c r="BM1886" s="157" t="s">
        <v>1782</v>
      </c>
    </row>
    <row r="1887" spans="2:51" s="13" customFormat="1" ht="10">
      <c r="B1887" s="168"/>
      <c r="D1887" s="159" t="s">
        <v>171</v>
      </c>
      <c r="E1887" s="169" t="s">
        <v>21</v>
      </c>
      <c r="F1887" s="170" t="s">
        <v>1783</v>
      </c>
      <c r="H1887" s="171">
        <v>54.86</v>
      </c>
      <c r="I1887" s="172"/>
      <c r="L1887" s="168"/>
      <c r="M1887" s="173"/>
      <c r="T1887" s="174"/>
      <c r="AT1887" s="169" t="s">
        <v>171</v>
      </c>
      <c r="AU1887" s="169" t="s">
        <v>85</v>
      </c>
      <c r="AV1887" s="13" t="s">
        <v>85</v>
      </c>
      <c r="AW1887" s="13" t="s">
        <v>37</v>
      </c>
      <c r="AX1887" s="13" t="s">
        <v>76</v>
      </c>
      <c r="AY1887" s="169" t="s">
        <v>160</v>
      </c>
    </row>
    <row r="1888" spans="2:51" s="13" customFormat="1" ht="10">
      <c r="B1888" s="168"/>
      <c r="D1888" s="159" t="s">
        <v>171</v>
      </c>
      <c r="E1888" s="169" t="s">
        <v>21</v>
      </c>
      <c r="F1888" s="170" t="s">
        <v>1784</v>
      </c>
      <c r="H1888" s="171">
        <v>52.75</v>
      </c>
      <c r="I1888" s="172"/>
      <c r="L1888" s="168"/>
      <c r="M1888" s="173"/>
      <c r="T1888" s="174"/>
      <c r="AT1888" s="169" t="s">
        <v>171</v>
      </c>
      <c r="AU1888" s="169" t="s">
        <v>85</v>
      </c>
      <c r="AV1888" s="13" t="s">
        <v>85</v>
      </c>
      <c r="AW1888" s="13" t="s">
        <v>37</v>
      </c>
      <c r="AX1888" s="13" t="s">
        <v>76</v>
      </c>
      <c r="AY1888" s="169" t="s">
        <v>160</v>
      </c>
    </row>
    <row r="1889" spans="2:51" s="13" customFormat="1" ht="10">
      <c r="B1889" s="168"/>
      <c r="D1889" s="159" t="s">
        <v>171</v>
      </c>
      <c r="E1889" s="169" t="s">
        <v>21</v>
      </c>
      <c r="F1889" s="170" t="s">
        <v>1785</v>
      </c>
      <c r="H1889" s="171">
        <v>55.98</v>
      </c>
      <c r="I1889" s="172"/>
      <c r="L1889" s="168"/>
      <c r="M1889" s="173"/>
      <c r="T1889" s="174"/>
      <c r="AT1889" s="169" t="s">
        <v>171</v>
      </c>
      <c r="AU1889" s="169" t="s">
        <v>85</v>
      </c>
      <c r="AV1889" s="13" t="s">
        <v>85</v>
      </c>
      <c r="AW1889" s="13" t="s">
        <v>37</v>
      </c>
      <c r="AX1889" s="13" t="s">
        <v>76</v>
      </c>
      <c r="AY1889" s="169" t="s">
        <v>160</v>
      </c>
    </row>
    <row r="1890" spans="2:51" s="13" customFormat="1" ht="10">
      <c r="B1890" s="168"/>
      <c r="D1890" s="159" t="s">
        <v>171</v>
      </c>
      <c r="E1890" s="169" t="s">
        <v>21</v>
      </c>
      <c r="F1890" s="170" t="s">
        <v>1786</v>
      </c>
      <c r="H1890" s="171">
        <v>52.75</v>
      </c>
      <c r="I1890" s="172"/>
      <c r="L1890" s="168"/>
      <c r="M1890" s="173"/>
      <c r="T1890" s="174"/>
      <c r="AT1890" s="169" t="s">
        <v>171</v>
      </c>
      <c r="AU1890" s="169" t="s">
        <v>85</v>
      </c>
      <c r="AV1890" s="13" t="s">
        <v>85</v>
      </c>
      <c r="AW1890" s="13" t="s">
        <v>37</v>
      </c>
      <c r="AX1890" s="13" t="s">
        <v>76</v>
      </c>
      <c r="AY1890" s="169" t="s">
        <v>160</v>
      </c>
    </row>
    <row r="1891" spans="2:51" s="15" customFormat="1" ht="10">
      <c r="B1891" s="182"/>
      <c r="D1891" s="159" t="s">
        <v>171</v>
      </c>
      <c r="E1891" s="183" t="s">
        <v>21</v>
      </c>
      <c r="F1891" s="184" t="s">
        <v>185</v>
      </c>
      <c r="H1891" s="185">
        <v>216.34</v>
      </c>
      <c r="I1891" s="186"/>
      <c r="L1891" s="182"/>
      <c r="M1891" s="187"/>
      <c r="T1891" s="188"/>
      <c r="AT1891" s="183" t="s">
        <v>171</v>
      </c>
      <c r="AU1891" s="183" t="s">
        <v>85</v>
      </c>
      <c r="AV1891" s="15" t="s">
        <v>167</v>
      </c>
      <c r="AW1891" s="15" t="s">
        <v>37</v>
      </c>
      <c r="AX1891" s="15" t="s">
        <v>83</v>
      </c>
      <c r="AY1891" s="183" t="s">
        <v>160</v>
      </c>
    </row>
    <row r="1892" spans="2:65" s="1" customFormat="1" ht="24" customHeight="1">
      <c r="B1892" s="33"/>
      <c r="C1892" s="146" t="s">
        <v>1787</v>
      </c>
      <c r="D1892" s="146" t="s">
        <v>162</v>
      </c>
      <c r="E1892" s="147" t="s">
        <v>1788</v>
      </c>
      <c r="F1892" s="148" t="s">
        <v>1789</v>
      </c>
      <c r="G1892" s="149" t="s">
        <v>204</v>
      </c>
      <c r="H1892" s="150">
        <v>4102.432</v>
      </c>
      <c r="I1892" s="151"/>
      <c r="J1892" s="152">
        <f>ROUND(I1892*H1892,2)</f>
        <v>0</v>
      </c>
      <c r="K1892" s="148" t="s">
        <v>166</v>
      </c>
      <c r="L1892" s="33"/>
      <c r="M1892" s="153" t="s">
        <v>21</v>
      </c>
      <c r="N1892" s="154" t="s">
        <v>47</v>
      </c>
      <c r="P1892" s="155">
        <f>O1892*H1892</f>
        <v>0</v>
      </c>
      <c r="Q1892" s="155">
        <v>0.00724</v>
      </c>
      <c r="R1892" s="155">
        <f>Q1892*H1892</f>
        <v>29.70160768</v>
      </c>
      <c r="S1892" s="155">
        <v>0</v>
      </c>
      <c r="T1892" s="156">
        <f>S1892*H1892</f>
        <v>0</v>
      </c>
      <c r="AR1892" s="157" t="s">
        <v>352</v>
      </c>
      <c r="AT1892" s="157" t="s">
        <v>162</v>
      </c>
      <c r="AU1892" s="157" t="s">
        <v>85</v>
      </c>
      <c r="AY1892" s="18" t="s">
        <v>160</v>
      </c>
      <c r="BE1892" s="158">
        <f>IF(N1892="základní",J1892,0)</f>
        <v>0</v>
      </c>
      <c r="BF1892" s="158">
        <f>IF(N1892="snížená",J1892,0)</f>
        <v>0</v>
      </c>
      <c r="BG1892" s="158">
        <f>IF(N1892="zákl. přenesená",J1892,0)</f>
        <v>0</v>
      </c>
      <c r="BH1892" s="158">
        <f>IF(N1892="sníž. přenesená",J1892,0)</f>
        <v>0</v>
      </c>
      <c r="BI1892" s="158">
        <f>IF(N1892="nulová",J1892,0)</f>
        <v>0</v>
      </c>
      <c r="BJ1892" s="18" t="s">
        <v>83</v>
      </c>
      <c r="BK1892" s="158">
        <f>ROUND(I1892*H1892,2)</f>
        <v>0</v>
      </c>
      <c r="BL1892" s="18" t="s">
        <v>352</v>
      </c>
      <c r="BM1892" s="157" t="s">
        <v>1790</v>
      </c>
    </row>
    <row r="1893" spans="2:51" s="12" customFormat="1" ht="10">
      <c r="B1893" s="162"/>
      <c r="D1893" s="159" t="s">
        <v>171</v>
      </c>
      <c r="E1893" s="163" t="s">
        <v>21</v>
      </c>
      <c r="F1893" s="164" t="s">
        <v>1430</v>
      </c>
      <c r="H1893" s="163" t="s">
        <v>21</v>
      </c>
      <c r="I1893" s="165"/>
      <c r="L1893" s="162"/>
      <c r="M1893" s="166"/>
      <c r="T1893" s="167"/>
      <c r="AT1893" s="163" t="s">
        <v>171</v>
      </c>
      <c r="AU1893" s="163" t="s">
        <v>85</v>
      </c>
      <c r="AV1893" s="12" t="s">
        <v>83</v>
      </c>
      <c r="AW1893" s="12" t="s">
        <v>37</v>
      </c>
      <c r="AX1893" s="12" t="s">
        <v>76</v>
      </c>
      <c r="AY1893" s="163" t="s">
        <v>160</v>
      </c>
    </row>
    <row r="1894" spans="2:51" s="12" customFormat="1" ht="10">
      <c r="B1894" s="162"/>
      <c r="D1894" s="159" t="s">
        <v>171</v>
      </c>
      <c r="E1894" s="163" t="s">
        <v>21</v>
      </c>
      <c r="F1894" s="164" t="s">
        <v>1458</v>
      </c>
      <c r="H1894" s="163" t="s">
        <v>21</v>
      </c>
      <c r="I1894" s="165"/>
      <c r="L1894" s="162"/>
      <c r="M1894" s="166"/>
      <c r="T1894" s="167"/>
      <c r="AT1894" s="163" t="s">
        <v>171</v>
      </c>
      <c r="AU1894" s="163" t="s">
        <v>85</v>
      </c>
      <c r="AV1894" s="12" t="s">
        <v>83</v>
      </c>
      <c r="AW1894" s="12" t="s">
        <v>37</v>
      </c>
      <c r="AX1894" s="12" t="s">
        <v>76</v>
      </c>
      <c r="AY1894" s="163" t="s">
        <v>160</v>
      </c>
    </row>
    <row r="1895" spans="2:51" s="13" customFormat="1" ht="10">
      <c r="B1895" s="168"/>
      <c r="D1895" s="159" t="s">
        <v>171</v>
      </c>
      <c r="E1895" s="169" t="s">
        <v>21</v>
      </c>
      <c r="F1895" s="170" t="s">
        <v>1791</v>
      </c>
      <c r="H1895" s="171">
        <v>2062.099</v>
      </c>
      <c r="I1895" s="172"/>
      <c r="L1895" s="168"/>
      <c r="M1895" s="173"/>
      <c r="T1895" s="174"/>
      <c r="AT1895" s="169" t="s">
        <v>171</v>
      </c>
      <c r="AU1895" s="169" t="s">
        <v>85</v>
      </c>
      <c r="AV1895" s="13" t="s">
        <v>85</v>
      </c>
      <c r="AW1895" s="13" t="s">
        <v>37</v>
      </c>
      <c r="AX1895" s="13" t="s">
        <v>76</v>
      </c>
      <c r="AY1895" s="169" t="s">
        <v>160</v>
      </c>
    </row>
    <row r="1896" spans="2:51" s="13" customFormat="1" ht="10">
      <c r="B1896" s="168"/>
      <c r="D1896" s="159" t="s">
        <v>171</v>
      </c>
      <c r="E1896" s="169" t="s">
        <v>21</v>
      </c>
      <c r="F1896" s="170" t="s">
        <v>1792</v>
      </c>
      <c r="H1896" s="171">
        <v>118.047</v>
      </c>
      <c r="I1896" s="172"/>
      <c r="L1896" s="168"/>
      <c r="M1896" s="173"/>
      <c r="T1896" s="174"/>
      <c r="AT1896" s="169" t="s">
        <v>171</v>
      </c>
      <c r="AU1896" s="169" t="s">
        <v>85</v>
      </c>
      <c r="AV1896" s="13" t="s">
        <v>85</v>
      </c>
      <c r="AW1896" s="13" t="s">
        <v>37</v>
      </c>
      <c r="AX1896" s="13" t="s">
        <v>76</v>
      </c>
      <c r="AY1896" s="169" t="s">
        <v>160</v>
      </c>
    </row>
    <row r="1897" spans="2:51" s="13" customFormat="1" ht="10">
      <c r="B1897" s="168"/>
      <c r="D1897" s="159" t="s">
        <v>171</v>
      </c>
      <c r="E1897" s="169" t="s">
        <v>21</v>
      </c>
      <c r="F1897" s="170" t="s">
        <v>1793</v>
      </c>
      <c r="H1897" s="171">
        <v>740.474</v>
      </c>
      <c r="I1897" s="172"/>
      <c r="L1897" s="168"/>
      <c r="M1897" s="173"/>
      <c r="T1897" s="174"/>
      <c r="AT1897" s="169" t="s">
        <v>171</v>
      </c>
      <c r="AU1897" s="169" t="s">
        <v>85</v>
      </c>
      <c r="AV1897" s="13" t="s">
        <v>85</v>
      </c>
      <c r="AW1897" s="13" t="s">
        <v>37</v>
      </c>
      <c r="AX1897" s="13" t="s">
        <v>76</v>
      </c>
      <c r="AY1897" s="169" t="s">
        <v>160</v>
      </c>
    </row>
    <row r="1898" spans="2:51" s="13" customFormat="1" ht="10">
      <c r="B1898" s="168"/>
      <c r="D1898" s="159" t="s">
        <v>171</v>
      </c>
      <c r="E1898" s="169" t="s">
        <v>21</v>
      </c>
      <c r="F1898" s="170" t="s">
        <v>1794</v>
      </c>
      <c r="H1898" s="171">
        <v>1101.217</v>
      </c>
      <c r="I1898" s="172"/>
      <c r="L1898" s="168"/>
      <c r="M1898" s="173"/>
      <c r="T1898" s="174"/>
      <c r="AT1898" s="169" t="s">
        <v>171</v>
      </c>
      <c r="AU1898" s="169" t="s">
        <v>85</v>
      </c>
      <c r="AV1898" s="13" t="s">
        <v>85</v>
      </c>
      <c r="AW1898" s="13" t="s">
        <v>37</v>
      </c>
      <c r="AX1898" s="13" t="s">
        <v>76</v>
      </c>
      <c r="AY1898" s="169" t="s">
        <v>160</v>
      </c>
    </row>
    <row r="1899" spans="2:51" s="13" customFormat="1" ht="10">
      <c r="B1899" s="168"/>
      <c r="D1899" s="159" t="s">
        <v>171</v>
      </c>
      <c r="E1899" s="169" t="s">
        <v>21</v>
      </c>
      <c r="F1899" s="170" t="s">
        <v>1795</v>
      </c>
      <c r="H1899" s="171">
        <v>-387.475</v>
      </c>
      <c r="I1899" s="172"/>
      <c r="L1899" s="168"/>
      <c r="M1899" s="173"/>
      <c r="T1899" s="174"/>
      <c r="AT1899" s="169" t="s">
        <v>171</v>
      </c>
      <c r="AU1899" s="169" t="s">
        <v>85</v>
      </c>
      <c r="AV1899" s="13" t="s">
        <v>85</v>
      </c>
      <c r="AW1899" s="13" t="s">
        <v>37</v>
      </c>
      <c r="AX1899" s="13" t="s">
        <v>76</v>
      </c>
      <c r="AY1899" s="169" t="s">
        <v>160</v>
      </c>
    </row>
    <row r="1900" spans="2:51" s="14" customFormat="1" ht="10">
      <c r="B1900" s="175"/>
      <c r="D1900" s="159" t="s">
        <v>171</v>
      </c>
      <c r="E1900" s="176" t="s">
        <v>21</v>
      </c>
      <c r="F1900" s="177" t="s">
        <v>180</v>
      </c>
      <c r="H1900" s="178">
        <v>3634.3620000000005</v>
      </c>
      <c r="I1900" s="179"/>
      <c r="L1900" s="175"/>
      <c r="M1900" s="180"/>
      <c r="T1900" s="181"/>
      <c r="AT1900" s="176" t="s">
        <v>171</v>
      </c>
      <c r="AU1900" s="176" t="s">
        <v>85</v>
      </c>
      <c r="AV1900" s="14" t="s">
        <v>181</v>
      </c>
      <c r="AW1900" s="14" t="s">
        <v>37</v>
      </c>
      <c r="AX1900" s="14" t="s">
        <v>76</v>
      </c>
      <c r="AY1900" s="176" t="s">
        <v>160</v>
      </c>
    </row>
    <row r="1901" spans="2:51" s="12" customFormat="1" ht="10">
      <c r="B1901" s="162"/>
      <c r="D1901" s="159" t="s">
        <v>171</v>
      </c>
      <c r="E1901" s="163" t="s">
        <v>21</v>
      </c>
      <c r="F1901" s="164" t="s">
        <v>1464</v>
      </c>
      <c r="H1901" s="163" t="s">
        <v>21</v>
      </c>
      <c r="I1901" s="165"/>
      <c r="L1901" s="162"/>
      <c r="M1901" s="166"/>
      <c r="T1901" s="167"/>
      <c r="AT1901" s="163" t="s">
        <v>171</v>
      </c>
      <c r="AU1901" s="163" t="s">
        <v>85</v>
      </c>
      <c r="AV1901" s="12" t="s">
        <v>83</v>
      </c>
      <c r="AW1901" s="12" t="s">
        <v>37</v>
      </c>
      <c r="AX1901" s="12" t="s">
        <v>76</v>
      </c>
      <c r="AY1901" s="163" t="s">
        <v>160</v>
      </c>
    </row>
    <row r="1902" spans="2:51" s="13" customFormat="1" ht="10">
      <c r="B1902" s="168"/>
      <c r="D1902" s="159" t="s">
        <v>171</v>
      </c>
      <c r="E1902" s="169" t="s">
        <v>21</v>
      </c>
      <c r="F1902" s="170" t="s">
        <v>1796</v>
      </c>
      <c r="H1902" s="171">
        <v>468.07</v>
      </c>
      <c r="I1902" s="172"/>
      <c r="L1902" s="168"/>
      <c r="M1902" s="173"/>
      <c r="T1902" s="174"/>
      <c r="AT1902" s="169" t="s">
        <v>171</v>
      </c>
      <c r="AU1902" s="169" t="s">
        <v>85</v>
      </c>
      <c r="AV1902" s="13" t="s">
        <v>85</v>
      </c>
      <c r="AW1902" s="13" t="s">
        <v>37</v>
      </c>
      <c r="AX1902" s="13" t="s">
        <v>76</v>
      </c>
      <c r="AY1902" s="169" t="s">
        <v>160</v>
      </c>
    </row>
    <row r="1903" spans="2:51" s="14" customFormat="1" ht="10">
      <c r="B1903" s="175"/>
      <c r="D1903" s="159" t="s">
        <v>171</v>
      </c>
      <c r="E1903" s="176" t="s">
        <v>21</v>
      </c>
      <c r="F1903" s="177" t="s">
        <v>180</v>
      </c>
      <c r="H1903" s="178">
        <v>468.07</v>
      </c>
      <c r="I1903" s="179"/>
      <c r="L1903" s="175"/>
      <c r="M1903" s="180"/>
      <c r="T1903" s="181"/>
      <c r="AT1903" s="176" t="s">
        <v>171</v>
      </c>
      <c r="AU1903" s="176" t="s">
        <v>85</v>
      </c>
      <c r="AV1903" s="14" t="s">
        <v>181</v>
      </c>
      <c r="AW1903" s="14" t="s">
        <v>37</v>
      </c>
      <c r="AX1903" s="14" t="s">
        <v>76</v>
      </c>
      <c r="AY1903" s="176" t="s">
        <v>160</v>
      </c>
    </row>
    <row r="1904" spans="2:51" s="15" customFormat="1" ht="10">
      <c r="B1904" s="182"/>
      <c r="D1904" s="159" t="s">
        <v>171</v>
      </c>
      <c r="E1904" s="183" t="s">
        <v>21</v>
      </c>
      <c r="F1904" s="184" t="s">
        <v>185</v>
      </c>
      <c r="H1904" s="185">
        <v>4102.432000000001</v>
      </c>
      <c r="I1904" s="186"/>
      <c r="L1904" s="182"/>
      <c r="M1904" s="187"/>
      <c r="T1904" s="188"/>
      <c r="AT1904" s="183" t="s">
        <v>171</v>
      </c>
      <c r="AU1904" s="183" t="s">
        <v>85</v>
      </c>
      <c r="AV1904" s="15" t="s">
        <v>167</v>
      </c>
      <c r="AW1904" s="15" t="s">
        <v>37</v>
      </c>
      <c r="AX1904" s="15" t="s">
        <v>83</v>
      </c>
      <c r="AY1904" s="183" t="s">
        <v>160</v>
      </c>
    </row>
    <row r="1905" spans="2:65" s="1" customFormat="1" ht="24" customHeight="1">
      <c r="B1905" s="33"/>
      <c r="C1905" s="146" t="s">
        <v>1797</v>
      </c>
      <c r="D1905" s="146" t="s">
        <v>162</v>
      </c>
      <c r="E1905" s="147" t="s">
        <v>1798</v>
      </c>
      <c r="F1905" s="148" t="s">
        <v>1799</v>
      </c>
      <c r="G1905" s="149" t="s">
        <v>204</v>
      </c>
      <c r="H1905" s="150">
        <v>123.589</v>
      </c>
      <c r="I1905" s="151"/>
      <c r="J1905" s="152">
        <f>ROUND(I1905*H1905,2)</f>
        <v>0</v>
      </c>
      <c r="K1905" s="148" t="s">
        <v>21</v>
      </c>
      <c r="L1905" s="33"/>
      <c r="M1905" s="153" t="s">
        <v>21</v>
      </c>
      <c r="N1905" s="154" t="s">
        <v>47</v>
      </c>
      <c r="P1905" s="155">
        <f>O1905*H1905</f>
        <v>0</v>
      </c>
      <c r="Q1905" s="155">
        <v>0.00756</v>
      </c>
      <c r="R1905" s="155">
        <f>Q1905*H1905</f>
        <v>0.9343328399999999</v>
      </c>
      <c r="S1905" s="155">
        <v>0</v>
      </c>
      <c r="T1905" s="156">
        <f>S1905*H1905</f>
        <v>0</v>
      </c>
      <c r="AR1905" s="157" t="s">
        <v>352</v>
      </c>
      <c r="AT1905" s="157" t="s">
        <v>162</v>
      </c>
      <c r="AU1905" s="157" t="s">
        <v>85</v>
      </c>
      <c r="AY1905" s="18" t="s">
        <v>160</v>
      </c>
      <c r="BE1905" s="158">
        <f>IF(N1905="základní",J1905,0)</f>
        <v>0</v>
      </c>
      <c r="BF1905" s="158">
        <f>IF(N1905="snížená",J1905,0)</f>
        <v>0</v>
      </c>
      <c r="BG1905" s="158">
        <f>IF(N1905="zákl. přenesená",J1905,0)</f>
        <v>0</v>
      </c>
      <c r="BH1905" s="158">
        <f>IF(N1905="sníž. přenesená",J1905,0)</f>
        <v>0</v>
      </c>
      <c r="BI1905" s="158">
        <f>IF(N1905="nulová",J1905,0)</f>
        <v>0</v>
      </c>
      <c r="BJ1905" s="18" t="s">
        <v>83</v>
      </c>
      <c r="BK1905" s="158">
        <f>ROUND(I1905*H1905,2)</f>
        <v>0</v>
      </c>
      <c r="BL1905" s="18" t="s">
        <v>352</v>
      </c>
      <c r="BM1905" s="157" t="s">
        <v>1800</v>
      </c>
    </row>
    <row r="1906" spans="2:51" s="12" customFormat="1" ht="10">
      <c r="B1906" s="162"/>
      <c r="D1906" s="159" t="s">
        <v>171</v>
      </c>
      <c r="E1906" s="163" t="s">
        <v>21</v>
      </c>
      <c r="F1906" s="164" t="s">
        <v>1430</v>
      </c>
      <c r="H1906" s="163" t="s">
        <v>21</v>
      </c>
      <c r="I1906" s="165"/>
      <c r="L1906" s="162"/>
      <c r="M1906" s="166"/>
      <c r="T1906" s="167"/>
      <c r="AT1906" s="163" t="s">
        <v>171</v>
      </c>
      <c r="AU1906" s="163" t="s">
        <v>85</v>
      </c>
      <c r="AV1906" s="12" t="s">
        <v>83</v>
      </c>
      <c r="AW1906" s="12" t="s">
        <v>37</v>
      </c>
      <c r="AX1906" s="12" t="s">
        <v>76</v>
      </c>
      <c r="AY1906" s="163" t="s">
        <v>160</v>
      </c>
    </row>
    <row r="1907" spans="2:51" s="12" customFormat="1" ht="10">
      <c r="B1907" s="162"/>
      <c r="D1907" s="159" t="s">
        <v>171</v>
      </c>
      <c r="E1907" s="163" t="s">
        <v>21</v>
      </c>
      <c r="F1907" s="164" t="s">
        <v>1406</v>
      </c>
      <c r="H1907" s="163" t="s">
        <v>21</v>
      </c>
      <c r="I1907" s="165"/>
      <c r="L1907" s="162"/>
      <c r="M1907" s="166"/>
      <c r="T1907" s="167"/>
      <c r="AT1907" s="163" t="s">
        <v>171</v>
      </c>
      <c r="AU1907" s="163" t="s">
        <v>85</v>
      </c>
      <c r="AV1907" s="12" t="s">
        <v>83</v>
      </c>
      <c r="AW1907" s="12" t="s">
        <v>37</v>
      </c>
      <c r="AX1907" s="12" t="s">
        <v>76</v>
      </c>
      <c r="AY1907" s="163" t="s">
        <v>160</v>
      </c>
    </row>
    <row r="1908" spans="2:51" s="13" customFormat="1" ht="10">
      <c r="B1908" s="168"/>
      <c r="D1908" s="159" t="s">
        <v>171</v>
      </c>
      <c r="E1908" s="169" t="s">
        <v>21</v>
      </c>
      <c r="F1908" s="170" t="s">
        <v>1801</v>
      </c>
      <c r="H1908" s="171">
        <v>216.986</v>
      </c>
      <c r="I1908" s="172"/>
      <c r="L1908" s="168"/>
      <c r="M1908" s="173"/>
      <c r="T1908" s="174"/>
      <c r="AT1908" s="169" t="s">
        <v>171</v>
      </c>
      <c r="AU1908" s="169" t="s">
        <v>85</v>
      </c>
      <c r="AV1908" s="13" t="s">
        <v>85</v>
      </c>
      <c r="AW1908" s="13" t="s">
        <v>37</v>
      </c>
      <c r="AX1908" s="13" t="s">
        <v>76</v>
      </c>
      <c r="AY1908" s="169" t="s">
        <v>160</v>
      </c>
    </row>
    <row r="1909" spans="2:51" s="13" customFormat="1" ht="10">
      <c r="B1909" s="168"/>
      <c r="D1909" s="159" t="s">
        <v>171</v>
      </c>
      <c r="E1909" s="169" t="s">
        <v>21</v>
      </c>
      <c r="F1909" s="170" t="s">
        <v>1802</v>
      </c>
      <c r="H1909" s="171">
        <v>55.133</v>
      </c>
      <c r="I1909" s="172"/>
      <c r="L1909" s="168"/>
      <c r="M1909" s="173"/>
      <c r="T1909" s="174"/>
      <c r="AT1909" s="169" t="s">
        <v>171</v>
      </c>
      <c r="AU1909" s="169" t="s">
        <v>85</v>
      </c>
      <c r="AV1909" s="13" t="s">
        <v>85</v>
      </c>
      <c r="AW1909" s="13" t="s">
        <v>37</v>
      </c>
      <c r="AX1909" s="13" t="s">
        <v>76</v>
      </c>
      <c r="AY1909" s="169" t="s">
        <v>160</v>
      </c>
    </row>
    <row r="1910" spans="2:51" s="13" customFormat="1" ht="10">
      <c r="B1910" s="168"/>
      <c r="D1910" s="159" t="s">
        <v>171</v>
      </c>
      <c r="E1910" s="169" t="s">
        <v>21</v>
      </c>
      <c r="F1910" s="170" t="s">
        <v>1409</v>
      </c>
      <c r="H1910" s="171">
        <v>-148.53</v>
      </c>
      <c r="I1910" s="172"/>
      <c r="L1910" s="168"/>
      <c r="M1910" s="173"/>
      <c r="T1910" s="174"/>
      <c r="AT1910" s="169" t="s">
        <v>171</v>
      </c>
      <c r="AU1910" s="169" t="s">
        <v>85</v>
      </c>
      <c r="AV1910" s="13" t="s">
        <v>85</v>
      </c>
      <c r="AW1910" s="13" t="s">
        <v>37</v>
      </c>
      <c r="AX1910" s="13" t="s">
        <v>76</v>
      </c>
      <c r="AY1910" s="169" t="s">
        <v>160</v>
      </c>
    </row>
    <row r="1911" spans="2:51" s="15" customFormat="1" ht="10">
      <c r="B1911" s="182"/>
      <c r="D1911" s="159" t="s">
        <v>171</v>
      </c>
      <c r="E1911" s="183" t="s">
        <v>21</v>
      </c>
      <c r="F1911" s="184" t="s">
        <v>185</v>
      </c>
      <c r="H1911" s="185">
        <v>123.58899999999997</v>
      </c>
      <c r="I1911" s="186"/>
      <c r="L1911" s="182"/>
      <c r="M1911" s="187"/>
      <c r="T1911" s="188"/>
      <c r="AT1911" s="183" t="s">
        <v>171</v>
      </c>
      <c r="AU1911" s="183" t="s">
        <v>85</v>
      </c>
      <c r="AV1911" s="15" t="s">
        <v>167</v>
      </c>
      <c r="AW1911" s="15" t="s">
        <v>37</v>
      </c>
      <c r="AX1911" s="15" t="s">
        <v>83</v>
      </c>
      <c r="AY1911" s="183" t="s">
        <v>160</v>
      </c>
    </row>
    <row r="1912" spans="2:65" s="1" customFormat="1" ht="24" customHeight="1">
      <c r="B1912" s="33"/>
      <c r="C1912" s="146" t="s">
        <v>1803</v>
      </c>
      <c r="D1912" s="146" t="s">
        <v>162</v>
      </c>
      <c r="E1912" s="147" t="s">
        <v>1804</v>
      </c>
      <c r="F1912" s="148" t="s">
        <v>1805</v>
      </c>
      <c r="G1912" s="149" t="s">
        <v>204</v>
      </c>
      <c r="H1912" s="150">
        <v>59.24</v>
      </c>
      <c r="I1912" s="151"/>
      <c r="J1912" s="152">
        <f>ROUND(I1912*H1912,2)</f>
        <v>0</v>
      </c>
      <c r="K1912" s="148" t="s">
        <v>21</v>
      </c>
      <c r="L1912" s="33"/>
      <c r="M1912" s="153" t="s">
        <v>21</v>
      </c>
      <c r="N1912" s="154" t="s">
        <v>47</v>
      </c>
      <c r="P1912" s="155">
        <f>O1912*H1912</f>
        <v>0</v>
      </c>
      <c r="Q1912" s="155">
        <v>0.00756</v>
      </c>
      <c r="R1912" s="155">
        <f>Q1912*H1912</f>
        <v>0.4478544</v>
      </c>
      <c r="S1912" s="155">
        <v>0</v>
      </c>
      <c r="T1912" s="156">
        <f>S1912*H1912</f>
        <v>0</v>
      </c>
      <c r="AR1912" s="157" t="s">
        <v>352</v>
      </c>
      <c r="AT1912" s="157" t="s">
        <v>162</v>
      </c>
      <c r="AU1912" s="157" t="s">
        <v>85</v>
      </c>
      <c r="AY1912" s="18" t="s">
        <v>160</v>
      </c>
      <c r="BE1912" s="158">
        <f>IF(N1912="základní",J1912,0)</f>
        <v>0</v>
      </c>
      <c r="BF1912" s="158">
        <f>IF(N1912="snížená",J1912,0)</f>
        <v>0</v>
      </c>
      <c r="BG1912" s="158">
        <f>IF(N1912="zákl. přenesená",J1912,0)</f>
        <v>0</v>
      </c>
      <c r="BH1912" s="158">
        <f>IF(N1912="sníž. přenesená",J1912,0)</f>
        <v>0</v>
      </c>
      <c r="BI1912" s="158">
        <f>IF(N1912="nulová",J1912,0)</f>
        <v>0</v>
      </c>
      <c r="BJ1912" s="18" t="s">
        <v>83</v>
      </c>
      <c r="BK1912" s="158">
        <f>ROUND(I1912*H1912,2)</f>
        <v>0</v>
      </c>
      <c r="BL1912" s="18" t="s">
        <v>352</v>
      </c>
      <c r="BM1912" s="157" t="s">
        <v>1806</v>
      </c>
    </row>
    <row r="1913" spans="2:51" s="12" customFormat="1" ht="10">
      <c r="B1913" s="162"/>
      <c r="D1913" s="159" t="s">
        <v>171</v>
      </c>
      <c r="E1913" s="163" t="s">
        <v>21</v>
      </c>
      <c r="F1913" s="164" t="s">
        <v>975</v>
      </c>
      <c r="H1913" s="163" t="s">
        <v>21</v>
      </c>
      <c r="I1913" s="165"/>
      <c r="L1913" s="162"/>
      <c r="M1913" s="166"/>
      <c r="T1913" s="167"/>
      <c r="AT1913" s="163" t="s">
        <v>171</v>
      </c>
      <c r="AU1913" s="163" t="s">
        <v>85</v>
      </c>
      <c r="AV1913" s="12" t="s">
        <v>83</v>
      </c>
      <c r="AW1913" s="12" t="s">
        <v>37</v>
      </c>
      <c r="AX1913" s="12" t="s">
        <v>76</v>
      </c>
      <c r="AY1913" s="163" t="s">
        <v>160</v>
      </c>
    </row>
    <row r="1914" spans="2:51" s="12" customFormat="1" ht="10">
      <c r="B1914" s="162"/>
      <c r="D1914" s="159" t="s">
        <v>171</v>
      </c>
      <c r="E1914" s="163" t="s">
        <v>21</v>
      </c>
      <c r="F1914" s="164" t="s">
        <v>1807</v>
      </c>
      <c r="H1914" s="163" t="s">
        <v>21</v>
      </c>
      <c r="I1914" s="165"/>
      <c r="L1914" s="162"/>
      <c r="M1914" s="166"/>
      <c r="T1914" s="167"/>
      <c r="AT1914" s="163" t="s">
        <v>171</v>
      </c>
      <c r="AU1914" s="163" t="s">
        <v>85</v>
      </c>
      <c r="AV1914" s="12" t="s">
        <v>83</v>
      </c>
      <c r="AW1914" s="12" t="s">
        <v>37</v>
      </c>
      <c r="AX1914" s="12" t="s">
        <v>76</v>
      </c>
      <c r="AY1914" s="163" t="s">
        <v>160</v>
      </c>
    </row>
    <row r="1915" spans="2:51" s="12" customFormat="1" ht="10">
      <c r="B1915" s="162"/>
      <c r="D1915" s="159" t="s">
        <v>171</v>
      </c>
      <c r="E1915" s="163" t="s">
        <v>21</v>
      </c>
      <c r="F1915" s="164" t="s">
        <v>977</v>
      </c>
      <c r="H1915" s="163" t="s">
        <v>21</v>
      </c>
      <c r="I1915" s="165"/>
      <c r="L1915" s="162"/>
      <c r="M1915" s="166"/>
      <c r="T1915" s="167"/>
      <c r="AT1915" s="163" t="s">
        <v>171</v>
      </c>
      <c r="AU1915" s="163" t="s">
        <v>85</v>
      </c>
      <c r="AV1915" s="12" t="s">
        <v>83</v>
      </c>
      <c r="AW1915" s="12" t="s">
        <v>37</v>
      </c>
      <c r="AX1915" s="12" t="s">
        <v>76</v>
      </c>
      <c r="AY1915" s="163" t="s">
        <v>160</v>
      </c>
    </row>
    <row r="1916" spans="2:51" s="13" customFormat="1" ht="10">
      <c r="B1916" s="168"/>
      <c r="D1916" s="159" t="s">
        <v>171</v>
      </c>
      <c r="E1916" s="169" t="s">
        <v>21</v>
      </c>
      <c r="F1916" s="170" t="s">
        <v>1808</v>
      </c>
      <c r="H1916" s="171">
        <v>11.7</v>
      </c>
      <c r="I1916" s="172"/>
      <c r="L1916" s="168"/>
      <c r="M1916" s="173"/>
      <c r="T1916" s="174"/>
      <c r="AT1916" s="169" t="s">
        <v>171</v>
      </c>
      <c r="AU1916" s="169" t="s">
        <v>85</v>
      </c>
      <c r="AV1916" s="13" t="s">
        <v>85</v>
      </c>
      <c r="AW1916" s="13" t="s">
        <v>37</v>
      </c>
      <c r="AX1916" s="13" t="s">
        <v>76</v>
      </c>
      <c r="AY1916" s="169" t="s">
        <v>160</v>
      </c>
    </row>
    <row r="1917" spans="2:51" s="14" customFormat="1" ht="10">
      <c r="B1917" s="175"/>
      <c r="D1917" s="159" t="s">
        <v>171</v>
      </c>
      <c r="E1917" s="176" t="s">
        <v>21</v>
      </c>
      <c r="F1917" s="177" t="s">
        <v>180</v>
      </c>
      <c r="H1917" s="178">
        <v>11.7</v>
      </c>
      <c r="I1917" s="179"/>
      <c r="L1917" s="175"/>
      <c r="M1917" s="180"/>
      <c r="T1917" s="181"/>
      <c r="AT1917" s="176" t="s">
        <v>171</v>
      </c>
      <c r="AU1917" s="176" t="s">
        <v>85</v>
      </c>
      <c r="AV1917" s="14" t="s">
        <v>181</v>
      </c>
      <c r="AW1917" s="14" t="s">
        <v>37</v>
      </c>
      <c r="AX1917" s="14" t="s">
        <v>76</v>
      </c>
      <c r="AY1917" s="176" t="s">
        <v>160</v>
      </c>
    </row>
    <row r="1918" spans="2:51" s="12" customFormat="1" ht="10">
      <c r="B1918" s="162"/>
      <c r="D1918" s="159" t="s">
        <v>171</v>
      </c>
      <c r="E1918" s="163" t="s">
        <v>21</v>
      </c>
      <c r="F1918" s="164" t="s">
        <v>982</v>
      </c>
      <c r="H1918" s="163" t="s">
        <v>21</v>
      </c>
      <c r="I1918" s="165"/>
      <c r="L1918" s="162"/>
      <c r="M1918" s="166"/>
      <c r="T1918" s="167"/>
      <c r="AT1918" s="163" t="s">
        <v>171</v>
      </c>
      <c r="AU1918" s="163" t="s">
        <v>85</v>
      </c>
      <c r="AV1918" s="12" t="s">
        <v>83</v>
      </c>
      <c r="AW1918" s="12" t="s">
        <v>37</v>
      </c>
      <c r="AX1918" s="12" t="s">
        <v>76</v>
      </c>
      <c r="AY1918" s="163" t="s">
        <v>160</v>
      </c>
    </row>
    <row r="1919" spans="2:51" s="13" customFormat="1" ht="10">
      <c r="B1919" s="168"/>
      <c r="D1919" s="159" t="s">
        <v>171</v>
      </c>
      <c r="E1919" s="169" t="s">
        <v>21</v>
      </c>
      <c r="F1919" s="170" t="s">
        <v>1808</v>
      </c>
      <c r="H1919" s="171">
        <v>11.7</v>
      </c>
      <c r="I1919" s="172"/>
      <c r="L1919" s="168"/>
      <c r="M1919" s="173"/>
      <c r="T1919" s="174"/>
      <c r="AT1919" s="169" t="s">
        <v>171</v>
      </c>
      <c r="AU1919" s="169" t="s">
        <v>85</v>
      </c>
      <c r="AV1919" s="13" t="s">
        <v>85</v>
      </c>
      <c r="AW1919" s="13" t="s">
        <v>37</v>
      </c>
      <c r="AX1919" s="13" t="s">
        <v>76</v>
      </c>
      <c r="AY1919" s="169" t="s">
        <v>160</v>
      </c>
    </row>
    <row r="1920" spans="2:51" s="14" customFormat="1" ht="10">
      <c r="B1920" s="175"/>
      <c r="D1920" s="159" t="s">
        <v>171</v>
      </c>
      <c r="E1920" s="176" t="s">
        <v>21</v>
      </c>
      <c r="F1920" s="177" t="s">
        <v>180</v>
      </c>
      <c r="H1920" s="178">
        <v>11.7</v>
      </c>
      <c r="I1920" s="179"/>
      <c r="L1920" s="175"/>
      <c r="M1920" s="180"/>
      <c r="T1920" s="181"/>
      <c r="AT1920" s="176" t="s">
        <v>171</v>
      </c>
      <c r="AU1920" s="176" t="s">
        <v>85</v>
      </c>
      <c r="AV1920" s="14" t="s">
        <v>181</v>
      </c>
      <c r="AW1920" s="14" t="s">
        <v>37</v>
      </c>
      <c r="AX1920" s="14" t="s">
        <v>76</v>
      </c>
      <c r="AY1920" s="176" t="s">
        <v>160</v>
      </c>
    </row>
    <row r="1921" spans="2:51" s="12" customFormat="1" ht="10">
      <c r="B1921" s="162"/>
      <c r="D1921" s="159" t="s">
        <v>171</v>
      </c>
      <c r="E1921" s="163" t="s">
        <v>21</v>
      </c>
      <c r="F1921" s="164" t="s">
        <v>985</v>
      </c>
      <c r="H1921" s="163" t="s">
        <v>21</v>
      </c>
      <c r="I1921" s="165"/>
      <c r="L1921" s="162"/>
      <c r="M1921" s="166"/>
      <c r="T1921" s="167"/>
      <c r="AT1921" s="163" t="s">
        <v>171</v>
      </c>
      <c r="AU1921" s="163" t="s">
        <v>85</v>
      </c>
      <c r="AV1921" s="12" t="s">
        <v>83</v>
      </c>
      <c r="AW1921" s="12" t="s">
        <v>37</v>
      </c>
      <c r="AX1921" s="12" t="s">
        <v>76</v>
      </c>
      <c r="AY1921" s="163" t="s">
        <v>160</v>
      </c>
    </row>
    <row r="1922" spans="2:51" s="13" customFormat="1" ht="10">
      <c r="B1922" s="168"/>
      <c r="D1922" s="159" t="s">
        <v>171</v>
      </c>
      <c r="E1922" s="169" t="s">
        <v>21</v>
      </c>
      <c r="F1922" s="170" t="s">
        <v>1809</v>
      </c>
      <c r="H1922" s="171">
        <v>6.4</v>
      </c>
      <c r="I1922" s="172"/>
      <c r="L1922" s="168"/>
      <c r="M1922" s="173"/>
      <c r="T1922" s="174"/>
      <c r="AT1922" s="169" t="s">
        <v>171</v>
      </c>
      <c r="AU1922" s="169" t="s">
        <v>85</v>
      </c>
      <c r="AV1922" s="13" t="s">
        <v>85</v>
      </c>
      <c r="AW1922" s="13" t="s">
        <v>37</v>
      </c>
      <c r="AX1922" s="13" t="s">
        <v>76</v>
      </c>
      <c r="AY1922" s="169" t="s">
        <v>160</v>
      </c>
    </row>
    <row r="1923" spans="2:51" s="14" customFormat="1" ht="10">
      <c r="B1923" s="175"/>
      <c r="D1923" s="159" t="s">
        <v>171</v>
      </c>
      <c r="E1923" s="176" t="s">
        <v>21</v>
      </c>
      <c r="F1923" s="177" t="s">
        <v>180</v>
      </c>
      <c r="H1923" s="178">
        <v>6.4</v>
      </c>
      <c r="I1923" s="179"/>
      <c r="L1923" s="175"/>
      <c r="M1923" s="180"/>
      <c r="T1923" s="181"/>
      <c r="AT1923" s="176" t="s">
        <v>171</v>
      </c>
      <c r="AU1923" s="176" t="s">
        <v>85</v>
      </c>
      <c r="AV1923" s="14" t="s">
        <v>181</v>
      </c>
      <c r="AW1923" s="14" t="s">
        <v>37</v>
      </c>
      <c r="AX1923" s="14" t="s">
        <v>76</v>
      </c>
      <c r="AY1923" s="176" t="s">
        <v>160</v>
      </c>
    </row>
    <row r="1924" spans="2:51" s="12" customFormat="1" ht="10">
      <c r="B1924" s="162"/>
      <c r="D1924" s="159" t="s">
        <v>171</v>
      </c>
      <c r="E1924" s="163" t="s">
        <v>21</v>
      </c>
      <c r="F1924" s="164" t="s">
        <v>988</v>
      </c>
      <c r="H1924" s="163" t="s">
        <v>21</v>
      </c>
      <c r="I1924" s="165"/>
      <c r="L1924" s="162"/>
      <c r="M1924" s="166"/>
      <c r="T1924" s="167"/>
      <c r="AT1924" s="163" t="s">
        <v>171</v>
      </c>
      <c r="AU1924" s="163" t="s">
        <v>85</v>
      </c>
      <c r="AV1924" s="12" t="s">
        <v>83</v>
      </c>
      <c r="AW1924" s="12" t="s">
        <v>37</v>
      </c>
      <c r="AX1924" s="12" t="s">
        <v>76</v>
      </c>
      <c r="AY1924" s="163" t="s">
        <v>160</v>
      </c>
    </row>
    <row r="1925" spans="2:51" s="13" customFormat="1" ht="10">
      <c r="B1925" s="168"/>
      <c r="D1925" s="159" t="s">
        <v>171</v>
      </c>
      <c r="E1925" s="169" t="s">
        <v>21</v>
      </c>
      <c r="F1925" s="170" t="s">
        <v>1810</v>
      </c>
      <c r="H1925" s="171">
        <v>5.12</v>
      </c>
      <c r="I1925" s="172"/>
      <c r="L1925" s="168"/>
      <c r="M1925" s="173"/>
      <c r="T1925" s="174"/>
      <c r="AT1925" s="169" t="s">
        <v>171</v>
      </c>
      <c r="AU1925" s="169" t="s">
        <v>85</v>
      </c>
      <c r="AV1925" s="13" t="s">
        <v>85</v>
      </c>
      <c r="AW1925" s="13" t="s">
        <v>37</v>
      </c>
      <c r="AX1925" s="13" t="s">
        <v>76</v>
      </c>
      <c r="AY1925" s="169" t="s">
        <v>160</v>
      </c>
    </row>
    <row r="1926" spans="2:51" s="14" customFormat="1" ht="10">
      <c r="B1926" s="175"/>
      <c r="D1926" s="159" t="s">
        <v>171</v>
      </c>
      <c r="E1926" s="176" t="s">
        <v>21</v>
      </c>
      <c r="F1926" s="177" t="s">
        <v>180</v>
      </c>
      <c r="H1926" s="178">
        <v>5.12</v>
      </c>
      <c r="I1926" s="179"/>
      <c r="L1926" s="175"/>
      <c r="M1926" s="180"/>
      <c r="T1926" s="181"/>
      <c r="AT1926" s="176" t="s">
        <v>171</v>
      </c>
      <c r="AU1926" s="176" t="s">
        <v>85</v>
      </c>
      <c r="AV1926" s="14" t="s">
        <v>181</v>
      </c>
      <c r="AW1926" s="14" t="s">
        <v>37</v>
      </c>
      <c r="AX1926" s="14" t="s">
        <v>76</v>
      </c>
      <c r="AY1926" s="176" t="s">
        <v>160</v>
      </c>
    </row>
    <row r="1927" spans="2:51" s="12" customFormat="1" ht="10">
      <c r="B1927" s="162"/>
      <c r="D1927" s="159" t="s">
        <v>171</v>
      </c>
      <c r="E1927" s="163" t="s">
        <v>21</v>
      </c>
      <c r="F1927" s="164" t="s">
        <v>989</v>
      </c>
      <c r="H1927" s="163" t="s">
        <v>21</v>
      </c>
      <c r="I1927" s="165"/>
      <c r="L1927" s="162"/>
      <c r="M1927" s="166"/>
      <c r="T1927" s="167"/>
      <c r="AT1927" s="163" t="s">
        <v>171</v>
      </c>
      <c r="AU1927" s="163" t="s">
        <v>85</v>
      </c>
      <c r="AV1927" s="12" t="s">
        <v>83</v>
      </c>
      <c r="AW1927" s="12" t="s">
        <v>37</v>
      </c>
      <c r="AX1927" s="12" t="s">
        <v>76</v>
      </c>
      <c r="AY1927" s="163" t="s">
        <v>160</v>
      </c>
    </row>
    <row r="1928" spans="2:51" s="13" customFormat="1" ht="10">
      <c r="B1928" s="168"/>
      <c r="D1928" s="159" t="s">
        <v>171</v>
      </c>
      <c r="E1928" s="169" t="s">
        <v>21</v>
      </c>
      <c r="F1928" s="170" t="s">
        <v>1810</v>
      </c>
      <c r="H1928" s="171">
        <v>5.12</v>
      </c>
      <c r="I1928" s="172"/>
      <c r="L1928" s="168"/>
      <c r="M1928" s="173"/>
      <c r="T1928" s="174"/>
      <c r="AT1928" s="169" t="s">
        <v>171</v>
      </c>
      <c r="AU1928" s="169" t="s">
        <v>85</v>
      </c>
      <c r="AV1928" s="13" t="s">
        <v>85</v>
      </c>
      <c r="AW1928" s="13" t="s">
        <v>37</v>
      </c>
      <c r="AX1928" s="13" t="s">
        <v>76</v>
      </c>
      <c r="AY1928" s="169" t="s">
        <v>160</v>
      </c>
    </row>
    <row r="1929" spans="2:51" s="14" customFormat="1" ht="10">
      <c r="B1929" s="175"/>
      <c r="D1929" s="159" t="s">
        <v>171</v>
      </c>
      <c r="E1929" s="176" t="s">
        <v>21</v>
      </c>
      <c r="F1929" s="177" t="s">
        <v>180</v>
      </c>
      <c r="H1929" s="178">
        <v>5.12</v>
      </c>
      <c r="I1929" s="179"/>
      <c r="L1929" s="175"/>
      <c r="M1929" s="180"/>
      <c r="T1929" s="181"/>
      <c r="AT1929" s="176" t="s">
        <v>171</v>
      </c>
      <c r="AU1929" s="176" t="s">
        <v>85</v>
      </c>
      <c r="AV1929" s="14" t="s">
        <v>181</v>
      </c>
      <c r="AW1929" s="14" t="s">
        <v>37</v>
      </c>
      <c r="AX1929" s="14" t="s">
        <v>76</v>
      </c>
      <c r="AY1929" s="176" t="s">
        <v>160</v>
      </c>
    </row>
    <row r="1930" spans="2:51" s="12" customFormat="1" ht="10">
      <c r="B1930" s="162"/>
      <c r="D1930" s="159" t="s">
        <v>171</v>
      </c>
      <c r="E1930" s="163" t="s">
        <v>21</v>
      </c>
      <c r="F1930" s="164" t="s">
        <v>993</v>
      </c>
      <c r="H1930" s="163" t="s">
        <v>21</v>
      </c>
      <c r="I1930" s="165"/>
      <c r="L1930" s="162"/>
      <c r="M1930" s="166"/>
      <c r="T1930" s="167"/>
      <c r="AT1930" s="163" t="s">
        <v>171</v>
      </c>
      <c r="AU1930" s="163" t="s">
        <v>85</v>
      </c>
      <c r="AV1930" s="12" t="s">
        <v>83</v>
      </c>
      <c r="AW1930" s="12" t="s">
        <v>37</v>
      </c>
      <c r="AX1930" s="12" t="s">
        <v>76</v>
      </c>
      <c r="AY1930" s="163" t="s">
        <v>160</v>
      </c>
    </row>
    <row r="1931" spans="2:51" s="13" customFormat="1" ht="10">
      <c r="B1931" s="168"/>
      <c r="D1931" s="159" t="s">
        <v>171</v>
      </c>
      <c r="E1931" s="169" t="s">
        <v>21</v>
      </c>
      <c r="F1931" s="170" t="s">
        <v>1811</v>
      </c>
      <c r="H1931" s="171">
        <v>7.68</v>
      </c>
      <c r="I1931" s="172"/>
      <c r="L1931" s="168"/>
      <c r="M1931" s="173"/>
      <c r="T1931" s="174"/>
      <c r="AT1931" s="169" t="s">
        <v>171</v>
      </c>
      <c r="AU1931" s="169" t="s">
        <v>85</v>
      </c>
      <c r="AV1931" s="13" t="s">
        <v>85</v>
      </c>
      <c r="AW1931" s="13" t="s">
        <v>37</v>
      </c>
      <c r="AX1931" s="13" t="s">
        <v>76</v>
      </c>
      <c r="AY1931" s="169" t="s">
        <v>160</v>
      </c>
    </row>
    <row r="1932" spans="2:51" s="14" customFormat="1" ht="10">
      <c r="B1932" s="175"/>
      <c r="D1932" s="159" t="s">
        <v>171</v>
      </c>
      <c r="E1932" s="176" t="s">
        <v>21</v>
      </c>
      <c r="F1932" s="177" t="s">
        <v>180</v>
      </c>
      <c r="H1932" s="178">
        <v>7.68</v>
      </c>
      <c r="I1932" s="179"/>
      <c r="L1932" s="175"/>
      <c r="M1932" s="180"/>
      <c r="T1932" s="181"/>
      <c r="AT1932" s="176" t="s">
        <v>171</v>
      </c>
      <c r="AU1932" s="176" t="s">
        <v>85</v>
      </c>
      <c r="AV1932" s="14" t="s">
        <v>181</v>
      </c>
      <c r="AW1932" s="14" t="s">
        <v>37</v>
      </c>
      <c r="AX1932" s="14" t="s">
        <v>76</v>
      </c>
      <c r="AY1932" s="176" t="s">
        <v>160</v>
      </c>
    </row>
    <row r="1933" spans="2:51" s="12" customFormat="1" ht="10">
      <c r="B1933" s="162"/>
      <c r="D1933" s="159" t="s">
        <v>171</v>
      </c>
      <c r="E1933" s="163" t="s">
        <v>21</v>
      </c>
      <c r="F1933" s="164" t="s">
        <v>995</v>
      </c>
      <c r="H1933" s="163" t="s">
        <v>21</v>
      </c>
      <c r="I1933" s="165"/>
      <c r="L1933" s="162"/>
      <c r="M1933" s="166"/>
      <c r="T1933" s="167"/>
      <c r="AT1933" s="163" t="s">
        <v>171</v>
      </c>
      <c r="AU1933" s="163" t="s">
        <v>85</v>
      </c>
      <c r="AV1933" s="12" t="s">
        <v>83</v>
      </c>
      <c r="AW1933" s="12" t="s">
        <v>37</v>
      </c>
      <c r="AX1933" s="12" t="s">
        <v>76</v>
      </c>
      <c r="AY1933" s="163" t="s">
        <v>160</v>
      </c>
    </row>
    <row r="1934" spans="2:51" s="13" customFormat="1" ht="10">
      <c r="B1934" s="168"/>
      <c r="D1934" s="159" t="s">
        <v>171</v>
      </c>
      <c r="E1934" s="169" t="s">
        <v>21</v>
      </c>
      <c r="F1934" s="170" t="s">
        <v>1810</v>
      </c>
      <c r="H1934" s="171">
        <v>5.12</v>
      </c>
      <c r="I1934" s="172"/>
      <c r="L1934" s="168"/>
      <c r="M1934" s="173"/>
      <c r="T1934" s="174"/>
      <c r="AT1934" s="169" t="s">
        <v>171</v>
      </c>
      <c r="AU1934" s="169" t="s">
        <v>85</v>
      </c>
      <c r="AV1934" s="13" t="s">
        <v>85</v>
      </c>
      <c r="AW1934" s="13" t="s">
        <v>37</v>
      </c>
      <c r="AX1934" s="13" t="s">
        <v>76</v>
      </c>
      <c r="AY1934" s="169" t="s">
        <v>160</v>
      </c>
    </row>
    <row r="1935" spans="2:51" s="14" customFormat="1" ht="10">
      <c r="B1935" s="175"/>
      <c r="D1935" s="159" t="s">
        <v>171</v>
      </c>
      <c r="E1935" s="176" t="s">
        <v>21</v>
      </c>
      <c r="F1935" s="177" t="s">
        <v>180</v>
      </c>
      <c r="H1935" s="178">
        <v>5.12</v>
      </c>
      <c r="I1935" s="179"/>
      <c r="L1935" s="175"/>
      <c r="M1935" s="180"/>
      <c r="T1935" s="181"/>
      <c r="AT1935" s="176" t="s">
        <v>171</v>
      </c>
      <c r="AU1935" s="176" t="s">
        <v>85</v>
      </c>
      <c r="AV1935" s="14" t="s">
        <v>181</v>
      </c>
      <c r="AW1935" s="14" t="s">
        <v>37</v>
      </c>
      <c r="AX1935" s="14" t="s">
        <v>76</v>
      </c>
      <c r="AY1935" s="176" t="s">
        <v>160</v>
      </c>
    </row>
    <row r="1936" spans="2:51" s="12" customFormat="1" ht="10">
      <c r="B1936" s="162"/>
      <c r="D1936" s="159" t="s">
        <v>171</v>
      </c>
      <c r="E1936" s="163" t="s">
        <v>21</v>
      </c>
      <c r="F1936" s="164" t="s">
        <v>1000</v>
      </c>
      <c r="H1936" s="163" t="s">
        <v>21</v>
      </c>
      <c r="I1936" s="165"/>
      <c r="L1936" s="162"/>
      <c r="M1936" s="166"/>
      <c r="T1936" s="167"/>
      <c r="AT1936" s="163" t="s">
        <v>171</v>
      </c>
      <c r="AU1936" s="163" t="s">
        <v>85</v>
      </c>
      <c r="AV1936" s="12" t="s">
        <v>83</v>
      </c>
      <c r="AW1936" s="12" t="s">
        <v>37</v>
      </c>
      <c r="AX1936" s="12" t="s">
        <v>76</v>
      </c>
      <c r="AY1936" s="163" t="s">
        <v>160</v>
      </c>
    </row>
    <row r="1937" spans="2:51" s="13" customFormat="1" ht="10">
      <c r="B1937" s="168"/>
      <c r="D1937" s="159" t="s">
        <v>171</v>
      </c>
      <c r="E1937" s="169" t="s">
        <v>21</v>
      </c>
      <c r="F1937" s="170" t="s">
        <v>1809</v>
      </c>
      <c r="H1937" s="171">
        <v>6.4</v>
      </c>
      <c r="I1937" s="172"/>
      <c r="L1937" s="168"/>
      <c r="M1937" s="173"/>
      <c r="T1937" s="174"/>
      <c r="AT1937" s="169" t="s">
        <v>171</v>
      </c>
      <c r="AU1937" s="169" t="s">
        <v>85</v>
      </c>
      <c r="AV1937" s="13" t="s">
        <v>85</v>
      </c>
      <c r="AW1937" s="13" t="s">
        <v>37</v>
      </c>
      <c r="AX1937" s="13" t="s">
        <v>76</v>
      </c>
      <c r="AY1937" s="169" t="s">
        <v>160</v>
      </c>
    </row>
    <row r="1938" spans="2:51" s="14" customFormat="1" ht="10">
      <c r="B1938" s="175"/>
      <c r="D1938" s="159" t="s">
        <v>171</v>
      </c>
      <c r="E1938" s="176" t="s">
        <v>21</v>
      </c>
      <c r="F1938" s="177" t="s">
        <v>180</v>
      </c>
      <c r="H1938" s="178">
        <v>6.4</v>
      </c>
      <c r="I1938" s="179"/>
      <c r="L1938" s="175"/>
      <c r="M1938" s="180"/>
      <c r="T1938" s="181"/>
      <c r="AT1938" s="176" t="s">
        <v>171</v>
      </c>
      <c r="AU1938" s="176" t="s">
        <v>85</v>
      </c>
      <c r="AV1938" s="14" t="s">
        <v>181</v>
      </c>
      <c r="AW1938" s="14" t="s">
        <v>37</v>
      </c>
      <c r="AX1938" s="14" t="s">
        <v>76</v>
      </c>
      <c r="AY1938" s="176" t="s">
        <v>160</v>
      </c>
    </row>
    <row r="1939" spans="2:51" s="15" customFormat="1" ht="10">
      <c r="B1939" s="182"/>
      <c r="D1939" s="159" t="s">
        <v>171</v>
      </c>
      <c r="E1939" s="183" t="s">
        <v>21</v>
      </c>
      <c r="F1939" s="184" t="s">
        <v>185</v>
      </c>
      <c r="H1939" s="185">
        <v>59.23999999999999</v>
      </c>
      <c r="I1939" s="186"/>
      <c r="L1939" s="182"/>
      <c r="M1939" s="187"/>
      <c r="T1939" s="188"/>
      <c r="AT1939" s="183" t="s">
        <v>171</v>
      </c>
      <c r="AU1939" s="183" t="s">
        <v>85</v>
      </c>
      <c r="AV1939" s="15" t="s">
        <v>167</v>
      </c>
      <c r="AW1939" s="15" t="s">
        <v>37</v>
      </c>
      <c r="AX1939" s="15" t="s">
        <v>83</v>
      </c>
      <c r="AY1939" s="183" t="s">
        <v>160</v>
      </c>
    </row>
    <row r="1940" spans="2:65" s="1" customFormat="1" ht="16.5" customHeight="1">
      <c r="B1940" s="33"/>
      <c r="C1940" s="146" t="s">
        <v>1812</v>
      </c>
      <c r="D1940" s="146" t="s">
        <v>162</v>
      </c>
      <c r="E1940" s="147" t="s">
        <v>1813</v>
      </c>
      <c r="F1940" s="148" t="s">
        <v>1814</v>
      </c>
      <c r="G1940" s="149" t="s">
        <v>370</v>
      </c>
      <c r="H1940" s="150">
        <v>66.04</v>
      </c>
      <c r="I1940" s="151"/>
      <c r="J1940" s="152">
        <f>ROUND(I1940*H1940,2)</f>
        <v>0</v>
      </c>
      <c r="K1940" s="148" t="s">
        <v>166</v>
      </c>
      <c r="L1940" s="33"/>
      <c r="M1940" s="153" t="s">
        <v>21</v>
      </c>
      <c r="N1940" s="154" t="s">
        <v>47</v>
      </c>
      <c r="P1940" s="155">
        <f>O1940*H1940</f>
        <v>0</v>
      </c>
      <c r="Q1940" s="155">
        <v>0.00287</v>
      </c>
      <c r="R1940" s="155">
        <f>Q1940*H1940</f>
        <v>0.18953480000000003</v>
      </c>
      <c r="S1940" s="155">
        <v>0</v>
      </c>
      <c r="T1940" s="156">
        <f>S1940*H1940</f>
        <v>0</v>
      </c>
      <c r="AR1940" s="157" t="s">
        <v>352</v>
      </c>
      <c r="AT1940" s="157" t="s">
        <v>162</v>
      </c>
      <c r="AU1940" s="157" t="s">
        <v>85</v>
      </c>
      <c r="AY1940" s="18" t="s">
        <v>160</v>
      </c>
      <c r="BE1940" s="158">
        <f>IF(N1940="základní",J1940,0)</f>
        <v>0</v>
      </c>
      <c r="BF1940" s="158">
        <f>IF(N1940="snížená",J1940,0)</f>
        <v>0</v>
      </c>
      <c r="BG1940" s="158">
        <f>IF(N1940="zákl. přenesená",J1940,0)</f>
        <v>0</v>
      </c>
      <c r="BH1940" s="158">
        <f>IF(N1940="sníž. přenesená",J1940,0)</f>
        <v>0</v>
      </c>
      <c r="BI1940" s="158">
        <f>IF(N1940="nulová",J1940,0)</f>
        <v>0</v>
      </c>
      <c r="BJ1940" s="18" t="s">
        <v>83</v>
      </c>
      <c r="BK1940" s="158">
        <f>ROUND(I1940*H1940,2)</f>
        <v>0</v>
      </c>
      <c r="BL1940" s="18" t="s">
        <v>352</v>
      </c>
      <c r="BM1940" s="157" t="s">
        <v>1815</v>
      </c>
    </row>
    <row r="1941" spans="2:47" s="1" customFormat="1" ht="36">
      <c r="B1941" s="33"/>
      <c r="D1941" s="159" t="s">
        <v>169</v>
      </c>
      <c r="F1941" s="160" t="s">
        <v>1816</v>
      </c>
      <c r="I1941" s="94"/>
      <c r="L1941" s="33"/>
      <c r="M1941" s="161"/>
      <c r="T1941" s="54"/>
      <c r="AT1941" s="18" t="s">
        <v>169</v>
      </c>
      <c r="AU1941" s="18" t="s">
        <v>85</v>
      </c>
    </row>
    <row r="1942" spans="2:51" s="12" customFormat="1" ht="10">
      <c r="B1942" s="162"/>
      <c r="D1942" s="159" t="s">
        <v>171</v>
      </c>
      <c r="E1942" s="163" t="s">
        <v>21</v>
      </c>
      <c r="F1942" s="164" t="s">
        <v>1817</v>
      </c>
      <c r="H1942" s="163" t="s">
        <v>21</v>
      </c>
      <c r="I1942" s="165"/>
      <c r="L1942" s="162"/>
      <c r="M1942" s="166"/>
      <c r="T1942" s="167"/>
      <c r="AT1942" s="163" t="s">
        <v>171</v>
      </c>
      <c r="AU1942" s="163" t="s">
        <v>85</v>
      </c>
      <c r="AV1942" s="12" t="s">
        <v>83</v>
      </c>
      <c r="AW1942" s="12" t="s">
        <v>37</v>
      </c>
      <c r="AX1942" s="12" t="s">
        <v>76</v>
      </c>
      <c r="AY1942" s="163" t="s">
        <v>160</v>
      </c>
    </row>
    <row r="1943" spans="2:51" s="13" customFormat="1" ht="10">
      <c r="B1943" s="168"/>
      <c r="D1943" s="159" t="s">
        <v>171</v>
      </c>
      <c r="E1943" s="169" t="s">
        <v>21</v>
      </c>
      <c r="F1943" s="170" t="s">
        <v>1818</v>
      </c>
      <c r="H1943" s="171">
        <v>66.04</v>
      </c>
      <c r="I1943" s="172"/>
      <c r="L1943" s="168"/>
      <c r="M1943" s="173"/>
      <c r="T1943" s="174"/>
      <c r="AT1943" s="169" t="s">
        <v>171</v>
      </c>
      <c r="AU1943" s="169" t="s">
        <v>85</v>
      </c>
      <c r="AV1943" s="13" t="s">
        <v>85</v>
      </c>
      <c r="AW1943" s="13" t="s">
        <v>37</v>
      </c>
      <c r="AX1943" s="13" t="s">
        <v>76</v>
      </c>
      <c r="AY1943" s="169" t="s">
        <v>160</v>
      </c>
    </row>
    <row r="1944" spans="2:51" s="15" customFormat="1" ht="10">
      <c r="B1944" s="182"/>
      <c r="D1944" s="159" t="s">
        <v>171</v>
      </c>
      <c r="E1944" s="183" t="s">
        <v>21</v>
      </c>
      <c r="F1944" s="184" t="s">
        <v>185</v>
      </c>
      <c r="H1944" s="185">
        <v>66.04</v>
      </c>
      <c r="I1944" s="186"/>
      <c r="L1944" s="182"/>
      <c r="M1944" s="187"/>
      <c r="T1944" s="188"/>
      <c r="AT1944" s="183" t="s">
        <v>171</v>
      </c>
      <c r="AU1944" s="183" t="s">
        <v>85</v>
      </c>
      <c r="AV1944" s="15" t="s">
        <v>167</v>
      </c>
      <c r="AW1944" s="15" t="s">
        <v>37</v>
      </c>
      <c r="AX1944" s="15" t="s">
        <v>83</v>
      </c>
      <c r="AY1944" s="183" t="s">
        <v>160</v>
      </c>
    </row>
    <row r="1945" spans="2:65" s="1" customFormat="1" ht="24" customHeight="1">
      <c r="B1945" s="33"/>
      <c r="C1945" s="146" t="s">
        <v>1819</v>
      </c>
      <c r="D1945" s="146" t="s">
        <v>162</v>
      </c>
      <c r="E1945" s="147" t="s">
        <v>1820</v>
      </c>
      <c r="F1945" s="148" t="s">
        <v>1821</v>
      </c>
      <c r="G1945" s="149" t="s">
        <v>370</v>
      </c>
      <c r="H1945" s="150">
        <v>431</v>
      </c>
      <c r="I1945" s="151"/>
      <c r="J1945" s="152">
        <f>ROUND(I1945*H1945,2)</f>
        <v>0</v>
      </c>
      <c r="K1945" s="148" t="s">
        <v>21</v>
      </c>
      <c r="L1945" s="33"/>
      <c r="M1945" s="153" t="s">
        <v>21</v>
      </c>
      <c r="N1945" s="154" t="s">
        <v>47</v>
      </c>
      <c r="P1945" s="155">
        <f>O1945*H1945</f>
        <v>0</v>
      </c>
      <c r="Q1945" s="155">
        <v>0.00443</v>
      </c>
      <c r="R1945" s="155">
        <f>Q1945*H1945</f>
        <v>1.90933</v>
      </c>
      <c r="S1945" s="155">
        <v>0</v>
      </c>
      <c r="T1945" s="156">
        <f>S1945*H1945</f>
        <v>0</v>
      </c>
      <c r="AR1945" s="157" t="s">
        <v>352</v>
      </c>
      <c r="AT1945" s="157" t="s">
        <v>162</v>
      </c>
      <c r="AU1945" s="157" t="s">
        <v>85</v>
      </c>
      <c r="AY1945" s="18" t="s">
        <v>160</v>
      </c>
      <c r="BE1945" s="158">
        <f>IF(N1945="základní",J1945,0)</f>
        <v>0</v>
      </c>
      <c r="BF1945" s="158">
        <f>IF(N1945="snížená",J1945,0)</f>
        <v>0</v>
      </c>
      <c r="BG1945" s="158">
        <f>IF(N1945="zákl. přenesená",J1945,0)</f>
        <v>0</v>
      </c>
      <c r="BH1945" s="158">
        <f>IF(N1945="sníž. přenesená",J1945,0)</f>
        <v>0</v>
      </c>
      <c r="BI1945" s="158">
        <f>IF(N1945="nulová",J1945,0)</f>
        <v>0</v>
      </c>
      <c r="BJ1945" s="18" t="s">
        <v>83</v>
      </c>
      <c r="BK1945" s="158">
        <f>ROUND(I1945*H1945,2)</f>
        <v>0</v>
      </c>
      <c r="BL1945" s="18" t="s">
        <v>352</v>
      </c>
      <c r="BM1945" s="157" t="s">
        <v>1822</v>
      </c>
    </row>
    <row r="1946" spans="2:47" s="1" customFormat="1" ht="36">
      <c r="B1946" s="33"/>
      <c r="D1946" s="159" t="s">
        <v>169</v>
      </c>
      <c r="F1946" s="160" t="s">
        <v>1816</v>
      </c>
      <c r="I1946" s="94"/>
      <c r="L1946" s="33"/>
      <c r="M1946" s="161"/>
      <c r="T1946" s="54"/>
      <c r="AT1946" s="18" t="s">
        <v>169</v>
      </c>
      <c r="AU1946" s="18" t="s">
        <v>85</v>
      </c>
    </row>
    <row r="1947" spans="2:51" s="12" customFormat="1" ht="10">
      <c r="B1947" s="162"/>
      <c r="D1947" s="159" t="s">
        <v>171</v>
      </c>
      <c r="E1947" s="163" t="s">
        <v>21</v>
      </c>
      <c r="F1947" s="164" t="s">
        <v>1817</v>
      </c>
      <c r="H1947" s="163" t="s">
        <v>21</v>
      </c>
      <c r="I1947" s="165"/>
      <c r="L1947" s="162"/>
      <c r="M1947" s="166"/>
      <c r="T1947" s="167"/>
      <c r="AT1947" s="163" t="s">
        <v>171</v>
      </c>
      <c r="AU1947" s="163" t="s">
        <v>85</v>
      </c>
      <c r="AV1947" s="12" t="s">
        <v>83</v>
      </c>
      <c r="AW1947" s="12" t="s">
        <v>37</v>
      </c>
      <c r="AX1947" s="12" t="s">
        <v>76</v>
      </c>
      <c r="AY1947" s="163" t="s">
        <v>160</v>
      </c>
    </row>
    <row r="1948" spans="2:51" s="13" customFormat="1" ht="10">
      <c r="B1948" s="168"/>
      <c r="D1948" s="159" t="s">
        <v>171</v>
      </c>
      <c r="E1948" s="169" t="s">
        <v>21</v>
      </c>
      <c r="F1948" s="170" t="s">
        <v>1823</v>
      </c>
      <c r="H1948" s="171">
        <v>431</v>
      </c>
      <c r="I1948" s="172"/>
      <c r="L1948" s="168"/>
      <c r="M1948" s="173"/>
      <c r="T1948" s="174"/>
      <c r="AT1948" s="169" t="s">
        <v>171</v>
      </c>
      <c r="AU1948" s="169" t="s">
        <v>85</v>
      </c>
      <c r="AV1948" s="13" t="s">
        <v>85</v>
      </c>
      <c r="AW1948" s="13" t="s">
        <v>37</v>
      </c>
      <c r="AX1948" s="13" t="s">
        <v>76</v>
      </c>
      <c r="AY1948" s="169" t="s">
        <v>160</v>
      </c>
    </row>
    <row r="1949" spans="2:51" s="15" customFormat="1" ht="10">
      <c r="B1949" s="182"/>
      <c r="D1949" s="159" t="s">
        <v>171</v>
      </c>
      <c r="E1949" s="183" t="s">
        <v>21</v>
      </c>
      <c r="F1949" s="184" t="s">
        <v>185</v>
      </c>
      <c r="H1949" s="185">
        <v>431</v>
      </c>
      <c r="I1949" s="186"/>
      <c r="L1949" s="182"/>
      <c r="M1949" s="187"/>
      <c r="T1949" s="188"/>
      <c r="AT1949" s="183" t="s">
        <v>171</v>
      </c>
      <c r="AU1949" s="183" t="s">
        <v>85</v>
      </c>
      <c r="AV1949" s="15" t="s">
        <v>167</v>
      </c>
      <c r="AW1949" s="15" t="s">
        <v>37</v>
      </c>
      <c r="AX1949" s="15" t="s">
        <v>83</v>
      </c>
      <c r="AY1949" s="183" t="s">
        <v>160</v>
      </c>
    </row>
    <row r="1950" spans="2:65" s="1" customFormat="1" ht="24" customHeight="1">
      <c r="B1950" s="33"/>
      <c r="C1950" s="146" t="s">
        <v>1824</v>
      </c>
      <c r="D1950" s="146" t="s">
        <v>162</v>
      </c>
      <c r="E1950" s="147" t="s">
        <v>1825</v>
      </c>
      <c r="F1950" s="148" t="s">
        <v>1826</v>
      </c>
      <c r="G1950" s="149" t="s">
        <v>370</v>
      </c>
      <c r="H1950" s="150">
        <v>311</v>
      </c>
      <c r="I1950" s="151"/>
      <c r="J1950" s="152">
        <f>ROUND(I1950*H1950,2)</f>
        <v>0</v>
      </c>
      <c r="K1950" s="148" t="s">
        <v>21</v>
      </c>
      <c r="L1950" s="33"/>
      <c r="M1950" s="153" t="s">
        <v>21</v>
      </c>
      <c r="N1950" s="154" t="s">
        <v>47</v>
      </c>
      <c r="P1950" s="155">
        <f>O1950*H1950</f>
        <v>0</v>
      </c>
      <c r="Q1950" s="155">
        <v>0.00443</v>
      </c>
      <c r="R1950" s="155">
        <f>Q1950*H1950</f>
        <v>1.37773</v>
      </c>
      <c r="S1950" s="155">
        <v>0</v>
      </c>
      <c r="T1950" s="156">
        <f>S1950*H1950</f>
        <v>0</v>
      </c>
      <c r="AR1950" s="157" t="s">
        <v>352</v>
      </c>
      <c r="AT1950" s="157" t="s">
        <v>162</v>
      </c>
      <c r="AU1950" s="157" t="s">
        <v>85</v>
      </c>
      <c r="AY1950" s="18" t="s">
        <v>160</v>
      </c>
      <c r="BE1950" s="158">
        <f>IF(N1950="základní",J1950,0)</f>
        <v>0</v>
      </c>
      <c r="BF1950" s="158">
        <f>IF(N1950="snížená",J1950,0)</f>
        <v>0</v>
      </c>
      <c r="BG1950" s="158">
        <f>IF(N1950="zákl. přenesená",J1950,0)</f>
        <v>0</v>
      </c>
      <c r="BH1950" s="158">
        <f>IF(N1950="sníž. přenesená",J1950,0)</f>
        <v>0</v>
      </c>
      <c r="BI1950" s="158">
        <f>IF(N1950="nulová",J1950,0)</f>
        <v>0</v>
      </c>
      <c r="BJ1950" s="18" t="s">
        <v>83</v>
      </c>
      <c r="BK1950" s="158">
        <f>ROUND(I1950*H1950,2)</f>
        <v>0</v>
      </c>
      <c r="BL1950" s="18" t="s">
        <v>352</v>
      </c>
      <c r="BM1950" s="157" t="s">
        <v>1827</v>
      </c>
    </row>
    <row r="1951" spans="2:47" s="1" customFormat="1" ht="36">
      <c r="B1951" s="33"/>
      <c r="D1951" s="159" t="s">
        <v>169</v>
      </c>
      <c r="F1951" s="160" t="s">
        <v>1816</v>
      </c>
      <c r="I1951" s="94"/>
      <c r="L1951" s="33"/>
      <c r="M1951" s="161"/>
      <c r="T1951" s="54"/>
      <c r="AT1951" s="18" t="s">
        <v>169</v>
      </c>
      <c r="AU1951" s="18" t="s">
        <v>85</v>
      </c>
    </row>
    <row r="1952" spans="2:51" s="12" customFormat="1" ht="10">
      <c r="B1952" s="162"/>
      <c r="D1952" s="159" t="s">
        <v>171</v>
      </c>
      <c r="E1952" s="163" t="s">
        <v>21</v>
      </c>
      <c r="F1952" s="164" t="s">
        <v>1828</v>
      </c>
      <c r="H1952" s="163" t="s">
        <v>21</v>
      </c>
      <c r="I1952" s="165"/>
      <c r="L1952" s="162"/>
      <c r="M1952" s="166"/>
      <c r="T1952" s="167"/>
      <c r="AT1952" s="163" t="s">
        <v>171</v>
      </c>
      <c r="AU1952" s="163" t="s">
        <v>85</v>
      </c>
      <c r="AV1952" s="12" t="s">
        <v>83</v>
      </c>
      <c r="AW1952" s="12" t="s">
        <v>37</v>
      </c>
      <c r="AX1952" s="12" t="s">
        <v>76</v>
      </c>
      <c r="AY1952" s="163" t="s">
        <v>160</v>
      </c>
    </row>
    <row r="1953" spans="2:51" s="13" customFormat="1" ht="10">
      <c r="B1953" s="168"/>
      <c r="D1953" s="159" t="s">
        <v>171</v>
      </c>
      <c r="E1953" s="169" t="s">
        <v>21</v>
      </c>
      <c r="F1953" s="170" t="s">
        <v>1829</v>
      </c>
      <c r="H1953" s="171">
        <v>311</v>
      </c>
      <c r="I1953" s="172"/>
      <c r="L1953" s="168"/>
      <c r="M1953" s="173"/>
      <c r="T1953" s="174"/>
      <c r="AT1953" s="169" t="s">
        <v>171</v>
      </c>
      <c r="AU1953" s="169" t="s">
        <v>85</v>
      </c>
      <c r="AV1953" s="13" t="s">
        <v>85</v>
      </c>
      <c r="AW1953" s="13" t="s">
        <v>37</v>
      </c>
      <c r="AX1953" s="13" t="s">
        <v>76</v>
      </c>
      <c r="AY1953" s="169" t="s">
        <v>160</v>
      </c>
    </row>
    <row r="1954" spans="2:51" s="15" customFormat="1" ht="10">
      <c r="B1954" s="182"/>
      <c r="D1954" s="159" t="s">
        <v>171</v>
      </c>
      <c r="E1954" s="183" t="s">
        <v>21</v>
      </c>
      <c r="F1954" s="184" t="s">
        <v>185</v>
      </c>
      <c r="H1954" s="185">
        <v>311</v>
      </c>
      <c r="I1954" s="186"/>
      <c r="L1954" s="182"/>
      <c r="M1954" s="187"/>
      <c r="T1954" s="188"/>
      <c r="AT1954" s="183" t="s">
        <v>171</v>
      </c>
      <c r="AU1954" s="183" t="s">
        <v>85</v>
      </c>
      <c r="AV1954" s="15" t="s">
        <v>167</v>
      </c>
      <c r="AW1954" s="15" t="s">
        <v>37</v>
      </c>
      <c r="AX1954" s="15" t="s">
        <v>83</v>
      </c>
      <c r="AY1954" s="183" t="s">
        <v>160</v>
      </c>
    </row>
    <row r="1955" spans="2:65" s="1" customFormat="1" ht="16.5" customHeight="1">
      <c r="B1955" s="33"/>
      <c r="C1955" s="146" t="s">
        <v>1830</v>
      </c>
      <c r="D1955" s="146" t="s">
        <v>162</v>
      </c>
      <c r="E1955" s="147" t="s">
        <v>1831</v>
      </c>
      <c r="F1955" s="148" t="s">
        <v>1832</v>
      </c>
      <c r="G1955" s="149" t="s">
        <v>370</v>
      </c>
      <c r="H1955" s="150">
        <v>272.6</v>
      </c>
      <c r="I1955" s="151"/>
      <c r="J1955" s="152">
        <f>ROUND(I1955*H1955,2)</f>
        <v>0</v>
      </c>
      <c r="K1955" s="148" t="s">
        <v>166</v>
      </c>
      <c r="L1955" s="33"/>
      <c r="M1955" s="153" t="s">
        <v>21</v>
      </c>
      <c r="N1955" s="154" t="s">
        <v>47</v>
      </c>
      <c r="P1955" s="155">
        <f>O1955*H1955</f>
        <v>0</v>
      </c>
      <c r="Q1955" s="155">
        <v>0.00121</v>
      </c>
      <c r="R1955" s="155">
        <f>Q1955*H1955</f>
        <v>0.32984600000000003</v>
      </c>
      <c r="S1955" s="155">
        <v>0</v>
      </c>
      <c r="T1955" s="156">
        <f>S1955*H1955</f>
        <v>0</v>
      </c>
      <c r="AR1955" s="157" t="s">
        <v>352</v>
      </c>
      <c r="AT1955" s="157" t="s">
        <v>162</v>
      </c>
      <c r="AU1955" s="157" t="s">
        <v>85</v>
      </c>
      <c r="AY1955" s="18" t="s">
        <v>160</v>
      </c>
      <c r="BE1955" s="158">
        <f>IF(N1955="základní",J1955,0)</f>
        <v>0</v>
      </c>
      <c r="BF1955" s="158">
        <f>IF(N1955="snížená",J1955,0)</f>
        <v>0</v>
      </c>
      <c r="BG1955" s="158">
        <f>IF(N1955="zákl. přenesená",J1955,0)</f>
        <v>0</v>
      </c>
      <c r="BH1955" s="158">
        <f>IF(N1955="sníž. přenesená",J1955,0)</f>
        <v>0</v>
      </c>
      <c r="BI1955" s="158">
        <f>IF(N1955="nulová",J1955,0)</f>
        <v>0</v>
      </c>
      <c r="BJ1955" s="18" t="s">
        <v>83</v>
      </c>
      <c r="BK1955" s="158">
        <f>ROUND(I1955*H1955,2)</f>
        <v>0</v>
      </c>
      <c r="BL1955" s="18" t="s">
        <v>352</v>
      </c>
      <c r="BM1955" s="157" t="s">
        <v>1833</v>
      </c>
    </row>
    <row r="1956" spans="2:47" s="1" customFormat="1" ht="36">
      <c r="B1956" s="33"/>
      <c r="D1956" s="159" t="s">
        <v>169</v>
      </c>
      <c r="F1956" s="160" t="s">
        <v>1834</v>
      </c>
      <c r="I1956" s="94"/>
      <c r="L1956" s="33"/>
      <c r="M1956" s="161"/>
      <c r="T1956" s="54"/>
      <c r="AT1956" s="18" t="s">
        <v>169</v>
      </c>
      <c r="AU1956" s="18" t="s">
        <v>85</v>
      </c>
    </row>
    <row r="1957" spans="2:51" s="12" customFormat="1" ht="10">
      <c r="B1957" s="162"/>
      <c r="D1957" s="159" t="s">
        <v>171</v>
      </c>
      <c r="E1957" s="163" t="s">
        <v>21</v>
      </c>
      <c r="F1957" s="164" t="s">
        <v>1828</v>
      </c>
      <c r="H1957" s="163" t="s">
        <v>21</v>
      </c>
      <c r="I1957" s="165"/>
      <c r="L1957" s="162"/>
      <c r="M1957" s="166"/>
      <c r="T1957" s="167"/>
      <c r="AT1957" s="163" t="s">
        <v>171</v>
      </c>
      <c r="AU1957" s="163" t="s">
        <v>85</v>
      </c>
      <c r="AV1957" s="12" t="s">
        <v>83</v>
      </c>
      <c r="AW1957" s="12" t="s">
        <v>37</v>
      </c>
      <c r="AX1957" s="12" t="s">
        <v>76</v>
      </c>
      <c r="AY1957" s="163" t="s">
        <v>160</v>
      </c>
    </row>
    <row r="1958" spans="2:51" s="13" customFormat="1" ht="10">
      <c r="B1958" s="168"/>
      <c r="D1958" s="159" t="s">
        <v>171</v>
      </c>
      <c r="E1958" s="169" t="s">
        <v>21</v>
      </c>
      <c r="F1958" s="170" t="s">
        <v>1835</v>
      </c>
      <c r="H1958" s="171">
        <v>272.6</v>
      </c>
      <c r="I1958" s="172"/>
      <c r="L1958" s="168"/>
      <c r="M1958" s="173"/>
      <c r="T1958" s="174"/>
      <c r="AT1958" s="169" t="s">
        <v>171</v>
      </c>
      <c r="AU1958" s="169" t="s">
        <v>85</v>
      </c>
      <c r="AV1958" s="13" t="s">
        <v>85</v>
      </c>
      <c r="AW1958" s="13" t="s">
        <v>37</v>
      </c>
      <c r="AX1958" s="13" t="s">
        <v>76</v>
      </c>
      <c r="AY1958" s="169" t="s">
        <v>160</v>
      </c>
    </row>
    <row r="1959" spans="2:51" s="15" customFormat="1" ht="10">
      <c r="B1959" s="182"/>
      <c r="D1959" s="159" t="s">
        <v>171</v>
      </c>
      <c r="E1959" s="183" t="s">
        <v>21</v>
      </c>
      <c r="F1959" s="184" t="s">
        <v>185</v>
      </c>
      <c r="H1959" s="185">
        <v>272.6</v>
      </c>
      <c r="I1959" s="186"/>
      <c r="L1959" s="182"/>
      <c r="M1959" s="187"/>
      <c r="T1959" s="188"/>
      <c r="AT1959" s="183" t="s">
        <v>171</v>
      </c>
      <c r="AU1959" s="183" t="s">
        <v>85</v>
      </c>
      <c r="AV1959" s="15" t="s">
        <v>167</v>
      </c>
      <c r="AW1959" s="15" t="s">
        <v>37</v>
      </c>
      <c r="AX1959" s="15" t="s">
        <v>83</v>
      </c>
      <c r="AY1959" s="183" t="s">
        <v>160</v>
      </c>
    </row>
    <row r="1960" spans="2:65" s="1" customFormat="1" ht="16.5" customHeight="1">
      <c r="B1960" s="33"/>
      <c r="C1960" s="146" t="s">
        <v>1836</v>
      </c>
      <c r="D1960" s="146" t="s">
        <v>162</v>
      </c>
      <c r="E1960" s="147" t="s">
        <v>1837</v>
      </c>
      <c r="F1960" s="148" t="s">
        <v>1838</v>
      </c>
      <c r="G1960" s="149" t="s">
        <v>370</v>
      </c>
      <c r="H1960" s="150">
        <v>45.56</v>
      </c>
      <c r="I1960" s="151"/>
      <c r="J1960" s="152">
        <f>ROUND(I1960*H1960,2)</f>
        <v>0</v>
      </c>
      <c r="K1960" s="148" t="s">
        <v>166</v>
      </c>
      <c r="L1960" s="33"/>
      <c r="M1960" s="153" t="s">
        <v>21</v>
      </c>
      <c r="N1960" s="154" t="s">
        <v>47</v>
      </c>
      <c r="P1960" s="155">
        <f>O1960*H1960</f>
        <v>0</v>
      </c>
      <c r="Q1960" s="155">
        <v>0.00039</v>
      </c>
      <c r="R1960" s="155">
        <f>Q1960*H1960</f>
        <v>0.0177684</v>
      </c>
      <c r="S1960" s="155">
        <v>0</v>
      </c>
      <c r="T1960" s="156">
        <f>S1960*H1960</f>
        <v>0</v>
      </c>
      <c r="AR1960" s="157" t="s">
        <v>352</v>
      </c>
      <c r="AT1960" s="157" t="s">
        <v>162</v>
      </c>
      <c r="AU1960" s="157" t="s">
        <v>85</v>
      </c>
      <c r="AY1960" s="18" t="s">
        <v>160</v>
      </c>
      <c r="BE1960" s="158">
        <f>IF(N1960="základní",J1960,0)</f>
        <v>0</v>
      </c>
      <c r="BF1960" s="158">
        <f>IF(N1960="snížená",J1960,0)</f>
        <v>0</v>
      </c>
      <c r="BG1960" s="158">
        <f>IF(N1960="zákl. přenesená",J1960,0)</f>
        <v>0</v>
      </c>
      <c r="BH1960" s="158">
        <f>IF(N1960="sníž. přenesená",J1960,0)</f>
        <v>0</v>
      </c>
      <c r="BI1960" s="158">
        <f>IF(N1960="nulová",J1960,0)</f>
        <v>0</v>
      </c>
      <c r="BJ1960" s="18" t="s">
        <v>83</v>
      </c>
      <c r="BK1960" s="158">
        <f>ROUND(I1960*H1960,2)</f>
        <v>0</v>
      </c>
      <c r="BL1960" s="18" t="s">
        <v>352</v>
      </c>
      <c r="BM1960" s="157" t="s">
        <v>1839</v>
      </c>
    </row>
    <row r="1961" spans="2:51" s="12" customFormat="1" ht="10">
      <c r="B1961" s="162"/>
      <c r="D1961" s="159" t="s">
        <v>171</v>
      </c>
      <c r="E1961" s="163" t="s">
        <v>21</v>
      </c>
      <c r="F1961" s="164" t="s">
        <v>1817</v>
      </c>
      <c r="H1961" s="163" t="s">
        <v>21</v>
      </c>
      <c r="I1961" s="165"/>
      <c r="L1961" s="162"/>
      <c r="M1961" s="166"/>
      <c r="T1961" s="167"/>
      <c r="AT1961" s="163" t="s">
        <v>171</v>
      </c>
      <c r="AU1961" s="163" t="s">
        <v>85</v>
      </c>
      <c r="AV1961" s="12" t="s">
        <v>83</v>
      </c>
      <c r="AW1961" s="12" t="s">
        <v>37</v>
      </c>
      <c r="AX1961" s="12" t="s">
        <v>76</v>
      </c>
      <c r="AY1961" s="163" t="s">
        <v>160</v>
      </c>
    </row>
    <row r="1962" spans="2:51" s="13" customFormat="1" ht="10">
      <c r="B1962" s="168"/>
      <c r="D1962" s="159" t="s">
        <v>171</v>
      </c>
      <c r="E1962" s="169" t="s">
        <v>21</v>
      </c>
      <c r="F1962" s="170" t="s">
        <v>1840</v>
      </c>
      <c r="H1962" s="171">
        <v>45.56</v>
      </c>
      <c r="I1962" s="172"/>
      <c r="L1962" s="168"/>
      <c r="M1962" s="173"/>
      <c r="T1962" s="174"/>
      <c r="AT1962" s="169" t="s">
        <v>171</v>
      </c>
      <c r="AU1962" s="169" t="s">
        <v>85</v>
      </c>
      <c r="AV1962" s="13" t="s">
        <v>85</v>
      </c>
      <c r="AW1962" s="13" t="s">
        <v>37</v>
      </c>
      <c r="AX1962" s="13" t="s">
        <v>76</v>
      </c>
      <c r="AY1962" s="169" t="s">
        <v>160</v>
      </c>
    </row>
    <row r="1963" spans="2:51" s="15" customFormat="1" ht="10">
      <c r="B1963" s="182"/>
      <c r="D1963" s="159" t="s">
        <v>171</v>
      </c>
      <c r="E1963" s="183" t="s">
        <v>21</v>
      </c>
      <c r="F1963" s="184" t="s">
        <v>185</v>
      </c>
      <c r="H1963" s="185">
        <v>45.56</v>
      </c>
      <c r="I1963" s="186"/>
      <c r="L1963" s="182"/>
      <c r="M1963" s="187"/>
      <c r="T1963" s="188"/>
      <c r="AT1963" s="183" t="s">
        <v>171</v>
      </c>
      <c r="AU1963" s="183" t="s">
        <v>85</v>
      </c>
      <c r="AV1963" s="15" t="s">
        <v>167</v>
      </c>
      <c r="AW1963" s="15" t="s">
        <v>37</v>
      </c>
      <c r="AX1963" s="15" t="s">
        <v>83</v>
      </c>
      <c r="AY1963" s="183" t="s">
        <v>160</v>
      </c>
    </row>
    <row r="1964" spans="2:65" s="1" customFormat="1" ht="16.5" customHeight="1">
      <c r="B1964" s="33"/>
      <c r="C1964" s="146" t="s">
        <v>1841</v>
      </c>
      <c r="D1964" s="146" t="s">
        <v>162</v>
      </c>
      <c r="E1964" s="147" t="s">
        <v>1842</v>
      </c>
      <c r="F1964" s="148" t="s">
        <v>1843</v>
      </c>
      <c r="G1964" s="149" t="s">
        <v>370</v>
      </c>
      <c r="H1964" s="150">
        <v>227.93</v>
      </c>
      <c r="I1964" s="151"/>
      <c r="J1964" s="152">
        <f>ROUND(I1964*H1964,2)</f>
        <v>0</v>
      </c>
      <c r="K1964" s="148" t="s">
        <v>21</v>
      </c>
      <c r="L1964" s="33"/>
      <c r="M1964" s="153" t="s">
        <v>21</v>
      </c>
      <c r="N1964" s="154" t="s">
        <v>47</v>
      </c>
      <c r="P1964" s="155">
        <f>O1964*H1964</f>
        <v>0</v>
      </c>
      <c r="Q1964" s="155">
        <v>0.00061</v>
      </c>
      <c r="R1964" s="155">
        <f>Q1964*H1964</f>
        <v>0.1390373</v>
      </c>
      <c r="S1964" s="155">
        <v>0</v>
      </c>
      <c r="T1964" s="156">
        <f>S1964*H1964</f>
        <v>0</v>
      </c>
      <c r="AR1964" s="157" t="s">
        <v>352</v>
      </c>
      <c r="AT1964" s="157" t="s">
        <v>162</v>
      </c>
      <c r="AU1964" s="157" t="s">
        <v>85</v>
      </c>
      <c r="AY1964" s="18" t="s">
        <v>160</v>
      </c>
      <c r="BE1964" s="158">
        <f>IF(N1964="základní",J1964,0)</f>
        <v>0</v>
      </c>
      <c r="BF1964" s="158">
        <f>IF(N1964="snížená",J1964,0)</f>
        <v>0</v>
      </c>
      <c r="BG1964" s="158">
        <f>IF(N1964="zákl. přenesená",J1964,0)</f>
        <v>0</v>
      </c>
      <c r="BH1964" s="158">
        <f>IF(N1964="sníž. přenesená",J1964,0)</f>
        <v>0</v>
      </c>
      <c r="BI1964" s="158">
        <f>IF(N1964="nulová",J1964,0)</f>
        <v>0</v>
      </c>
      <c r="BJ1964" s="18" t="s">
        <v>83</v>
      </c>
      <c r="BK1964" s="158">
        <f>ROUND(I1964*H1964,2)</f>
        <v>0</v>
      </c>
      <c r="BL1964" s="18" t="s">
        <v>352</v>
      </c>
      <c r="BM1964" s="157" t="s">
        <v>1844</v>
      </c>
    </row>
    <row r="1965" spans="2:51" s="12" customFormat="1" ht="10">
      <c r="B1965" s="162"/>
      <c r="D1965" s="159" t="s">
        <v>171</v>
      </c>
      <c r="E1965" s="163" t="s">
        <v>21</v>
      </c>
      <c r="F1965" s="164" t="s">
        <v>1817</v>
      </c>
      <c r="H1965" s="163" t="s">
        <v>21</v>
      </c>
      <c r="I1965" s="165"/>
      <c r="L1965" s="162"/>
      <c r="M1965" s="166"/>
      <c r="T1965" s="167"/>
      <c r="AT1965" s="163" t="s">
        <v>171</v>
      </c>
      <c r="AU1965" s="163" t="s">
        <v>85</v>
      </c>
      <c r="AV1965" s="12" t="s">
        <v>83</v>
      </c>
      <c r="AW1965" s="12" t="s">
        <v>37</v>
      </c>
      <c r="AX1965" s="12" t="s">
        <v>76</v>
      </c>
      <c r="AY1965" s="163" t="s">
        <v>160</v>
      </c>
    </row>
    <row r="1966" spans="2:51" s="13" customFormat="1" ht="10">
      <c r="B1966" s="168"/>
      <c r="D1966" s="159" t="s">
        <v>171</v>
      </c>
      <c r="E1966" s="169" t="s">
        <v>21</v>
      </c>
      <c r="F1966" s="170" t="s">
        <v>1845</v>
      </c>
      <c r="H1966" s="171">
        <v>227.93</v>
      </c>
      <c r="I1966" s="172"/>
      <c r="L1966" s="168"/>
      <c r="M1966" s="173"/>
      <c r="T1966" s="174"/>
      <c r="AT1966" s="169" t="s">
        <v>171</v>
      </c>
      <c r="AU1966" s="169" t="s">
        <v>85</v>
      </c>
      <c r="AV1966" s="13" t="s">
        <v>85</v>
      </c>
      <c r="AW1966" s="13" t="s">
        <v>37</v>
      </c>
      <c r="AX1966" s="13" t="s">
        <v>76</v>
      </c>
      <c r="AY1966" s="169" t="s">
        <v>160</v>
      </c>
    </row>
    <row r="1967" spans="2:51" s="15" customFormat="1" ht="10">
      <c r="B1967" s="182"/>
      <c r="D1967" s="159" t="s">
        <v>171</v>
      </c>
      <c r="E1967" s="183" t="s">
        <v>21</v>
      </c>
      <c r="F1967" s="184" t="s">
        <v>185</v>
      </c>
      <c r="H1967" s="185">
        <v>227.93</v>
      </c>
      <c r="I1967" s="186"/>
      <c r="L1967" s="182"/>
      <c r="M1967" s="187"/>
      <c r="T1967" s="188"/>
      <c r="AT1967" s="183" t="s">
        <v>171</v>
      </c>
      <c r="AU1967" s="183" t="s">
        <v>85</v>
      </c>
      <c r="AV1967" s="15" t="s">
        <v>167</v>
      </c>
      <c r="AW1967" s="15" t="s">
        <v>37</v>
      </c>
      <c r="AX1967" s="15" t="s">
        <v>83</v>
      </c>
      <c r="AY1967" s="183" t="s">
        <v>160</v>
      </c>
    </row>
    <row r="1968" spans="2:65" s="1" customFormat="1" ht="16.5" customHeight="1">
      <c r="B1968" s="33"/>
      <c r="C1968" s="146" t="s">
        <v>1846</v>
      </c>
      <c r="D1968" s="146" t="s">
        <v>162</v>
      </c>
      <c r="E1968" s="147" t="s">
        <v>1847</v>
      </c>
      <c r="F1968" s="148" t="s">
        <v>1848</v>
      </c>
      <c r="G1968" s="149" t="s">
        <v>370</v>
      </c>
      <c r="H1968" s="150">
        <v>299.79</v>
      </c>
      <c r="I1968" s="151"/>
      <c r="J1968" s="152">
        <f>ROUND(I1968*H1968,2)</f>
        <v>0</v>
      </c>
      <c r="K1968" s="148" t="s">
        <v>21</v>
      </c>
      <c r="L1968" s="33"/>
      <c r="M1968" s="153" t="s">
        <v>21</v>
      </c>
      <c r="N1968" s="154" t="s">
        <v>47</v>
      </c>
      <c r="P1968" s="155">
        <f>O1968*H1968</f>
        <v>0</v>
      </c>
      <c r="Q1968" s="155">
        <v>0.00094</v>
      </c>
      <c r="R1968" s="155">
        <f>Q1968*H1968</f>
        <v>0.2818026</v>
      </c>
      <c r="S1968" s="155">
        <v>0</v>
      </c>
      <c r="T1968" s="156">
        <f>S1968*H1968</f>
        <v>0</v>
      </c>
      <c r="AR1968" s="157" t="s">
        <v>352</v>
      </c>
      <c r="AT1968" s="157" t="s">
        <v>162</v>
      </c>
      <c r="AU1968" s="157" t="s">
        <v>85</v>
      </c>
      <c r="AY1968" s="18" t="s">
        <v>160</v>
      </c>
      <c r="BE1968" s="158">
        <f>IF(N1968="základní",J1968,0)</f>
        <v>0</v>
      </c>
      <c r="BF1968" s="158">
        <f>IF(N1968="snížená",J1968,0)</f>
        <v>0</v>
      </c>
      <c r="BG1968" s="158">
        <f>IF(N1968="zákl. přenesená",J1968,0)</f>
        <v>0</v>
      </c>
      <c r="BH1968" s="158">
        <f>IF(N1968="sníž. přenesená",J1968,0)</f>
        <v>0</v>
      </c>
      <c r="BI1968" s="158">
        <f>IF(N1968="nulová",J1968,0)</f>
        <v>0</v>
      </c>
      <c r="BJ1968" s="18" t="s">
        <v>83</v>
      </c>
      <c r="BK1968" s="158">
        <f>ROUND(I1968*H1968,2)</f>
        <v>0</v>
      </c>
      <c r="BL1968" s="18" t="s">
        <v>352</v>
      </c>
      <c r="BM1968" s="157" t="s">
        <v>1849</v>
      </c>
    </row>
    <row r="1969" spans="2:51" s="12" customFormat="1" ht="10">
      <c r="B1969" s="162"/>
      <c r="D1969" s="159" t="s">
        <v>171</v>
      </c>
      <c r="E1969" s="163" t="s">
        <v>21</v>
      </c>
      <c r="F1969" s="164" t="s">
        <v>1817</v>
      </c>
      <c r="H1969" s="163" t="s">
        <v>21</v>
      </c>
      <c r="I1969" s="165"/>
      <c r="L1969" s="162"/>
      <c r="M1969" s="166"/>
      <c r="T1969" s="167"/>
      <c r="AT1969" s="163" t="s">
        <v>171</v>
      </c>
      <c r="AU1969" s="163" t="s">
        <v>85</v>
      </c>
      <c r="AV1969" s="12" t="s">
        <v>83</v>
      </c>
      <c r="AW1969" s="12" t="s">
        <v>37</v>
      </c>
      <c r="AX1969" s="12" t="s">
        <v>76</v>
      </c>
      <c r="AY1969" s="163" t="s">
        <v>160</v>
      </c>
    </row>
    <row r="1970" spans="2:51" s="13" customFormat="1" ht="10">
      <c r="B1970" s="168"/>
      <c r="D1970" s="159" t="s">
        <v>171</v>
      </c>
      <c r="E1970" s="169" t="s">
        <v>21</v>
      </c>
      <c r="F1970" s="170" t="s">
        <v>1850</v>
      </c>
      <c r="H1970" s="171">
        <v>299.79</v>
      </c>
      <c r="I1970" s="172"/>
      <c r="L1970" s="168"/>
      <c r="M1970" s="173"/>
      <c r="T1970" s="174"/>
      <c r="AT1970" s="169" t="s">
        <v>171</v>
      </c>
      <c r="AU1970" s="169" t="s">
        <v>85</v>
      </c>
      <c r="AV1970" s="13" t="s">
        <v>85</v>
      </c>
      <c r="AW1970" s="13" t="s">
        <v>37</v>
      </c>
      <c r="AX1970" s="13" t="s">
        <v>76</v>
      </c>
      <c r="AY1970" s="169" t="s">
        <v>160</v>
      </c>
    </row>
    <row r="1971" spans="2:51" s="15" customFormat="1" ht="10">
      <c r="B1971" s="182"/>
      <c r="D1971" s="159" t="s">
        <v>171</v>
      </c>
      <c r="E1971" s="183" t="s">
        <v>21</v>
      </c>
      <c r="F1971" s="184" t="s">
        <v>185</v>
      </c>
      <c r="H1971" s="185">
        <v>299.79</v>
      </c>
      <c r="I1971" s="186"/>
      <c r="L1971" s="182"/>
      <c r="M1971" s="187"/>
      <c r="T1971" s="188"/>
      <c r="AT1971" s="183" t="s">
        <v>171</v>
      </c>
      <c r="AU1971" s="183" t="s">
        <v>85</v>
      </c>
      <c r="AV1971" s="15" t="s">
        <v>167</v>
      </c>
      <c r="AW1971" s="15" t="s">
        <v>37</v>
      </c>
      <c r="AX1971" s="15" t="s">
        <v>83</v>
      </c>
      <c r="AY1971" s="183" t="s">
        <v>160</v>
      </c>
    </row>
    <row r="1972" spans="2:65" s="1" customFormat="1" ht="16.5" customHeight="1">
      <c r="B1972" s="33"/>
      <c r="C1972" s="146" t="s">
        <v>1851</v>
      </c>
      <c r="D1972" s="146" t="s">
        <v>162</v>
      </c>
      <c r="E1972" s="147" t="s">
        <v>1852</v>
      </c>
      <c r="F1972" s="148" t="s">
        <v>1853</v>
      </c>
      <c r="G1972" s="149" t="s">
        <v>370</v>
      </c>
      <c r="H1972" s="150">
        <v>12</v>
      </c>
      <c r="I1972" s="151"/>
      <c r="J1972" s="152">
        <f>ROUND(I1972*H1972,2)</f>
        <v>0</v>
      </c>
      <c r="K1972" s="148" t="s">
        <v>21</v>
      </c>
      <c r="L1972" s="33"/>
      <c r="M1972" s="153" t="s">
        <v>21</v>
      </c>
      <c r="N1972" s="154" t="s">
        <v>47</v>
      </c>
      <c r="P1972" s="155">
        <f>O1972*H1972</f>
        <v>0</v>
      </c>
      <c r="Q1972" s="155">
        <v>0.00079</v>
      </c>
      <c r="R1972" s="155">
        <f>Q1972*H1972</f>
        <v>0.00948</v>
      </c>
      <c r="S1972" s="155">
        <v>0</v>
      </c>
      <c r="T1972" s="156">
        <f>S1972*H1972</f>
        <v>0</v>
      </c>
      <c r="AR1972" s="157" t="s">
        <v>352</v>
      </c>
      <c r="AT1972" s="157" t="s">
        <v>162</v>
      </c>
      <c r="AU1972" s="157" t="s">
        <v>85</v>
      </c>
      <c r="AY1972" s="18" t="s">
        <v>160</v>
      </c>
      <c r="BE1972" s="158">
        <f>IF(N1972="základní",J1972,0)</f>
        <v>0</v>
      </c>
      <c r="BF1972" s="158">
        <f>IF(N1972="snížená",J1972,0)</f>
        <v>0</v>
      </c>
      <c r="BG1972" s="158">
        <f>IF(N1972="zákl. přenesená",J1972,0)</f>
        <v>0</v>
      </c>
      <c r="BH1972" s="158">
        <f>IF(N1972="sníž. přenesená",J1972,0)</f>
        <v>0</v>
      </c>
      <c r="BI1972" s="158">
        <f>IF(N1972="nulová",J1972,0)</f>
        <v>0</v>
      </c>
      <c r="BJ1972" s="18" t="s">
        <v>83</v>
      </c>
      <c r="BK1972" s="158">
        <f>ROUND(I1972*H1972,2)</f>
        <v>0</v>
      </c>
      <c r="BL1972" s="18" t="s">
        <v>352</v>
      </c>
      <c r="BM1972" s="157" t="s">
        <v>1854</v>
      </c>
    </row>
    <row r="1973" spans="2:51" s="12" customFormat="1" ht="10">
      <c r="B1973" s="162"/>
      <c r="D1973" s="159" t="s">
        <v>171</v>
      </c>
      <c r="E1973" s="163" t="s">
        <v>21</v>
      </c>
      <c r="F1973" s="164" t="s">
        <v>1817</v>
      </c>
      <c r="H1973" s="163" t="s">
        <v>21</v>
      </c>
      <c r="I1973" s="165"/>
      <c r="L1973" s="162"/>
      <c r="M1973" s="166"/>
      <c r="T1973" s="167"/>
      <c r="AT1973" s="163" t="s">
        <v>171</v>
      </c>
      <c r="AU1973" s="163" t="s">
        <v>85</v>
      </c>
      <c r="AV1973" s="12" t="s">
        <v>83</v>
      </c>
      <c r="AW1973" s="12" t="s">
        <v>37</v>
      </c>
      <c r="AX1973" s="12" t="s">
        <v>76</v>
      </c>
      <c r="AY1973" s="163" t="s">
        <v>160</v>
      </c>
    </row>
    <row r="1974" spans="2:51" s="13" customFormat="1" ht="10">
      <c r="B1974" s="168"/>
      <c r="D1974" s="159" t="s">
        <v>171</v>
      </c>
      <c r="E1974" s="169" t="s">
        <v>21</v>
      </c>
      <c r="F1974" s="170" t="s">
        <v>1855</v>
      </c>
      <c r="H1974" s="171">
        <v>12</v>
      </c>
      <c r="I1974" s="172"/>
      <c r="L1974" s="168"/>
      <c r="M1974" s="173"/>
      <c r="T1974" s="174"/>
      <c r="AT1974" s="169" t="s">
        <v>171</v>
      </c>
      <c r="AU1974" s="169" t="s">
        <v>85</v>
      </c>
      <c r="AV1974" s="13" t="s">
        <v>85</v>
      </c>
      <c r="AW1974" s="13" t="s">
        <v>37</v>
      </c>
      <c r="AX1974" s="13" t="s">
        <v>76</v>
      </c>
      <c r="AY1974" s="169" t="s">
        <v>160</v>
      </c>
    </row>
    <row r="1975" spans="2:51" s="15" customFormat="1" ht="10">
      <c r="B1975" s="182"/>
      <c r="D1975" s="159" t="s">
        <v>171</v>
      </c>
      <c r="E1975" s="183" t="s">
        <v>21</v>
      </c>
      <c r="F1975" s="184" t="s">
        <v>185</v>
      </c>
      <c r="H1975" s="185">
        <v>12</v>
      </c>
      <c r="I1975" s="186"/>
      <c r="L1975" s="182"/>
      <c r="M1975" s="187"/>
      <c r="T1975" s="188"/>
      <c r="AT1975" s="183" t="s">
        <v>171</v>
      </c>
      <c r="AU1975" s="183" t="s">
        <v>85</v>
      </c>
      <c r="AV1975" s="15" t="s">
        <v>167</v>
      </c>
      <c r="AW1975" s="15" t="s">
        <v>37</v>
      </c>
      <c r="AX1975" s="15" t="s">
        <v>83</v>
      </c>
      <c r="AY1975" s="183" t="s">
        <v>160</v>
      </c>
    </row>
    <row r="1976" spans="2:65" s="1" customFormat="1" ht="24" customHeight="1">
      <c r="B1976" s="33"/>
      <c r="C1976" s="146" t="s">
        <v>1856</v>
      </c>
      <c r="D1976" s="146" t="s">
        <v>162</v>
      </c>
      <c r="E1976" s="147" t="s">
        <v>1857</v>
      </c>
      <c r="F1976" s="148" t="s">
        <v>1858</v>
      </c>
      <c r="G1976" s="149" t="s">
        <v>332</v>
      </c>
      <c r="H1976" s="150">
        <v>3</v>
      </c>
      <c r="I1976" s="151"/>
      <c r="J1976" s="152">
        <f>ROUND(I1976*H1976,2)</f>
        <v>0</v>
      </c>
      <c r="K1976" s="148" t="s">
        <v>166</v>
      </c>
      <c r="L1976" s="33"/>
      <c r="M1976" s="153" t="s">
        <v>21</v>
      </c>
      <c r="N1976" s="154" t="s">
        <v>47</v>
      </c>
      <c r="P1976" s="155">
        <f>O1976*H1976</f>
        <v>0</v>
      </c>
      <c r="Q1976" s="155">
        <v>0</v>
      </c>
      <c r="R1976" s="155">
        <f>Q1976*H1976</f>
        <v>0</v>
      </c>
      <c r="S1976" s="155">
        <v>0</v>
      </c>
      <c r="T1976" s="156">
        <f>S1976*H1976</f>
        <v>0</v>
      </c>
      <c r="AR1976" s="157" t="s">
        <v>352</v>
      </c>
      <c r="AT1976" s="157" t="s">
        <v>162</v>
      </c>
      <c r="AU1976" s="157" t="s">
        <v>85</v>
      </c>
      <c r="AY1976" s="18" t="s">
        <v>160</v>
      </c>
      <c r="BE1976" s="158">
        <f>IF(N1976="základní",J1976,0)</f>
        <v>0</v>
      </c>
      <c r="BF1976" s="158">
        <f>IF(N1976="snížená",J1976,0)</f>
        <v>0</v>
      </c>
      <c r="BG1976" s="158">
        <f>IF(N1976="zákl. přenesená",J1976,0)</f>
        <v>0</v>
      </c>
      <c r="BH1976" s="158">
        <f>IF(N1976="sníž. přenesená",J1976,0)</f>
        <v>0</v>
      </c>
      <c r="BI1976" s="158">
        <f>IF(N1976="nulová",J1976,0)</f>
        <v>0</v>
      </c>
      <c r="BJ1976" s="18" t="s">
        <v>83</v>
      </c>
      <c r="BK1976" s="158">
        <f>ROUND(I1976*H1976,2)</f>
        <v>0</v>
      </c>
      <c r="BL1976" s="18" t="s">
        <v>352</v>
      </c>
      <c r="BM1976" s="157" t="s">
        <v>1859</v>
      </c>
    </row>
    <row r="1977" spans="2:51" s="12" customFormat="1" ht="10">
      <c r="B1977" s="162"/>
      <c r="D1977" s="159" t="s">
        <v>171</v>
      </c>
      <c r="E1977" s="163" t="s">
        <v>21</v>
      </c>
      <c r="F1977" s="164" t="s">
        <v>1860</v>
      </c>
      <c r="H1977" s="163" t="s">
        <v>21</v>
      </c>
      <c r="I1977" s="165"/>
      <c r="L1977" s="162"/>
      <c r="M1977" s="166"/>
      <c r="T1977" s="167"/>
      <c r="AT1977" s="163" t="s">
        <v>171</v>
      </c>
      <c r="AU1977" s="163" t="s">
        <v>85</v>
      </c>
      <c r="AV1977" s="12" t="s">
        <v>83</v>
      </c>
      <c r="AW1977" s="12" t="s">
        <v>37</v>
      </c>
      <c r="AX1977" s="12" t="s">
        <v>76</v>
      </c>
      <c r="AY1977" s="163" t="s">
        <v>160</v>
      </c>
    </row>
    <row r="1978" spans="2:51" s="13" customFormat="1" ht="10">
      <c r="B1978" s="168"/>
      <c r="D1978" s="159" t="s">
        <v>171</v>
      </c>
      <c r="E1978" s="169" t="s">
        <v>21</v>
      </c>
      <c r="F1978" s="170" t="s">
        <v>1861</v>
      </c>
      <c r="H1978" s="171">
        <v>3</v>
      </c>
      <c r="I1978" s="172"/>
      <c r="L1978" s="168"/>
      <c r="M1978" s="173"/>
      <c r="T1978" s="174"/>
      <c r="AT1978" s="169" t="s">
        <v>171</v>
      </c>
      <c r="AU1978" s="169" t="s">
        <v>85</v>
      </c>
      <c r="AV1978" s="13" t="s">
        <v>85</v>
      </c>
      <c r="AW1978" s="13" t="s">
        <v>37</v>
      </c>
      <c r="AX1978" s="13" t="s">
        <v>76</v>
      </c>
      <c r="AY1978" s="169" t="s">
        <v>160</v>
      </c>
    </row>
    <row r="1979" spans="2:51" s="15" customFormat="1" ht="10">
      <c r="B1979" s="182"/>
      <c r="D1979" s="159" t="s">
        <v>171</v>
      </c>
      <c r="E1979" s="183" t="s">
        <v>21</v>
      </c>
      <c r="F1979" s="184" t="s">
        <v>185</v>
      </c>
      <c r="H1979" s="185">
        <v>3</v>
      </c>
      <c r="I1979" s="186"/>
      <c r="L1979" s="182"/>
      <c r="M1979" s="187"/>
      <c r="T1979" s="188"/>
      <c r="AT1979" s="183" t="s">
        <v>171</v>
      </c>
      <c r="AU1979" s="183" t="s">
        <v>85</v>
      </c>
      <c r="AV1979" s="15" t="s">
        <v>167</v>
      </c>
      <c r="AW1979" s="15" t="s">
        <v>37</v>
      </c>
      <c r="AX1979" s="15" t="s">
        <v>83</v>
      </c>
      <c r="AY1979" s="183" t="s">
        <v>160</v>
      </c>
    </row>
    <row r="1980" spans="2:65" s="1" customFormat="1" ht="16.5" customHeight="1">
      <c r="B1980" s="33"/>
      <c r="C1980" s="192" t="s">
        <v>1862</v>
      </c>
      <c r="D1980" s="192" t="s">
        <v>799</v>
      </c>
      <c r="E1980" s="193" t="s">
        <v>1863</v>
      </c>
      <c r="F1980" s="194" t="s">
        <v>1864</v>
      </c>
      <c r="G1980" s="195" t="s">
        <v>332</v>
      </c>
      <c r="H1980" s="196">
        <v>3</v>
      </c>
      <c r="I1980" s="197"/>
      <c r="J1980" s="198">
        <f>ROUND(I1980*H1980,2)</f>
        <v>0</v>
      </c>
      <c r="K1980" s="194" t="s">
        <v>21</v>
      </c>
      <c r="L1980" s="199"/>
      <c r="M1980" s="200" t="s">
        <v>21</v>
      </c>
      <c r="N1980" s="201" t="s">
        <v>47</v>
      </c>
      <c r="P1980" s="155">
        <f>O1980*H1980</f>
        <v>0</v>
      </c>
      <c r="Q1980" s="155">
        <v>0.0004</v>
      </c>
      <c r="R1980" s="155">
        <f>Q1980*H1980</f>
        <v>0.0012000000000000001</v>
      </c>
      <c r="S1980" s="155">
        <v>0</v>
      </c>
      <c r="T1980" s="156">
        <f>S1980*H1980</f>
        <v>0</v>
      </c>
      <c r="AR1980" s="157" t="s">
        <v>445</v>
      </c>
      <c r="AT1980" s="157" t="s">
        <v>799</v>
      </c>
      <c r="AU1980" s="157" t="s">
        <v>85</v>
      </c>
      <c r="AY1980" s="18" t="s">
        <v>160</v>
      </c>
      <c r="BE1980" s="158">
        <f>IF(N1980="základní",J1980,0)</f>
        <v>0</v>
      </c>
      <c r="BF1980" s="158">
        <f>IF(N1980="snížená",J1980,0)</f>
        <v>0</v>
      </c>
      <c r="BG1980" s="158">
        <f>IF(N1980="zákl. přenesená",J1980,0)</f>
        <v>0</v>
      </c>
      <c r="BH1980" s="158">
        <f>IF(N1980="sníž. přenesená",J1980,0)</f>
        <v>0</v>
      </c>
      <c r="BI1980" s="158">
        <f>IF(N1980="nulová",J1980,0)</f>
        <v>0</v>
      </c>
      <c r="BJ1980" s="18" t="s">
        <v>83</v>
      </c>
      <c r="BK1980" s="158">
        <f>ROUND(I1980*H1980,2)</f>
        <v>0</v>
      </c>
      <c r="BL1980" s="18" t="s">
        <v>352</v>
      </c>
      <c r="BM1980" s="157" t="s">
        <v>1865</v>
      </c>
    </row>
    <row r="1981" spans="2:65" s="1" customFormat="1" ht="16.5" customHeight="1">
      <c r="B1981" s="33"/>
      <c r="C1981" s="146" t="s">
        <v>1866</v>
      </c>
      <c r="D1981" s="146" t="s">
        <v>162</v>
      </c>
      <c r="E1981" s="147" t="s">
        <v>1867</v>
      </c>
      <c r="F1981" s="148" t="s">
        <v>1868</v>
      </c>
      <c r="G1981" s="149" t="s">
        <v>370</v>
      </c>
      <c r="H1981" s="150">
        <v>402.71</v>
      </c>
      <c r="I1981" s="151"/>
      <c r="J1981" s="152">
        <f>ROUND(I1981*H1981,2)</f>
        <v>0</v>
      </c>
      <c r="K1981" s="148" t="s">
        <v>166</v>
      </c>
      <c r="L1981" s="33"/>
      <c r="M1981" s="153" t="s">
        <v>21</v>
      </c>
      <c r="N1981" s="154" t="s">
        <v>47</v>
      </c>
      <c r="P1981" s="155">
        <f>O1981*H1981</f>
        <v>0</v>
      </c>
      <c r="Q1981" s="155">
        <v>0.00174</v>
      </c>
      <c r="R1981" s="155">
        <f>Q1981*H1981</f>
        <v>0.7007154</v>
      </c>
      <c r="S1981" s="155">
        <v>0</v>
      </c>
      <c r="T1981" s="156">
        <f>S1981*H1981</f>
        <v>0</v>
      </c>
      <c r="AR1981" s="157" t="s">
        <v>352</v>
      </c>
      <c r="AT1981" s="157" t="s">
        <v>162</v>
      </c>
      <c r="AU1981" s="157" t="s">
        <v>85</v>
      </c>
      <c r="AY1981" s="18" t="s">
        <v>160</v>
      </c>
      <c r="BE1981" s="158">
        <f>IF(N1981="základní",J1981,0)</f>
        <v>0</v>
      </c>
      <c r="BF1981" s="158">
        <f>IF(N1981="snížená",J1981,0)</f>
        <v>0</v>
      </c>
      <c r="BG1981" s="158">
        <f>IF(N1981="zákl. přenesená",J1981,0)</f>
        <v>0</v>
      </c>
      <c r="BH1981" s="158">
        <f>IF(N1981="sníž. přenesená",J1981,0)</f>
        <v>0</v>
      </c>
      <c r="BI1981" s="158">
        <f>IF(N1981="nulová",J1981,0)</f>
        <v>0</v>
      </c>
      <c r="BJ1981" s="18" t="s">
        <v>83</v>
      </c>
      <c r="BK1981" s="158">
        <f>ROUND(I1981*H1981,2)</f>
        <v>0</v>
      </c>
      <c r="BL1981" s="18" t="s">
        <v>352</v>
      </c>
      <c r="BM1981" s="157" t="s">
        <v>1869</v>
      </c>
    </row>
    <row r="1982" spans="2:51" s="12" customFormat="1" ht="10">
      <c r="B1982" s="162"/>
      <c r="D1982" s="159" t="s">
        <v>171</v>
      </c>
      <c r="E1982" s="163" t="s">
        <v>21</v>
      </c>
      <c r="F1982" s="164" t="s">
        <v>1817</v>
      </c>
      <c r="H1982" s="163" t="s">
        <v>21</v>
      </c>
      <c r="I1982" s="165"/>
      <c r="L1982" s="162"/>
      <c r="M1982" s="166"/>
      <c r="T1982" s="167"/>
      <c r="AT1982" s="163" t="s">
        <v>171</v>
      </c>
      <c r="AU1982" s="163" t="s">
        <v>85</v>
      </c>
      <c r="AV1982" s="12" t="s">
        <v>83</v>
      </c>
      <c r="AW1982" s="12" t="s">
        <v>37</v>
      </c>
      <c r="AX1982" s="12" t="s">
        <v>76</v>
      </c>
      <c r="AY1982" s="163" t="s">
        <v>160</v>
      </c>
    </row>
    <row r="1983" spans="2:51" s="13" customFormat="1" ht="10">
      <c r="B1983" s="168"/>
      <c r="D1983" s="159" t="s">
        <v>171</v>
      </c>
      <c r="E1983" s="169" t="s">
        <v>21</v>
      </c>
      <c r="F1983" s="170" t="s">
        <v>1870</v>
      </c>
      <c r="H1983" s="171">
        <v>402.71</v>
      </c>
      <c r="I1983" s="172"/>
      <c r="L1983" s="168"/>
      <c r="M1983" s="173"/>
      <c r="T1983" s="174"/>
      <c r="AT1983" s="169" t="s">
        <v>171</v>
      </c>
      <c r="AU1983" s="169" t="s">
        <v>85</v>
      </c>
      <c r="AV1983" s="13" t="s">
        <v>85</v>
      </c>
      <c r="AW1983" s="13" t="s">
        <v>37</v>
      </c>
      <c r="AX1983" s="13" t="s">
        <v>76</v>
      </c>
      <c r="AY1983" s="169" t="s">
        <v>160</v>
      </c>
    </row>
    <row r="1984" spans="2:51" s="15" customFormat="1" ht="10">
      <c r="B1984" s="182"/>
      <c r="D1984" s="159" t="s">
        <v>171</v>
      </c>
      <c r="E1984" s="183" t="s">
        <v>21</v>
      </c>
      <c r="F1984" s="184" t="s">
        <v>185</v>
      </c>
      <c r="H1984" s="185">
        <v>402.71</v>
      </c>
      <c r="I1984" s="186"/>
      <c r="L1984" s="182"/>
      <c r="M1984" s="187"/>
      <c r="T1984" s="188"/>
      <c r="AT1984" s="183" t="s">
        <v>171</v>
      </c>
      <c r="AU1984" s="183" t="s">
        <v>85</v>
      </c>
      <c r="AV1984" s="15" t="s">
        <v>167</v>
      </c>
      <c r="AW1984" s="15" t="s">
        <v>37</v>
      </c>
      <c r="AX1984" s="15" t="s">
        <v>83</v>
      </c>
      <c r="AY1984" s="183" t="s">
        <v>160</v>
      </c>
    </row>
    <row r="1985" spans="2:65" s="1" customFormat="1" ht="24" customHeight="1">
      <c r="B1985" s="33"/>
      <c r="C1985" s="146" t="s">
        <v>1871</v>
      </c>
      <c r="D1985" s="146" t="s">
        <v>162</v>
      </c>
      <c r="E1985" s="147" t="s">
        <v>1872</v>
      </c>
      <c r="F1985" s="148" t="s">
        <v>1873</v>
      </c>
      <c r="G1985" s="149" t="s">
        <v>332</v>
      </c>
      <c r="H1985" s="150">
        <v>4</v>
      </c>
      <c r="I1985" s="151"/>
      <c r="J1985" s="152">
        <f>ROUND(I1985*H1985,2)</f>
        <v>0</v>
      </c>
      <c r="K1985" s="148" t="s">
        <v>166</v>
      </c>
      <c r="L1985" s="33"/>
      <c r="M1985" s="153" t="s">
        <v>21</v>
      </c>
      <c r="N1985" s="154" t="s">
        <v>47</v>
      </c>
      <c r="P1985" s="155">
        <f>O1985*H1985</f>
        <v>0</v>
      </c>
      <c r="Q1985" s="155">
        <v>0.00025</v>
      </c>
      <c r="R1985" s="155">
        <f>Q1985*H1985</f>
        <v>0.001</v>
      </c>
      <c r="S1985" s="155">
        <v>0</v>
      </c>
      <c r="T1985" s="156">
        <f>S1985*H1985</f>
        <v>0</v>
      </c>
      <c r="AR1985" s="157" t="s">
        <v>352</v>
      </c>
      <c r="AT1985" s="157" t="s">
        <v>162</v>
      </c>
      <c r="AU1985" s="157" t="s">
        <v>85</v>
      </c>
      <c r="AY1985" s="18" t="s">
        <v>160</v>
      </c>
      <c r="BE1985" s="158">
        <f>IF(N1985="základní",J1985,0)</f>
        <v>0</v>
      </c>
      <c r="BF1985" s="158">
        <f>IF(N1985="snížená",J1985,0)</f>
        <v>0</v>
      </c>
      <c r="BG1985" s="158">
        <f>IF(N1985="zákl. přenesená",J1985,0)</f>
        <v>0</v>
      </c>
      <c r="BH1985" s="158">
        <f>IF(N1985="sníž. přenesená",J1985,0)</f>
        <v>0</v>
      </c>
      <c r="BI1985" s="158">
        <f>IF(N1985="nulová",J1985,0)</f>
        <v>0</v>
      </c>
      <c r="BJ1985" s="18" t="s">
        <v>83</v>
      </c>
      <c r="BK1985" s="158">
        <f>ROUND(I1985*H1985,2)</f>
        <v>0</v>
      </c>
      <c r="BL1985" s="18" t="s">
        <v>352</v>
      </c>
      <c r="BM1985" s="157" t="s">
        <v>1874</v>
      </c>
    </row>
    <row r="1986" spans="2:51" s="12" customFormat="1" ht="10">
      <c r="B1986" s="162"/>
      <c r="D1986" s="159" t="s">
        <v>171</v>
      </c>
      <c r="E1986" s="163" t="s">
        <v>21</v>
      </c>
      <c r="F1986" s="164" t="s">
        <v>1875</v>
      </c>
      <c r="H1986" s="163" t="s">
        <v>21</v>
      </c>
      <c r="I1986" s="165"/>
      <c r="L1986" s="162"/>
      <c r="M1986" s="166"/>
      <c r="T1986" s="167"/>
      <c r="AT1986" s="163" t="s">
        <v>171</v>
      </c>
      <c r="AU1986" s="163" t="s">
        <v>85</v>
      </c>
      <c r="AV1986" s="12" t="s">
        <v>83</v>
      </c>
      <c r="AW1986" s="12" t="s">
        <v>37</v>
      </c>
      <c r="AX1986" s="12" t="s">
        <v>76</v>
      </c>
      <c r="AY1986" s="163" t="s">
        <v>160</v>
      </c>
    </row>
    <row r="1987" spans="2:51" s="13" customFormat="1" ht="10">
      <c r="B1987" s="168"/>
      <c r="D1987" s="159" t="s">
        <v>171</v>
      </c>
      <c r="E1987" s="169" t="s">
        <v>21</v>
      </c>
      <c r="F1987" s="170" t="s">
        <v>1876</v>
      </c>
      <c r="H1987" s="171">
        <v>4</v>
      </c>
      <c r="I1987" s="172"/>
      <c r="L1987" s="168"/>
      <c r="M1987" s="173"/>
      <c r="T1987" s="174"/>
      <c r="AT1987" s="169" t="s">
        <v>171</v>
      </c>
      <c r="AU1987" s="169" t="s">
        <v>85</v>
      </c>
      <c r="AV1987" s="13" t="s">
        <v>85</v>
      </c>
      <c r="AW1987" s="13" t="s">
        <v>37</v>
      </c>
      <c r="AX1987" s="13" t="s">
        <v>76</v>
      </c>
      <c r="AY1987" s="169" t="s">
        <v>160</v>
      </c>
    </row>
    <row r="1988" spans="2:51" s="15" customFormat="1" ht="10">
      <c r="B1988" s="182"/>
      <c r="D1988" s="159" t="s">
        <v>171</v>
      </c>
      <c r="E1988" s="183" t="s">
        <v>21</v>
      </c>
      <c r="F1988" s="184" t="s">
        <v>185</v>
      </c>
      <c r="H1988" s="185">
        <v>4</v>
      </c>
      <c r="I1988" s="186"/>
      <c r="L1988" s="182"/>
      <c r="M1988" s="187"/>
      <c r="T1988" s="188"/>
      <c r="AT1988" s="183" t="s">
        <v>171</v>
      </c>
      <c r="AU1988" s="183" t="s">
        <v>85</v>
      </c>
      <c r="AV1988" s="15" t="s">
        <v>167</v>
      </c>
      <c r="AW1988" s="15" t="s">
        <v>37</v>
      </c>
      <c r="AX1988" s="15" t="s">
        <v>83</v>
      </c>
      <c r="AY1988" s="183" t="s">
        <v>160</v>
      </c>
    </row>
    <row r="1989" spans="2:65" s="1" customFormat="1" ht="24" customHeight="1">
      <c r="B1989" s="33"/>
      <c r="C1989" s="146" t="s">
        <v>1877</v>
      </c>
      <c r="D1989" s="146" t="s">
        <v>162</v>
      </c>
      <c r="E1989" s="147" t="s">
        <v>1878</v>
      </c>
      <c r="F1989" s="148" t="s">
        <v>1879</v>
      </c>
      <c r="G1989" s="149" t="s">
        <v>332</v>
      </c>
      <c r="H1989" s="150">
        <v>21</v>
      </c>
      <c r="I1989" s="151"/>
      <c r="J1989" s="152">
        <f>ROUND(I1989*H1989,2)</f>
        <v>0</v>
      </c>
      <c r="K1989" s="148" t="s">
        <v>166</v>
      </c>
      <c r="L1989" s="33"/>
      <c r="M1989" s="153" t="s">
        <v>21</v>
      </c>
      <c r="N1989" s="154" t="s">
        <v>47</v>
      </c>
      <c r="P1989" s="155">
        <f>O1989*H1989</f>
        <v>0</v>
      </c>
      <c r="Q1989" s="155">
        <v>0.00025</v>
      </c>
      <c r="R1989" s="155">
        <f>Q1989*H1989</f>
        <v>0.00525</v>
      </c>
      <c r="S1989" s="155">
        <v>0</v>
      </c>
      <c r="T1989" s="156">
        <f>S1989*H1989</f>
        <v>0</v>
      </c>
      <c r="AR1989" s="157" t="s">
        <v>352</v>
      </c>
      <c r="AT1989" s="157" t="s">
        <v>162</v>
      </c>
      <c r="AU1989" s="157" t="s">
        <v>85</v>
      </c>
      <c r="AY1989" s="18" t="s">
        <v>160</v>
      </c>
      <c r="BE1989" s="158">
        <f>IF(N1989="základní",J1989,0)</f>
        <v>0</v>
      </c>
      <c r="BF1989" s="158">
        <f>IF(N1989="snížená",J1989,0)</f>
        <v>0</v>
      </c>
      <c r="BG1989" s="158">
        <f>IF(N1989="zákl. přenesená",J1989,0)</f>
        <v>0</v>
      </c>
      <c r="BH1989" s="158">
        <f>IF(N1989="sníž. přenesená",J1989,0)</f>
        <v>0</v>
      </c>
      <c r="BI1989" s="158">
        <f>IF(N1989="nulová",J1989,0)</f>
        <v>0</v>
      </c>
      <c r="BJ1989" s="18" t="s">
        <v>83</v>
      </c>
      <c r="BK1989" s="158">
        <f>ROUND(I1989*H1989,2)</f>
        <v>0</v>
      </c>
      <c r="BL1989" s="18" t="s">
        <v>352</v>
      </c>
      <c r="BM1989" s="157" t="s">
        <v>1880</v>
      </c>
    </row>
    <row r="1990" spans="2:51" s="12" customFormat="1" ht="10">
      <c r="B1990" s="162"/>
      <c r="D1990" s="159" t="s">
        <v>171</v>
      </c>
      <c r="E1990" s="163" t="s">
        <v>21</v>
      </c>
      <c r="F1990" s="164" t="s">
        <v>1817</v>
      </c>
      <c r="H1990" s="163" t="s">
        <v>21</v>
      </c>
      <c r="I1990" s="165"/>
      <c r="L1990" s="162"/>
      <c r="M1990" s="166"/>
      <c r="T1990" s="167"/>
      <c r="AT1990" s="163" t="s">
        <v>171</v>
      </c>
      <c r="AU1990" s="163" t="s">
        <v>85</v>
      </c>
      <c r="AV1990" s="12" t="s">
        <v>83</v>
      </c>
      <c r="AW1990" s="12" t="s">
        <v>37</v>
      </c>
      <c r="AX1990" s="12" t="s">
        <v>76</v>
      </c>
      <c r="AY1990" s="163" t="s">
        <v>160</v>
      </c>
    </row>
    <row r="1991" spans="2:51" s="13" customFormat="1" ht="10">
      <c r="B1991" s="168"/>
      <c r="D1991" s="159" t="s">
        <v>171</v>
      </c>
      <c r="E1991" s="169" t="s">
        <v>21</v>
      </c>
      <c r="F1991" s="170" t="s">
        <v>1881</v>
      </c>
      <c r="H1991" s="171">
        <v>21</v>
      </c>
      <c r="I1991" s="172"/>
      <c r="L1991" s="168"/>
      <c r="M1991" s="173"/>
      <c r="T1991" s="174"/>
      <c r="AT1991" s="169" t="s">
        <v>171</v>
      </c>
      <c r="AU1991" s="169" t="s">
        <v>85</v>
      </c>
      <c r="AV1991" s="13" t="s">
        <v>85</v>
      </c>
      <c r="AW1991" s="13" t="s">
        <v>37</v>
      </c>
      <c r="AX1991" s="13" t="s">
        <v>76</v>
      </c>
      <c r="AY1991" s="169" t="s">
        <v>160</v>
      </c>
    </row>
    <row r="1992" spans="2:51" s="15" customFormat="1" ht="10">
      <c r="B1992" s="182"/>
      <c r="D1992" s="159" t="s">
        <v>171</v>
      </c>
      <c r="E1992" s="183" t="s">
        <v>21</v>
      </c>
      <c r="F1992" s="184" t="s">
        <v>185</v>
      </c>
      <c r="H1992" s="185">
        <v>21</v>
      </c>
      <c r="I1992" s="186"/>
      <c r="L1992" s="182"/>
      <c r="M1992" s="187"/>
      <c r="T1992" s="188"/>
      <c r="AT1992" s="183" t="s">
        <v>171</v>
      </c>
      <c r="AU1992" s="183" t="s">
        <v>85</v>
      </c>
      <c r="AV1992" s="15" t="s">
        <v>167</v>
      </c>
      <c r="AW1992" s="15" t="s">
        <v>37</v>
      </c>
      <c r="AX1992" s="15" t="s">
        <v>83</v>
      </c>
      <c r="AY1992" s="183" t="s">
        <v>160</v>
      </c>
    </row>
    <row r="1993" spans="2:65" s="1" customFormat="1" ht="24" customHeight="1">
      <c r="B1993" s="33"/>
      <c r="C1993" s="146" t="s">
        <v>1882</v>
      </c>
      <c r="D1993" s="146" t="s">
        <v>162</v>
      </c>
      <c r="E1993" s="147" t="s">
        <v>1883</v>
      </c>
      <c r="F1993" s="148" t="s">
        <v>1884</v>
      </c>
      <c r="G1993" s="149" t="s">
        <v>370</v>
      </c>
      <c r="H1993" s="150">
        <v>80.16</v>
      </c>
      <c r="I1993" s="151"/>
      <c r="J1993" s="152">
        <f>ROUND(I1993*H1993,2)</f>
        <v>0</v>
      </c>
      <c r="K1993" s="148" t="s">
        <v>166</v>
      </c>
      <c r="L1993" s="33"/>
      <c r="M1993" s="153" t="s">
        <v>21</v>
      </c>
      <c r="N1993" s="154" t="s">
        <v>47</v>
      </c>
      <c r="P1993" s="155">
        <f>O1993*H1993</f>
        <v>0</v>
      </c>
      <c r="Q1993" s="155">
        <v>0.00212</v>
      </c>
      <c r="R1993" s="155">
        <f>Q1993*H1993</f>
        <v>0.16993919999999998</v>
      </c>
      <c r="S1993" s="155">
        <v>0</v>
      </c>
      <c r="T1993" s="156">
        <f>S1993*H1993</f>
        <v>0</v>
      </c>
      <c r="AR1993" s="157" t="s">
        <v>352</v>
      </c>
      <c r="AT1993" s="157" t="s">
        <v>162</v>
      </c>
      <c r="AU1993" s="157" t="s">
        <v>85</v>
      </c>
      <c r="AY1993" s="18" t="s">
        <v>160</v>
      </c>
      <c r="BE1993" s="158">
        <f>IF(N1993="základní",J1993,0)</f>
        <v>0</v>
      </c>
      <c r="BF1993" s="158">
        <f>IF(N1993="snížená",J1993,0)</f>
        <v>0</v>
      </c>
      <c r="BG1993" s="158">
        <f>IF(N1993="zákl. přenesená",J1993,0)</f>
        <v>0</v>
      </c>
      <c r="BH1993" s="158">
        <f>IF(N1993="sníž. přenesená",J1993,0)</f>
        <v>0</v>
      </c>
      <c r="BI1993" s="158">
        <f>IF(N1993="nulová",J1993,0)</f>
        <v>0</v>
      </c>
      <c r="BJ1993" s="18" t="s">
        <v>83</v>
      </c>
      <c r="BK1993" s="158">
        <f>ROUND(I1993*H1993,2)</f>
        <v>0</v>
      </c>
      <c r="BL1993" s="18" t="s">
        <v>352</v>
      </c>
      <c r="BM1993" s="157" t="s">
        <v>1885</v>
      </c>
    </row>
    <row r="1994" spans="2:51" s="12" customFormat="1" ht="10">
      <c r="B1994" s="162"/>
      <c r="D1994" s="159" t="s">
        <v>171</v>
      </c>
      <c r="E1994" s="163" t="s">
        <v>21</v>
      </c>
      <c r="F1994" s="164" t="s">
        <v>1817</v>
      </c>
      <c r="H1994" s="163" t="s">
        <v>21</v>
      </c>
      <c r="I1994" s="165"/>
      <c r="L1994" s="162"/>
      <c r="M1994" s="166"/>
      <c r="T1994" s="167"/>
      <c r="AT1994" s="163" t="s">
        <v>171</v>
      </c>
      <c r="AU1994" s="163" t="s">
        <v>85</v>
      </c>
      <c r="AV1994" s="12" t="s">
        <v>83</v>
      </c>
      <c r="AW1994" s="12" t="s">
        <v>37</v>
      </c>
      <c r="AX1994" s="12" t="s">
        <v>76</v>
      </c>
      <c r="AY1994" s="163" t="s">
        <v>160</v>
      </c>
    </row>
    <row r="1995" spans="2:51" s="13" customFormat="1" ht="10">
      <c r="B1995" s="168"/>
      <c r="D1995" s="159" t="s">
        <v>171</v>
      </c>
      <c r="E1995" s="169" t="s">
        <v>21</v>
      </c>
      <c r="F1995" s="170" t="s">
        <v>1886</v>
      </c>
      <c r="H1995" s="171">
        <v>80.16</v>
      </c>
      <c r="I1995" s="172"/>
      <c r="L1995" s="168"/>
      <c r="M1995" s="173"/>
      <c r="T1995" s="174"/>
      <c r="AT1995" s="169" t="s">
        <v>171</v>
      </c>
      <c r="AU1995" s="169" t="s">
        <v>85</v>
      </c>
      <c r="AV1995" s="13" t="s">
        <v>85</v>
      </c>
      <c r="AW1995" s="13" t="s">
        <v>37</v>
      </c>
      <c r="AX1995" s="13" t="s">
        <v>76</v>
      </c>
      <c r="AY1995" s="169" t="s">
        <v>160</v>
      </c>
    </row>
    <row r="1996" spans="2:51" s="15" customFormat="1" ht="10">
      <c r="B1996" s="182"/>
      <c r="D1996" s="159" t="s">
        <v>171</v>
      </c>
      <c r="E1996" s="183" t="s">
        <v>21</v>
      </c>
      <c r="F1996" s="184" t="s">
        <v>185</v>
      </c>
      <c r="H1996" s="185">
        <v>80.16</v>
      </c>
      <c r="I1996" s="186"/>
      <c r="L1996" s="182"/>
      <c r="M1996" s="187"/>
      <c r="T1996" s="188"/>
      <c r="AT1996" s="183" t="s">
        <v>171</v>
      </c>
      <c r="AU1996" s="183" t="s">
        <v>85</v>
      </c>
      <c r="AV1996" s="15" t="s">
        <v>167</v>
      </c>
      <c r="AW1996" s="15" t="s">
        <v>37</v>
      </c>
      <c r="AX1996" s="15" t="s">
        <v>83</v>
      </c>
      <c r="AY1996" s="183" t="s">
        <v>160</v>
      </c>
    </row>
    <row r="1997" spans="2:65" s="1" customFormat="1" ht="24" customHeight="1">
      <c r="B1997" s="33"/>
      <c r="C1997" s="146" t="s">
        <v>1887</v>
      </c>
      <c r="D1997" s="146" t="s">
        <v>162</v>
      </c>
      <c r="E1997" s="147" t="s">
        <v>1888</v>
      </c>
      <c r="F1997" s="148" t="s">
        <v>1889</v>
      </c>
      <c r="G1997" s="149" t="s">
        <v>256</v>
      </c>
      <c r="H1997" s="150">
        <v>36.589</v>
      </c>
      <c r="I1997" s="151"/>
      <c r="J1997" s="152">
        <f>ROUND(I1997*H1997,2)</f>
        <v>0</v>
      </c>
      <c r="K1997" s="148" t="s">
        <v>166</v>
      </c>
      <c r="L1997" s="33"/>
      <c r="M1997" s="153" t="s">
        <v>21</v>
      </c>
      <c r="N1997" s="154" t="s">
        <v>47</v>
      </c>
      <c r="P1997" s="155">
        <f>O1997*H1997</f>
        <v>0</v>
      </c>
      <c r="Q1997" s="155">
        <v>0</v>
      </c>
      <c r="R1997" s="155">
        <f>Q1997*H1997</f>
        <v>0</v>
      </c>
      <c r="S1997" s="155">
        <v>0</v>
      </c>
      <c r="T1997" s="156">
        <f>S1997*H1997</f>
        <v>0</v>
      </c>
      <c r="AR1997" s="157" t="s">
        <v>352</v>
      </c>
      <c r="AT1997" s="157" t="s">
        <v>162</v>
      </c>
      <c r="AU1997" s="157" t="s">
        <v>85</v>
      </c>
      <c r="AY1997" s="18" t="s">
        <v>160</v>
      </c>
      <c r="BE1997" s="158">
        <f>IF(N1997="základní",J1997,0)</f>
        <v>0</v>
      </c>
      <c r="BF1997" s="158">
        <f>IF(N1997="snížená",J1997,0)</f>
        <v>0</v>
      </c>
      <c r="BG1997" s="158">
        <f>IF(N1997="zákl. přenesená",J1997,0)</f>
        <v>0</v>
      </c>
      <c r="BH1997" s="158">
        <f>IF(N1997="sníž. přenesená",J1997,0)</f>
        <v>0</v>
      </c>
      <c r="BI1997" s="158">
        <f>IF(N1997="nulová",J1997,0)</f>
        <v>0</v>
      </c>
      <c r="BJ1997" s="18" t="s">
        <v>83</v>
      </c>
      <c r="BK1997" s="158">
        <f>ROUND(I1997*H1997,2)</f>
        <v>0</v>
      </c>
      <c r="BL1997" s="18" t="s">
        <v>352</v>
      </c>
      <c r="BM1997" s="157" t="s">
        <v>1890</v>
      </c>
    </row>
    <row r="1998" spans="2:47" s="1" customFormat="1" ht="72">
      <c r="B1998" s="33"/>
      <c r="D1998" s="159" t="s">
        <v>169</v>
      </c>
      <c r="F1998" s="160" t="s">
        <v>1891</v>
      </c>
      <c r="I1998" s="94"/>
      <c r="L1998" s="33"/>
      <c r="M1998" s="161"/>
      <c r="T1998" s="54"/>
      <c r="AT1998" s="18" t="s">
        <v>169</v>
      </c>
      <c r="AU1998" s="18" t="s">
        <v>85</v>
      </c>
    </row>
    <row r="1999" spans="2:63" s="11" customFormat="1" ht="22.75" customHeight="1">
      <c r="B1999" s="134"/>
      <c r="D1999" s="135" t="s">
        <v>75</v>
      </c>
      <c r="E1999" s="144" t="s">
        <v>1892</v>
      </c>
      <c r="F1999" s="144" t="s">
        <v>1893</v>
      </c>
      <c r="I1999" s="137"/>
      <c r="J1999" s="145">
        <f>BK1999</f>
        <v>0</v>
      </c>
      <c r="L1999" s="134"/>
      <c r="M1999" s="139"/>
      <c r="P1999" s="140">
        <f>SUM(P2000:P2010)</f>
        <v>0</v>
      </c>
      <c r="R1999" s="140">
        <f>SUM(R2000:R2010)</f>
        <v>1.263549</v>
      </c>
      <c r="T1999" s="141">
        <f>SUM(T2000:T2010)</f>
        <v>0</v>
      </c>
      <c r="AR1999" s="135" t="s">
        <v>85</v>
      </c>
      <c r="AT1999" s="142" t="s">
        <v>75</v>
      </c>
      <c r="AU1999" s="142" t="s">
        <v>83</v>
      </c>
      <c r="AY1999" s="135" t="s">
        <v>160</v>
      </c>
      <c r="BK1999" s="143">
        <f>SUM(BK2000:BK2010)</f>
        <v>0</v>
      </c>
    </row>
    <row r="2000" spans="2:65" s="1" customFormat="1" ht="24" customHeight="1">
      <c r="B2000" s="33"/>
      <c r="C2000" s="146" t="s">
        <v>1894</v>
      </c>
      <c r="D2000" s="146" t="s">
        <v>162</v>
      </c>
      <c r="E2000" s="147" t="s">
        <v>1895</v>
      </c>
      <c r="F2000" s="148" t="s">
        <v>1896</v>
      </c>
      <c r="G2000" s="149" t="s">
        <v>204</v>
      </c>
      <c r="H2000" s="150">
        <v>8204.864</v>
      </c>
      <c r="I2000" s="151"/>
      <c r="J2000" s="152">
        <f>ROUND(I2000*H2000,2)</f>
        <v>0</v>
      </c>
      <c r="K2000" s="148" t="s">
        <v>166</v>
      </c>
      <c r="L2000" s="33"/>
      <c r="M2000" s="153" t="s">
        <v>21</v>
      </c>
      <c r="N2000" s="154" t="s">
        <v>47</v>
      </c>
      <c r="P2000" s="155">
        <f>O2000*H2000</f>
        <v>0</v>
      </c>
      <c r="Q2000" s="155">
        <v>0</v>
      </c>
      <c r="R2000" s="155">
        <f>Q2000*H2000</f>
        <v>0</v>
      </c>
      <c r="S2000" s="155">
        <v>0</v>
      </c>
      <c r="T2000" s="156">
        <f>S2000*H2000</f>
        <v>0</v>
      </c>
      <c r="AR2000" s="157" t="s">
        <v>352</v>
      </c>
      <c r="AT2000" s="157" t="s">
        <v>162</v>
      </c>
      <c r="AU2000" s="157" t="s">
        <v>85</v>
      </c>
      <c r="AY2000" s="18" t="s">
        <v>160</v>
      </c>
      <c r="BE2000" s="158">
        <f>IF(N2000="základní",J2000,0)</f>
        <v>0</v>
      </c>
      <c r="BF2000" s="158">
        <f>IF(N2000="snížená",J2000,0)</f>
        <v>0</v>
      </c>
      <c r="BG2000" s="158">
        <f>IF(N2000="zákl. přenesená",J2000,0)</f>
        <v>0</v>
      </c>
      <c r="BH2000" s="158">
        <f>IF(N2000="sníž. přenesená",J2000,0)</f>
        <v>0</v>
      </c>
      <c r="BI2000" s="158">
        <f>IF(N2000="nulová",J2000,0)</f>
        <v>0</v>
      </c>
      <c r="BJ2000" s="18" t="s">
        <v>83</v>
      </c>
      <c r="BK2000" s="158">
        <f>ROUND(I2000*H2000,2)</f>
        <v>0</v>
      </c>
      <c r="BL2000" s="18" t="s">
        <v>352</v>
      </c>
      <c r="BM2000" s="157" t="s">
        <v>1897</v>
      </c>
    </row>
    <row r="2001" spans="2:47" s="1" customFormat="1" ht="36">
      <c r="B2001" s="33"/>
      <c r="D2001" s="159" t="s">
        <v>169</v>
      </c>
      <c r="F2001" s="160" t="s">
        <v>1898</v>
      </c>
      <c r="I2001" s="94"/>
      <c r="L2001" s="33"/>
      <c r="M2001" s="161"/>
      <c r="T2001" s="54"/>
      <c r="AT2001" s="18" t="s">
        <v>169</v>
      </c>
      <c r="AU2001" s="18" t="s">
        <v>85</v>
      </c>
    </row>
    <row r="2002" spans="2:51" s="13" customFormat="1" ht="10">
      <c r="B2002" s="168"/>
      <c r="D2002" s="159" t="s">
        <v>171</v>
      </c>
      <c r="E2002" s="169" t="s">
        <v>21</v>
      </c>
      <c r="F2002" s="170" t="s">
        <v>1483</v>
      </c>
      <c r="H2002" s="171">
        <v>4102.432</v>
      </c>
      <c r="I2002" s="172"/>
      <c r="L2002" s="168"/>
      <c r="M2002" s="173"/>
      <c r="T2002" s="174"/>
      <c r="AT2002" s="169" t="s">
        <v>171</v>
      </c>
      <c r="AU2002" s="169" t="s">
        <v>85</v>
      </c>
      <c r="AV2002" s="13" t="s">
        <v>85</v>
      </c>
      <c r="AW2002" s="13" t="s">
        <v>37</v>
      </c>
      <c r="AX2002" s="13" t="s">
        <v>76</v>
      </c>
      <c r="AY2002" s="169" t="s">
        <v>160</v>
      </c>
    </row>
    <row r="2003" spans="2:51" s="15" customFormat="1" ht="10">
      <c r="B2003" s="182"/>
      <c r="D2003" s="159" t="s">
        <v>171</v>
      </c>
      <c r="E2003" s="183" t="s">
        <v>21</v>
      </c>
      <c r="F2003" s="184" t="s">
        <v>185</v>
      </c>
      <c r="H2003" s="185">
        <v>4102.432</v>
      </c>
      <c r="I2003" s="186"/>
      <c r="L2003" s="182"/>
      <c r="M2003" s="187"/>
      <c r="T2003" s="188"/>
      <c r="AT2003" s="183" t="s">
        <v>171</v>
      </c>
      <c r="AU2003" s="183" t="s">
        <v>85</v>
      </c>
      <c r="AV2003" s="15" t="s">
        <v>167</v>
      </c>
      <c r="AW2003" s="15" t="s">
        <v>37</v>
      </c>
      <c r="AX2003" s="15" t="s">
        <v>76</v>
      </c>
      <c r="AY2003" s="183" t="s">
        <v>160</v>
      </c>
    </row>
    <row r="2004" spans="2:51" s="13" customFormat="1" ht="10">
      <c r="B2004" s="168"/>
      <c r="D2004" s="159" t="s">
        <v>171</v>
      </c>
      <c r="E2004" s="169" t="s">
        <v>21</v>
      </c>
      <c r="F2004" s="170" t="s">
        <v>1899</v>
      </c>
      <c r="H2004" s="171">
        <v>8204.864</v>
      </c>
      <c r="I2004" s="172"/>
      <c r="L2004" s="168"/>
      <c r="M2004" s="173"/>
      <c r="T2004" s="174"/>
      <c r="AT2004" s="169" t="s">
        <v>171</v>
      </c>
      <c r="AU2004" s="169" t="s">
        <v>85</v>
      </c>
      <c r="AV2004" s="13" t="s">
        <v>85</v>
      </c>
      <c r="AW2004" s="13" t="s">
        <v>37</v>
      </c>
      <c r="AX2004" s="13" t="s">
        <v>83</v>
      </c>
      <c r="AY2004" s="169" t="s">
        <v>160</v>
      </c>
    </row>
    <row r="2005" spans="2:65" s="1" customFormat="1" ht="24" customHeight="1">
      <c r="B2005" s="33"/>
      <c r="C2005" s="192" t="s">
        <v>1900</v>
      </c>
      <c r="D2005" s="192" t="s">
        <v>799</v>
      </c>
      <c r="E2005" s="193" t="s">
        <v>1439</v>
      </c>
      <c r="F2005" s="194" t="s">
        <v>1440</v>
      </c>
      <c r="G2005" s="195" t="s">
        <v>204</v>
      </c>
      <c r="H2005" s="196">
        <v>4512.675</v>
      </c>
      <c r="I2005" s="197"/>
      <c r="J2005" s="198">
        <f>ROUND(I2005*H2005,2)</f>
        <v>0</v>
      </c>
      <c r="K2005" s="194" t="s">
        <v>166</v>
      </c>
      <c r="L2005" s="199"/>
      <c r="M2005" s="200" t="s">
        <v>21</v>
      </c>
      <c r="N2005" s="201" t="s">
        <v>47</v>
      </c>
      <c r="P2005" s="155">
        <f>O2005*H2005</f>
        <v>0</v>
      </c>
      <c r="Q2005" s="155">
        <v>0.00014</v>
      </c>
      <c r="R2005" s="155">
        <f>Q2005*H2005</f>
        <v>0.6317745</v>
      </c>
      <c r="S2005" s="155">
        <v>0</v>
      </c>
      <c r="T2005" s="156">
        <f>S2005*H2005</f>
        <v>0</v>
      </c>
      <c r="AR2005" s="157" t="s">
        <v>445</v>
      </c>
      <c r="AT2005" s="157" t="s">
        <v>799</v>
      </c>
      <c r="AU2005" s="157" t="s">
        <v>85</v>
      </c>
      <c r="AY2005" s="18" t="s">
        <v>160</v>
      </c>
      <c r="BE2005" s="158">
        <f>IF(N2005="základní",J2005,0)</f>
        <v>0</v>
      </c>
      <c r="BF2005" s="158">
        <f>IF(N2005="snížená",J2005,0)</f>
        <v>0</v>
      </c>
      <c r="BG2005" s="158">
        <f>IF(N2005="zákl. přenesená",J2005,0)</f>
        <v>0</v>
      </c>
      <c r="BH2005" s="158">
        <f>IF(N2005="sníž. přenesená",J2005,0)</f>
        <v>0</v>
      </c>
      <c r="BI2005" s="158">
        <f>IF(N2005="nulová",J2005,0)</f>
        <v>0</v>
      </c>
      <c r="BJ2005" s="18" t="s">
        <v>83</v>
      </c>
      <c r="BK2005" s="158">
        <f>ROUND(I2005*H2005,2)</f>
        <v>0</v>
      </c>
      <c r="BL2005" s="18" t="s">
        <v>352</v>
      </c>
      <c r="BM2005" s="157" t="s">
        <v>1901</v>
      </c>
    </row>
    <row r="2006" spans="2:51" s="13" customFormat="1" ht="10">
      <c r="B2006" s="168"/>
      <c r="D2006" s="159" t="s">
        <v>171</v>
      </c>
      <c r="F2006" s="170" t="s">
        <v>1902</v>
      </c>
      <c r="H2006" s="171">
        <v>4512.675</v>
      </c>
      <c r="I2006" s="172"/>
      <c r="L2006" s="168"/>
      <c r="M2006" s="173"/>
      <c r="T2006" s="174"/>
      <c r="AT2006" s="169" t="s">
        <v>171</v>
      </c>
      <c r="AU2006" s="169" t="s">
        <v>85</v>
      </c>
      <c r="AV2006" s="13" t="s">
        <v>85</v>
      </c>
      <c r="AW2006" s="13" t="s">
        <v>4</v>
      </c>
      <c r="AX2006" s="13" t="s">
        <v>83</v>
      </c>
      <c r="AY2006" s="169" t="s">
        <v>160</v>
      </c>
    </row>
    <row r="2007" spans="2:65" s="1" customFormat="1" ht="16.5" customHeight="1">
      <c r="B2007" s="33"/>
      <c r="C2007" s="192" t="s">
        <v>1903</v>
      </c>
      <c r="D2007" s="192" t="s">
        <v>799</v>
      </c>
      <c r="E2007" s="193" t="s">
        <v>1444</v>
      </c>
      <c r="F2007" s="194" t="s">
        <v>1445</v>
      </c>
      <c r="G2007" s="195" t="s">
        <v>204</v>
      </c>
      <c r="H2007" s="196">
        <v>4512.675</v>
      </c>
      <c r="I2007" s="197"/>
      <c r="J2007" s="198">
        <f>ROUND(I2007*H2007,2)</f>
        <v>0</v>
      </c>
      <c r="K2007" s="194" t="s">
        <v>166</v>
      </c>
      <c r="L2007" s="199"/>
      <c r="M2007" s="200" t="s">
        <v>21</v>
      </c>
      <c r="N2007" s="201" t="s">
        <v>47</v>
      </c>
      <c r="P2007" s="155">
        <f>O2007*H2007</f>
        <v>0</v>
      </c>
      <c r="Q2007" s="155">
        <v>0.00014</v>
      </c>
      <c r="R2007" s="155">
        <f>Q2007*H2007</f>
        <v>0.6317745</v>
      </c>
      <c r="S2007" s="155">
        <v>0</v>
      </c>
      <c r="T2007" s="156">
        <f>S2007*H2007</f>
        <v>0</v>
      </c>
      <c r="AR2007" s="157" t="s">
        <v>445</v>
      </c>
      <c r="AT2007" s="157" t="s">
        <v>799</v>
      </c>
      <c r="AU2007" s="157" t="s">
        <v>85</v>
      </c>
      <c r="AY2007" s="18" t="s">
        <v>160</v>
      </c>
      <c r="BE2007" s="158">
        <f>IF(N2007="základní",J2007,0)</f>
        <v>0</v>
      </c>
      <c r="BF2007" s="158">
        <f>IF(N2007="snížená",J2007,0)</f>
        <v>0</v>
      </c>
      <c r="BG2007" s="158">
        <f>IF(N2007="zákl. přenesená",J2007,0)</f>
        <v>0</v>
      </c>
      <c r="BH2007" s="158">
        <f>IF(N2007="sníž. přenesená",J2007,0)</f>
        <v>0</v>
      </c>
      <c r="BI2007" s="158">
        <f>IF(N2007="nulová",J2007,0)</f>
        <v>0</v>
      </c>
      <c r="BJ2007" s="18" t="s">
        <v>83</v>
      </c>
      <c r="BK2007" s="158">
        <f>ROUND(I2007*H2007,2)</f>
        <v>0</v>
      </c>
      <c r="BL2007" s="18" t="s">
        <v>352</v>
      </c>
      <c r="BM2007" s="157" t="s">
        <v>1904</v>
      </c>
    </row>
    <row r="2008" spans="2:51" s="13" customFormat="1" ht="10">
      <c r="B2008" s="168"/>
      <c r="D2008" s="159" t="s">
        <v>171</v>
      </c>
      <c r="F2008" s="170" t="s">
        <v>1902</v>
      </c>
      <c r="H2008" s="171">
        <v>4512.675</v>
      </c>
      <c r="I2008" s="172"/>
      <c r="L2008" s="168"/>
      <c r="M2008" s="173"/>
      <c r="T2008" s="174"/>
      <c r="AT2008" s="169" t="s">
        <v>171</v>
      </c>
      <c r="AU2008" s="169" t="s">
        <v>85</v>
      </c>
      <c r="AV2008" s="13" t="s">
        <v>85</v>
      </c>
      <c r="AW2008" s="13" t="s">
        <v>4</v>
      </c>
      <c r="AX2008" s="13" t="s">
        <v>83</v>
      </c>
      <c r="AY2008" s="169" t="s">
        <v>160</v>
      </c>
    </row>
    <row r="2009" spans="2:65" s="1" customFormat="1" ht="24" customHeight="1">
      <c r="B2009" s="33"/>
      <c r="C2009" s="146" t="s">
        <v>1905</v>
      </c>
      <c r="D2009" s="146" t="s">
        <v>162</v>
      </c>
      <c r="E2009" s="147" t="s">
        <v>1906</v>
      </c>
      <c r="F2009" s="148" t="s">
        <v>1907</v>
      </c>
      <c r="G2009" s="149" t="s">
        <v>256</v>
      </c>
      <c r="H2009" s="150">
        <v>1.264</v>
      </c>
      <c r="I2009" s="151"/>
      <c r="J2009" s="152">
        <f>ROUND(I2009*H2009,2)</f>
        <v>0</v>
      </c>
      <c r="K2009" s="148" t="s">
        <v>166</v>
      </c>
      <c r="L2009" s="33"/>
      <c r="M2009" s="153" t="s">
        <v>21</v>
      </c>
      <c r="N2009" s="154" t="s">
        <v>47</v>
      </c>
      <c r="P2009" s="155">
        <f>O2009*H2009</f>
        <v>0</v>
      </c>
      <c r="Q2009" s="155">
        <v>0</v>
      </c>
      <c r="R2009" s="155">
        <f>Q2009*H2009</f>
        <v>0</v>
      </c>
      <c r="S2009" s="155">
        <v>0</v>
      </c>
      <c r="T2009" s="156">
        <f>S2009*H2009</f>
        <v>0</v>
      </c>
      <c r="AR2009" s="157" t="s">
        <v>352</v>
      </c>
      <c r="AT2009" s="157" t="s">
        <v>162</v>
      </c>
      <c r="AU2009" s="157" t="s">
        <v>85</v>
      </c>
      <c r="AY2009" s="18" t="s">
        <v>160</v>
      </c>
      <c r="BE2009" s="158">
        <f>IF(N2009="základní",J2009,0)</f>
        <v>0</v>
      </c>
      <c r="BF2009" s="158">
        <f>IF(N2009="snížená",J2009,0)</f>
        <v>0</v>
      </c>
      <c r="BG2009" s="158">
        <f>IF(N2009="zákl. přenesená",J2009,0)</f>
        <v>0</v>
      </c>
      <c r="BH2009" s="158">
        <f>IF(N2009="sníž. přenesená",J2009,0)</f>
        <v>0</v>
      </c>
      <c r="BI2009" s="158">
        <f>IF(N2009="nulová",J2009,0)</f>
        <v>0</v>
      </c>
      <c r="BJ2009" s="18" t="s">
        <v>83</v>
      </c>
      <c r="BK2009" s="158">
        <f>ROUND(I2009*H2009,2)</f>
        <v>0</v>
      </c>
      <c r="BL2009" s="18" t="s">
        <v>352</v>
      </c>
      <c r="BM2009" s="157" t="s">
        <v>1908</v>
      </c>
    </row>
    <row r="2010" spans="2:47" s="1" customFormat="1" ht="72">
      <c r="B2010" s="33"/>
      <c r="D2010" s="159" t="s">
        <v>169</v>
      </c>
      <c r="F2010" s="160" t="s">
        <v>1909</v>
      </c>
      <c r="I2010" s="94"/>
      <c r="L2010" s="33"/>
      <c r="M2010" s="161"/>
      <c r="T2010" s="54"/>
      <c r="AT2010" s="18" t="s">
        <v>169</v>
      </c>
      <c r="AU2010" s="18" t="s">
        <v>85</v>
      </c>
    </row>
    <row r="2011" spans="2:63" s="11" customFormat="1" ht="22.75" customHeight="1">
      <c r="B2011" s="134"/>
      <c r="D2011" s="135" t="s">
        <v>75</v>
      </c>
      <c r="E2011" s="144" t="s">
        <v>1910</v>
      </c>
      <c r="F2011" s="144" t="s">
        <v>1911</v>
      </c>
      <c r="I2011" s="137"/>
      <c r="J2011" s="145">
        <f>BK2011</f>
        <v>0</v>
      </c>
      <c r="L2011" s="134"/>
      <c r="M2011" s="139"/>
      <c r="P2011" s="140">
        <f>SUM(P2012:P2205)</f>
        <v>0</v>
      </c>
      <c r="R2011" s="140">
        <f>SUM(R2012:R2205)</f>
        <v>1.4590400000000001</v>
      </c>
      <c r="T2011" s="141">
        <f>SUM(T2012:T2205)</f>
        <v>0</v>
      </c>
      <c r="AR2011" s="135" t="s">
        <v>85</v>
      </c>
      <c r="AT2011" s="142" t="s">
        <v>75</v>
      </c>
      <c r="AU2011" s="142" t="s">
        <v>83</v>
      </c>
      <c r="AY2011" s="135" t="s">
        <v>160</v>
      </c>
      <c r="BK2011" s="143">
        <f>SUM(BK2012:BK2205)</f>
        <v>0</v>
      </c>
    </row>
    <row r="2012" spans="2:65" s="1" customFormat="1" ht="24" customHeight="1">
      <c r="B2012" s="33"/>
      <c r="C2012" s="146" t="s">
        <v>1912</v>
      </c>
      <c r="D2012" s="146" t="s">
        <v>162</v>
      </c>
      <c r="E2012" s="147" t="s">
        <v>1913</v>
      </c>
      <c r="F2012" s="148" t="s">
        <v>1914</v>
      </c>
      <c r="G2012" s="149" t="s">
        <v>204</v>
      </c>
      <c r="H2012" s="150">
        <v>1577.776</v>
      </c>
      <c r="I2012" s="151"/>
      <c r="J2012" s="152">
        <f>ROUND(I2012*H2012,2)</f>
        <v>0</v>
      </c>
      <c r="K2012" s="148" t="s">
        <v>21</v>
      </c>
      <c r="L2012" s="33"/>
      <c r="M2012" s="153" t="s">
        <v>21</v>
      </c>
      <c r="N2012" s="154" t="s">
        <v>47</v>
      </c>
      <c r="P2012" s="155">
        <f>O2012*H2012</f>
        <v>0</v>
      </c>
      <c r="Q2012" s="155">
        <v>0</v>
      </c>
      <c r="R2012" s="155">
        <f>Q2012*H2012</f>
        <v>0</v>
      </c>
      <c r="S2012" s="155">
        <v>0</v>
      </c>
      <c r="T2012" s="156">
        <f>S2012*H2012</f>
        <v>0</v>
      </c>
      <c r="AR2012" s="157" t="s">
        <v>352</v>
      </c>
      <c r="AT2012" s="157" t="s">
        <v>162</v>
      </c>
      <c r="AU2012" s="157" t="s">
        <v>85</v>
      </c>
      <c r="AY2012" s="18" t="s">
        <v>160</v>
      </c>
      <c r="BE2012" s="158">
        <f>IF(N2012="základní",J2012,0)</f>
        <v>0</v>
      </c>
      <c r="BF2012" s="158">
        <f>IF(N2012="snížená",J2012,0)</f>
        <v>0</v>
      </c>
      <c r="BG2012" s="158">
        <f>IF(N2012="zákl. přenesená",J2012,0)</f>
        <v>0</v>
      </c>
      <c r="BH2012" s="158">
        <f>IF(N2012="sníž. přenesená",J2012,0)</f>
        <v>0</v>
      </c>
      <c r="BI2012" s="158">
        <f>IF(N2012="nulová",J2012,0)</f>
        <v>0</v>
      </c>
      <c r="BJ2012" s="18" t="s">
        <v>83</v>
      </c>
      <c r="BK2012" s="158">
        <f>ROUND(I2012*H2012,2)</f>
        <v>0</v>
      </c>
      <c r="BL2012" s="18" t="s">
        <v>352</v>
      </c>
      <c r="BM2012" s="157" t="s">
        <v>1915</v>
      </c>
    </row>
    <row r="2013" spans="2:47" s="1" customFormat="1" ht="63">
      <c r="B2013" s="33"/>
      <c r="D2013" s="159" t="s">
        <v>169</v>
      </c>
      <c r="F2013" s="160" t="s">
        <v>1916</v>
      </c>
      <c r="I2013" s="94"/>
      <c r="L2013" s="33"/>
      <c r="M2013" s="161"/>
      <c r="T2013" s="54"/>
      <c r="AT2013" s="18" t="s">
        <v>169</v>
      </c>
      <c r="AU2013" s="18" t="s">
        <v>85</v>
      </c>
    </row>
    <row r="2014" spans="2:51" s="12" customFormat="1" ht="10">
      <c r="B2014" s="162"/>
      <c r="D2014" s="159" t="s">
        <v>171</v>
      </c>
      <c r="E2014" s="163" t="s">
        <v>21</v>
      </c>
      <c r="F2014" s="164" t="s">
        <v>975</v>
      </c>
      <c r="H2014" s="163" t="s">
        <v>21</v>
      </c>
      <c r="I2014" s="165"/>
      <c r="L2014" s="162"/>
      <c r="M2014" s="166"/>
      <c r="T2014" s="167"/>
      <c r="AT2014" s="163" t="s">
        <v>171</v>
      </c>
      <c r="AU2014" s="163" t="s">
        <v>85</v>
      </c>
      <c r="AV2014" s="12" t="s">
        <v>83</v>
      </c>
      <c r="AW2014" s="12" t="s">
        <v>37</v>
      </c>
      <c r="AX2014" s="12" t="s">
        <v>76</v>
      </c>
      <c r="AY2014" s="163" t="s">
        <v>160</v>
      </c>
    </row>
    <row r="2015" spans="2:51" s="12" customFormat="1" ht="10">
      <c r="B2015" s="162"/>
      <c r="D2015" s="159" t="s">
        <v>171</v>
      </c>
      <c r="E2015" s="163" t="s">
        <v>21</v>
      </c>
      <c r="F2015" s="164" t="s">
        <v>1917</v>
      </c>
      <c r="H2015" s="163" t="s">
        <v>21</v>
      </c>
      <c r="I2015" s="165"/>
      <c r="L2015" s="162"/>
      <c r="M2015" s="166"/>
      <c r="T2015" s="167"/>
      <c r="AT2015" s="163" t="s">
        <v>171</v>
      </c>
      <c r="AU2015" s="163" t="s">
        <v>85</v>
      </c>
      <c r="AV2015" s="12" t="s">
        <v>83</v>
      </c>
      <c r="AW2015" s="12" t="s">
        <v>37</v>
      </c>
      <c r="AX2015" s="12" t="s">
        <v>76</v>
      </c>
      <c r="AY2015" s="163" t="s">
        <v>160</v>
      </c>
    </row>
    <row r="2016" spans="2:51" s="12" customFormat="1" ht="10">
      <c r="B2016" s="162"/>
      <c r="D2016" s="159" t="s">
        <v>171</v>
      </c>
      <c r="E2016" s="163" t="s">
        <v>21</v>
      </c>
      <c r="F2016" s="164" t="s">
        <v>977</v>
      </c>
      <c r="H2016" s="163" t="s">
        <v>21</v>
      </c>
      <c r="I2016" s="165"/>
      <c r="L2016" s="162"/>
      <c r="M2016" s="166"/>
      <c r="T2016" s="167"/>
      <c r="AT2016" s="163" t="s">
        <v>171</v>
      </c>
      <c r="AU2016" s="163" t="s">
        <v>85</v>
      </c>
      <c r="AV2016" s="12" t="s">
        <v>83</v>
      </c>
      <c r="AW2016" s="12" t="s">
        <v>37</v>
      </c>
      <c r="AX2016" s="12" t="s">
        <v>76</v>
      </c>
      <c r="AY2016" s="163" t="s">
        <v>160</v>
      </c>
    </row>
    <row r="2017" spans="2:51" s="13" customFormat="1" ht="10">
      <c r="B2017" s="168"/>
      <c r="D2017" s="159" t="s">
        <v>171</v>
      </c>
      <c r="E2017" s="169" t="s">
        <v>21</v>
      </c>
      <c r="F2017" s="170" t="s">
        <v>1918</v>
      </c>
      <c r="H2017" s="171">
        <v>229.39</v>
      </c>
      <c r="I2017" s="172"/>
      <c r="L2017" s="168"/>
      <c r="M2017" s="173"/>
      <c r="T2017" s="174"/>
      <c r="AT2017" s="169" t="s">
        <v>171</v>
      </c>
      <c r="AU2017" s="169" t="s">
        <v>85</v>
      </c>
      <c r="AV2017" s="13" t="s">
        <v>85</v>
      </c>
      <c r="AW2017" s="13" t="s">
        <v>37</v>
      </c>
      <c r="AX2017" s="13" t="s">
        <v>76</v>
      </c>
      <c r="AY2017" s="169" t="s">
        <v>160</v>
      </c>
    </row>
    <row r="2018" spans="2:51" s="13" customFormat="1" ht="10">
      <c r="B2018" s="168"/>
      <c r="D2018" s="159" t="s">
        <v>171</v>
      </c>
      <c r="E2018" s="169" t="s">
        <v>21</v>
      </c>
      <c r="F2018" s="170" t="s">
        <v>1919</v>
      </c>
      <c r="H2018" s="171">
        <v>6.679</v>
      </c>
      <c r="I2018" s="172"/>
      <c r="L2018" s="168"/>
      <c r="M2018" s="173"/>
      <c r="T2018" s="174"/>
      <c r="AT2018" s="169" t="s">
        <v>171</v>
      </c>
      <c r="AU2018" s="169" t="s">
        <v>85</v>
      </c>
      <c r="AV2018" s="13" t="s">
        <v>85</v>
      </c>
      <c r="AW2018" s="13" t="s">
        <v>37</v>
      </c>
      <c r="AX2018" s="13" t="s">
        <v>76</v>
      </c>
      <c r="AY2018" s="169" t="s">
        <v>160</v>
      </c>
    </row>
    <row r="2019" spans="2:51" s="13" customFormat="1" ht="10">
      <c r="B2019" s="168"/>
      <c r="D2019" s="159" t="s">
        <v>171</v>
      </c>
      <c r="E2019" s="169" t="s">
        <v>21</v>
      </c>
      <c r="F2019" s="170" t="s">
        <v>1920</v>
      </c>
      <c r="H2019" s="171">
        <v>-40</v>
      </c>
      <c r="I2019" s="172"/>
      <c r="L2019" s="168"/>
      <c r="M2019" s="173"/>
      <c r="T2019" s="174"/>
      <c r="AT2019" s="169" t="s">
        <v>171</v>
      </c>
      <c r="AU2019" s="169" t="s">
        <v>85</v>
      </c>
      <c r="AV2019" s="13" t="s">
        <v>85</v>
      </c>
      <c r="AW2019" s="13" t="s">
        <v>37</v>
      </c>
      <c r="AX2019" s="13" t="s">
        <v>76</v>
      </c>
      <c r="AY2019" s="169" t="s">
        <v>160</v>
      </c>
    </row>
    <row r="2020" spans="2:51" s="14" customFormat="1" ht="10">
      <c r="B2020" s="175"/>
      <c r="D2020" s="159" t="s">
        <v>171</v>
      </c>
      <c r="E2020" s="176" t="s">
        <v>21</v>
      </c>
      <c r="F2020" s="177" t="s">
        <v>180</v>
      </c>
      <c r="H2020" s="178">
        <v>196.069</v>
      </c>
      <c r="I2020" s="179"/>
      <c r="L2020" s="175"/>
      <c r="M2020" s="180"/>
      <c r="T2020" s="181"/>
      <c r="AT2020" s="176" t="s">
        <v>171</v>
      </c>
      <c r="AU2020" s="176" t="s">
        <v>85</v>
      </c>
      <c r="AV2020" s="14" t="s">
        <v>181</v>
      </c>
      <c r="AW2020" s="14" t="s">
        <v>37</v>
      </c>
      <c r="AX2020" s="14" t="s">
        <v>76</v>
      </c>
      <c r="AY2020" s="176" t="s">
        <v>160</v>
      </c>
    </row>
    <row r="2021" spans="2:51" s="12" customFormat="1" ht="10">
      <c r="B2021" s="162"/>
      <c r="D2021" s="159" t="s">
        <v>171</v>
      </c>
      <c r="E2021" s="163" t="s">
        <v>21</v>
      </c>
      <c r="F2021" s="164" t="s">
        <v>982</v>
      </c>
      <c r="H2021" s="163" t="s">
        <v>21</v>
      </c>
      <c r="I2021" s="165"/>
      <c r="L2021" s="162"/>
      <c r="M2021" s="166"/>
      <c r="T2021" s="167"/>
      <c r="AT2021" s="163" t="s">
        <v>171</v>
      </c>
      <c r="AU2021" s="163" t="s">
        <v>85</v>
      </c>
      <c r="AV2021" s="12" t="s">
        <v>83</v>
      </c>
      <c r="AW2021" s="12" t="s">
        <v>37</v>
      </c>
      <c r="AX2021" s="12" t="s">
        <v>76</v>
      </c>
      <c r="AY2021" s="163" t="s">
        <v>160</v>
      </c>
    </row>
    <row r="2022" spans="2:51" s="13" customFormat="1" ht="10">
      <c r="B2022" s="168"/>
      <c r="D2022" s="159" t="s">
        <v>171</v>
      </c>
      <c r="E2022" s="169" t="s">
        <v>21</v>
      </c>
      <c r="F2022" s="170" t="s">
        <v>1918</v>
      </c>
      <c r="H2022" s="171">
        <v>229.39</v>
      </c>
      <c r="I2022" s="172"/>
      <c r="L2022" s="168"/>
      <c r="M2022" s="173"/>
      <c r="T2022" s="174"/>
      <c r="AT2022" s="169" t="s">
        <v>171</v>
      </c>
      <c r="AU2022" s="169" t="s">
        <v>85</v>
      </c>
      <c r="AV2022" s="13" t="s">
        <v>85</v>
      </c>
      <c r="AW2022" s="13" t="s">
        <v>37</v>
      </c>
      <c r="AX2022" s="13" t="s">
        <v>76</v>
      </c>
      <c r="AY2022" s="169" t="s">
        <v>160</v>
      </c>
    </row>
    <row r="2023" spans="2:51" s="13" customFormat="1" ht="10">
      <c r="B2023" s="168"/>
      <c r="D2023" s="159" t="s">
        <v>171</v>
      </c>
      <c r="E2023" s="169" t="s">
        <v>21</v>
      </c>
      <c r="F2023" s="170" t="s">
        <v>1921</v>
      </c>
      <c r="H2023" s="171">
        <v>6.916</v>
      </c>
      <c r="I2023" s="172"/>
      <c r="L2023" s="168"/>
      <c r="M2023" s="173"/>
      <c r="T2023" s="174"/>
      <c r="AT2023" s="169" t="s">
        <v>171</v>
      </c>
      <c r="AU2023" s="169" t="s">
        <v>85</v>
      </c>
      <c r="AV2023" s="13" t="s">
        <v>85</v>
      </c>
      <c r="AW2023" s="13" t="s">
        <v>37</v>
      </c>
      <c r="AX2023" s="13" t="s">
        <v>76</v>
      </c>
      <c r="AY2023" s="169" t="s">
        <v>160</v>
      </c>
    </row>
    <row r="2024" spans="2:51" s="13" customFormat="1" ht="10">
      <c r="B2024" s="168"/>
      <c r="D2024" s="159" t="s">
        <v>171</v>
      </c>
      <c r="E2024" s="169" t="s">
        <v>21</v>
      </c>
      <c r="F2024" s="170" t="s">
        <v>1922</v>
      </c>
      <c r="H2024" s="171">
        <v>-42</v>
      </c>
      <c r="I2024" s="172"/>
      <c r="L2024" s="168"/>
      <c r="M2024" s="173"/>
      <c r="T2024" s="174"/>
      <c r="AT2024" s="169" t="s">
        <v>171</v>
      </c>
      <c r="AU2024" s="169" t="s">
        <v>85</v>
      </c>
      <c r="AV2024" s="13" t="s">
        <v>85</v>
      </c>
      <c r="AW2024" s="13" t="s">
        <v>37</v>
      </c>
      <c r="AX2024" s="13" t="s">
        <v>76</v>
      </c>
      <c r="AY2024" s="169" t="s">
        <v>160</v>
      </c>
    </row>
    <row r="2025" spans="2:51" s="14" customFormat="1" ht="10">
      <c r="B2025" s="175"/>
      <c r="D2025" s="159" t="s">
        <v>171</v>
      </c>
      <c r="E2025" s="176" t="s">
        <v>21</v>
      </c>
      <c r="F2025" s="177" t="s">
        <v>180</v>
      </c>
      <c r="H2025" s="178">
        <v>194.30599999999998</v>
      </c>
      <c r="I2025" s="179"/>
      <c r="L2025" s="175"/>
      <c r="M2025" s="180"/>
      <c r="T2025" s="181"/>
      <c r="AT2025" s="176" t="s">
        <v>171</v>
      </c>
      <c r="AU2025" s="176" t="s">
        <v>85</v>
      </c>
      <c r="AV2025" s="14" t="s">
        <v>181</v>
      </c>
      <c r="AW2025" s="14" t="s">
        <v>37</v>
      </c>
      <c r="AX2025" s="14" t="s">
        <v>76</v>
      </c>
      <c r="AY2025" s="176" t="s">
        <v>160</v>
      </c>
    </row>
    <row r="2026" spans="2:51" s="12" customFormat="1" ht="10">
      <c r="B2026" s="162"/>
      <c r="D2026" s="159" t="s">
        <v>171</v>
      </c>
      <c r="E2026" s="163" t="s">
        <v>21</v>
      </c>
      <c r="F2026" s="164" t="s">
        <v>985</v>
      </c>
      <c r="H2026" s="163" t="s">
        <v>21</v>
      </c>
      <c r="I2026" s="165"/>
      <c r="L2026" s="162"/>
      <c r="M2026" s="166"/>
      <c r="T2026" s="167"/>
      <c r="AT2026" s="163" t="s">
        <v>171</v>
      </c>
      <c r="AU2026" s="163" t="s">
        <v>85</v>
      </c>
      <c r="AV2026" s="12" t="s">
        <v>83</v>
      </c>
      <c r="AW2026" s="12" t="s">
        <v>37</v>
      </c>
      <c r="AX2026" s="12" t="s">
        <v>76</v>
      </c>
      <c r="AY2026" s="163" t="s">
        <v>160</v>
      </c>
    </row>
    <row r="2027" spans="2:51" s="13" customFormat="1" ht="10">
      <c r="B2027" s="168"/>
      <c r="D2027" s="159" t="s">
        <v>171</v>
      </c>
      <c r="E2027" s="169" t="s">
        <v>21</v>
      </c>
      <c r="F2027" s="170" t="s">
        <v>1923</v>
      </c>
      <c r="H2027" s="171">
        <v>268.934</v>
      </c>
      <c r="I2027" s="172"/>
      <c r="L2027" s="168"/>
      <c r="M2027" s="173"/>
      <c r="T2027" s="174"/>
      <c r="AT2027" s="169" t="s">
        <v>171</v>
      </c>
      <c r="AU2027" s="169" t="s">
        <v>85</v>
      </c>
      <c r="AV2027" s="13" t="s">
        <v>85</v>
      </c>
      <c r="AW2027" s="13" t="s">
        <v>37</v>
      </c>
      <c r="AX2027" s="13" t="s">
        <v>76</v>
      </c>
      <c r="AY2027" s="169" t="s">
        <v>160</v>
      </c>
    </row>
    <row r="2028" spans="2:51" s="13" customFormat="1" ht="10">
      <c r="B2028" s="168"/>
      <c r="D2028" s="159" t="s">
        <v>171</v>
      </c>
      <c r="E2028" s="169" t="s">
        <v>21</v>
      </c>
      <c r="F2028" s="170" t="s">
        <v>1924</v>
      </c>
      <c r="H2028" s="171">
        <v>6.136</v>
      </c>
      <c r="I2028" s="172"/>
      <c r="L2028" s="168"/>
      <c r="M2028" s="173"/>
      <c r="T2028" s="174"/>
      <c r="AT2028" s="169" t="s">
        <v>171</v>
      </c>
      <c r="AU2028" s="169" t="s">
        <v>85</v>
      </c>
      <c r="AV2028" s="13" t="s">
        <v>85</v>
      </c>
      <c r="AW2028" s="13" t="s">
        <v>37</v>
      </c>
      <c r="AX2028" s="13" t="s">
        <v>76</v>
      </c>
      <c r="AY2028" s="169" t="s">
        <v>160</v>
      </c>
    </row>
    <row r="2029" spans="2:51" s="13" customFormat="1" ht="10">
      <c r="B2029" s="168"/>
      <c r="D2029" s="159" t="s">
        <v>171</v>
      </c>
      <c r="E2029" s="169" t="s">
        <v>21</v>
      </c>
      <c r="F2029" s="170" t="s">
        <v>1925</v>
      </c>
      <c r="H2029" s="171">
        <v>4.94</v>
      </c>
      <c r="I2029" s="172"/>
      <c r="L2029" s="168"/>
      <c r="M2029" s="173"/>
      <c r="T2029" s="174"/>
      <c r="AT2029" s="169" t="s">
        <v>171</v>
      </c>
      <c r="AU2029" s="169" t="s">
        <v>85</v>
      </c>
      <c r="AV2029" s="13" t="s">
        <v>85</v>
      </c>
      <c r="AW2029" s="13" t="s">
        <v>37</v>
      </c>
      <c r="AX2029" s="13" t="s">
        <v>76</v>
      </c>
      <c r="AY2029" s="169" t="s">
        <v>160</v>
      </c>
    </row>
    <row r="2030" spans="2:51" s="13" customFormat="1" ht="10">
      <c r="B2030" s="168"/>
      <c r="D2030" s="159" t="s">
        <v>171</v>
      </c>
      <c r="E2030" s="169" t="s">
        <v>21</v>
      </c>
      <c r="F2030" s="170" t="s">
        <v>1926</v>
      </c>
      <c r="H2030" s="171">
        <v>-34.776</v>
      </c>
      <c r="I2030" s="172"/>
      <c r="L2030" s="168"/>
      <c r="M2030" s="173"/>
      <c r="T2030" s="174"/>
      <c r="AT2030" s="169" t="s">
        <v>171</v>
      </c>
      <c r="AU2030" s="169" t="s">
        <v>85</v>
      </c>
      <c r="AV2030" s="13" t="s">
        <v>85</v>
      </c>
      <c r="AW2030" s="13" t="s">
        <v>37</v>
      </c>
      <c r="AX2030" s="13" t="s">
        <v>76</v>
      </c>
      <c r="AY2030" s="169" t="s">
        <v>160</v>
      </c>
    </row>
    <row r="2031" spans="2:51" s="13" customFormat="1" ht="10">
      <c r="B2031" s="168"/>
      <c r="D2031" s="159" t="s">
        <v>171</v>
      </c>
      <c r="E2031" s="169" t="s">
        <v>21</v>
      </c>
      <c r="F2031" s="170" t="s">
        <v>1927</v>
      </c>
      <c r="H2031" s="171">
        <v>-29.4</v>
      </c>
      <c r="I2031" s="172"/>
      <c r="L2031" s="168"/>
      <c r="M2031" s="173"/>
      <c r="T2031" s="174"/>
      <c r="AT2031" s="169" t="s">
        <v>171</v>
      </c>
      <c r="AU2031" s="169" t="s">
        <v>85</v>
      </c>
      <c r="AV2031" s="13" t="s">
        <v>85</v>
      </c>
      <c r="AW2031" s="13" t="s">
        <v>37</v>
      </c>
      <c r="AX2031" s="13" t="s">
        <v>76</v>
      </c>
      <c r="AY2031" s="169" t="s">
        <v>160</v>
      </c>
    </row>
    <row r="2032" spans="2:51" s="14" customFormat="1" ht="10">
      <c r="B2032" s="175"/>
      <c r="D2032" s="159" t="s">
        <v>171</v>
      </c>
      <c r="E2032" s="176" t="s">
        <v>21</v>
      </c>
      <c r="F2032" s="177" t="s">
        <v>180</v>
      </c>
      <c r="H2032" s="178">
        <v>215.83400000000003</v>
      </c>
      <c r="I2032" s="179"/>
      <c r="L2032" s="175"/>
      <c r="M2032" s="180"/>
      <c r="T2032" s="181"/>
      <c r="AT2032" s="176" t="s">
        <v>171</v>
      </c>
      <c r="AU2032" s="176" t="s">
        <v>85</v>
      </c>
      <c r="AV2032" s="14" t="s">
        <v>181</v>
      </c>
      <c r="AW2032" s="14" t="s">
        <v>37</v>
      </c>
      <c r="AX2032" s="14" t="s">
        <v>76</v>
      </c>
      <c r="AY2032" s="176" t="s">
        <v>160</v>
      </c>
    </row>
    <row r="2033" spans="2:51" s="12" customFormat="1" ht="10">
      <c r="B2033" s="162"/>
      <c r="D2033" s="159" t="s">
        <v>171</v>
      </c>
      <c r="E2033" s="163" t="s">
        <v>21</v>
      </c>
      <c r="F2033" s="164" t="s">
        <v>988</v>
      </c>
      <c r="H2033" s="163" t="s">
        <v>21</v>
      </c>
      <c r="I2033" s="165"/>
      <c r="L2033" s="162"/>
      <c r="M2033" s="166"/>
      <c r="T2033" s="167"/>
      <c r="AT2033" s="163" t="s">
        <v>171</v>
      </c>
      <c r="AU2033" s="163" t="s">
        <v>85</v>
      </c>
      <c r="AV2033" s="12" t="s">
        <v>83</v>
      </c>
      <c r="AW2033" s="12" t="s">
        <v>37</v>
      </c>
      <c r="AX2033" s="12" t="s">
        <v>76</v>
      </c>
      <c r="AY2033" s="163" t="s">
        <v>160</v>
      </c>
    </row>
    <row r="2034" spans="2:51" s="13" customFormat="1" ht="10">
      <c r="B2034" s="168"/>
      <c r="D2034" s="159" t="s">
        <v>171</v>
      </c>
      <c r="E2034" s="169" t="s">
        <v>21</v>
      </c>
      <c r="F2034" s="170" t="s">
        <v>1923</v>
      </c>
      <c r="H2034" s="171">
        <v>268.934</v>
      </c>
      <c r="I2034" s="172"/>
      <c r="L2034" s="168"/>
      <c r="M2034" s="173"/>
      <c r="T2034" s="174"/>
      <c r="AT2034" s="169" t="s">
        <v>171</v>
      </c>
      <c r="AU2034" s="169" t="s">
        <v>85</v>
      </c>
      <c r="AV2034" s="13" t="s">
        <v>85</v>
      </c>
      <c r="AW2034" s="13" t="s">
        <v>37</v>
      </c>
      <c r="AX2034" s="13" t="s">
        <v>76</v>
      </c>
      <c r="AY2034" s="169" t="s">
        <v>160</v>
      </c>
    </row>
    <row r="2035" spans="2:51" s="13" customFormat="1" ht="10">
      <c r="B2035" s="168"/>
      <c r="D2035" s="159" t="s">
        <v>171</v>
      </c>
      <c r="E2035" s="169" t="s">
        <v>21</v>
      </c>
      <c r="F2035" s="170" t="s">
        <v>1924</v>
      </c>
      <c r="H2035" s="171">
        <v>6.136</v>
      </c>
      <c r="I2035" s="172"/>
      <c r="L2035" s="168"/>
      <c r="M2035" s="173"/>
      <c r="T2035" s="174"/>
      <c r="AT2035" s="169" t="s">
        <v>171</v>
      </c>
      <c r="AU2035" s="169" t="s">
        <v>85</v>
      </c>
      <c r="AV2035" s="13" t="s">
        <v>85</v>
      </c>
      <c r="AW2035" s="13" t="s">
        <v>37</v>
      </c>
      <c r="AX2035" s="13" t="s">
        <v>76</v>
      </c>
      <c r="AY2035" s="169" t="s">
        <v>160</v>
      </c>
    </row>
    <row r="2036" spans="2:51" s="13" customFormat="1" ht="10">
      <c r="B2036" s="168"/>
      <c r="D2036" s="159" t="s">
        <v>171</v>
      </c>
      <c r="E2036" s="169" t="s">
        <v>21</v>
      </c>
      <c r="F2036" s="170" t="s">
        <v>1928</v>
      </c>
      <c r="H2036" s="171">
        <v>5.486</v>
      </c>
      <c r="I2036" s="172"/>
      <c r="L2036" s="168"/>
      <c r="M2036" s="173"/>
      <c r="T2036" s="174"/>
      <c r="AT2036" s="169" t="s">
        <v>171</v>
      </c>
      <c r="AU2036" s="169" t="s">
        <v>85</v>
      </c>
      <c r="AV2036" s="13" t="s">
        <v>85</v>
      </c>
      <c r="AW2036" s="13" t="s">
        <v>37</v>
      </c>
      <c r="AX2036" s="13" t="s">
        <v>76</v>
      </c>
      <c r="AY2036" s="169" t="s">
        <v>160</v>
      </c>
    </row>
    <row r="2037" spans="2:51" s="13" customFormat="1" ht="10">
      <c r="B2037" s="168"/>
      <c r="D2037" s="159" t="s">
        <v>171</v>
      </c>
      <c r="E2037" s="169" t="s">
        <v>21</v>
      </c>
      <c r="F2037" s="170" t="s">
        <v>1926</v>
      </c>
      <c r="H2037" s="171">
        <v>-34.776</v>
      </c>
      <c r="I2037" s="172"/>
      <c r="L2037" s="168"/>
      <c r="M2037" s="173"/>
      <c r="T2037" s="174"/>
      <c r="AT2037" s="169" t="s">
        <v>171</v>
      </c>
      <c r="AU2037" s="169" t="s">
        <v>85</v>
      </c>
      <c r="AV2037" s="13" t="s">
        <v>85</v>
      </c>
      <c r="AW2037" s="13" t="s">
        <v>37</v>
      </c>
      <c r="AX2037" s="13" t="s">
        <v>76</v>
      </c>
      <c r="AY2037" s="169" t="s">
        <v>160</v>
      </c>
    </row>
    <row r="2038" spans="2:51" s="13" customFormat="1" ht="10">
      <c r="B2038" s="168"/>
      <c r="D2038" s="159" t="s">
        <v>171</v>
      </c>
      <c r="E2038" s="169" t="s">
        <v>21</v>
      </c>
      <c r="F2038" s="170" t="s">
        <v>1929</v>
      </c>
      <c r="H2038" s="171">
        <v>-32.65</v>
      </c>
      <c r="I2038" s="172"/>
      <c r="L2038" s="168"/>
      <c r="M2038" s="173"/>
      <c r="T2038" s="174"/>
      <c r="AT2038" s="169" t="s">
        <v>171</v>
      </c>
      <c r="AU2038" s="169" t="s">
        <v>85</v>
      </c>
      <c r="AV2038" s="13" t="s">
        <v>85</v>
      </c>
      <c r="AW2038" s="13" t="s">
        <v>37</v>
      </c>
      <c r="AX2038" s="13" t="s">
        <v>76</v>
      </c>
      <c r="AY2038" s="169" t="s">
        <v>160</v>
      </c>
    </row>
    <row r="2039" spans="2:51" s="14" customFormat="1" ht="10">
      <c r="B2039" s="175"/>
      <c r="D2039" s="159" t="s">
        <v>171</v>
      </c>
      <c r="E2039" s="176" t="s">
        <v>21</v>
      </c>
      <c r="F2039" s="177" t="s">
        <v>180</v>
      </c>
      <c r="H2039" s="178">
        <v>213.13000000000002</v>
      </c>
      <c r="I2039" s="179"/>
      <c r="L2039" s="175"/>
      <c r="M2039" s="180"/>
      <c r="T2039" s="181"/>
      <c r="AT2039" s="176" t="s">
        <v>171</v>
      </c>
      <c r="AU2039" s="176" t="s">
        <v>85</v>
      </c>
      <c r="AV2039" s="14" t="s">
        <v>181</v>
      </c>
      <c r="AW2039" s="14" t="s">
        <v>37</v>
      </c>
      <c r="AX2039" s="14" t="s">
        <v>76</v>
      </c>
      <c r="AY2039" s="176" t="s">
        <v>160</v>
      </c>
    </row>
    <row r="2040" spans="2:51" s="12" customFormat="1" ht="10">
      <c r="B2040" s="162"/>
      <c r="D2040" s="159" t="s">
        <v>171</v>
      </c>
      <c r="E2040" s="163" t="s">
        <v>21</v>
      </c>
      <c r="F2040" s="164" t="s">
        <v>989</v>
      </c>
      <c r="H2040" s="163" t="s">
        <v>21</v>
      </c>
      <c r="I2040" s="165"/>
      <c r="L2040" s="162"/>
      <c r="M2040" s="166"/>
      <c r="T2040" s="167"/>
      <c r="AT2040" s="163" t="s">
        <v>171</v>
      </c>
      <c r="AU2040" s="163" t="s">
        <v>85</v>
      </c>
      <c r="AV2040" s="12" t="s">
        <v>83</v>
      </c>
      <c r="AW2040" s="12" t="s">
        <v>37</v>
      </c>
      <c r="AX2040" s="12" t="s">
        <v>76</v>
      </c>
      <c r="AY2040" s="163" t="s">
        <v>160</v>
      </c>
    </row>
    <row r="2041" spans="2:51" s="13" customFormat="1" ht="10">
      <c r="B2041" s="168"/>
      <c r="D2041" s="159" t="s">
        <v>171</v>
      </c>
      <c r="E2041" s="169" t="s">
        <v>21</v>
      </c>
      <c r="F2041" s="170" t="s">
        <v>1918</v>
      </c>
      <c r="H2041" s="171">
        <v>229.39</v>
      </c>
      <c r="I2041" s="172"/>
      <c r="L2041" s="168"/>
      <c r="M2041" s="173"/>
      <c r="T2041" s="174"/>
      <c r="AT2041" s="169" t="s">
        <v>171</v>
      </c>
      <c r="AU2041" s="169" t="s">
        <v>85</v>
      </c>
      <c r="AV2041" s="13" t="s">
        <v>85</v>
      </c>
      <c r="AW2041" s="13" t="s">
        <v>37</v>
      </c>
      <c r="AX2041" s="13" t="s">
        <v>76</v>
      </c>
      <c r="AY2041" s="169" t="s">
        <v>160</v>
      </c>
    </row>
    <row r="2042" spans="2:51" s="13" customFormat="1" ht="10">
      <c r="B2042" s="168"/>
      <c r="D2042" s="159" t="s">
        <v>171</v>
      </c>
      <c r="E2042" s="169" t="s">
        <v>21</v>
      </c>
      <c r="F2042" s="170" t="s">
        <v>1930</v>
      </c>
      <c r="H2042" s="171">
        <v>3.7</v>
      </c>
      <c r="I2042" s="172"/>
      <c r="L2042" s="168"/>
      <c r="M2042" s="173"/>
      <c r="T2042" s="174"/>
      <c r="AT2042" s="169" t="s">
        <v>171</v>
      </c>
      <c r="AU2042" s="169" t="s">
        <v>85</v>
      </c>
      <c r="AV2042" s="13" t="s">
        <v>85</v>
      </c>
      <c r="AW2042" s="13" t="s">
        <v>37</v>
      </c>
      <c r="AX2042" s="13" t="s">
        <v>76</v>
      </c>
      <c r="AY2042" s="169" t="s">
        <v>160</v>
      </c>
    </row>
    <row r="2043" spans="2:51" s="13" customFormat="1" ht="10">
      <c r="B2043" s="168"/>
      <c r="D2043" s="159" t="s">
        <v>171</v>
      </c>
      <c r="E2043" s="169" t="s">
        <v>21</v>
      </c>
      <c r="F2043" s="170" t="s">
        <v>1931</v>
      </c>
      <c r="H2043" s="171">
        <v>3.666</v>
      </c>
      <c r="I2043" s="172"/>
      <c r="L2043" s="168"/>
      <c r="M2043" s="173"/>
      <c r="T2043" s="174"/>
      <c r="AT2043" s="169" t="s">
        <v>171</v>
      </c>
      <c r="AU2043" s="169" t="s">
        <v>85</v>
      </c>
      <c r="AV2043" s="13" t="s">
        <v>85</v>
      </c>
      <c r="AW2043" s="13" t="s">
        <v>37</v>
      </c>
      <c r="AX2043" s="13" t="s">
        <v>76</v>
      </c>
      <c r="AY2043" s="169" t="s">
        <v>160</v>
      </c>
    </row>
    <row r="2044" spans="2:51" s="13" customFormat="1" ht="10">
      <c r="B2044" s="168"/>
      <c r="D2044" s="159" t="s">
        <v>171</v>
      </c>
      <c r="E2044" s="169" t="s">
        <v>21</v>
      </c>
      <c r="F2044" s="170" t="s">
        <v>1932</v>
      </c>
      <c r="H2044" s="171">
        <v>-17.734</v>
      </c>
      <c r="I2044" s="172"/>
      <c r="L2044" s="168"/>
      <c r="M2044" s="173"/>
      <c r="T2044" s="174"/>
      <c r="AT2044" s="169" t="s">
        <v>171</v>
      </c>
      <c r="AU2044" s="169" t="s">
        <v>85</v>
      </c>
      <c r="AV2044" s="13" t="s">
        <v>85</v>
      </c>
      <c r="AW2044" s="13" t="s">
        <v>37</v>
      </c>
      <c r="AX2044" s="13" t="s">
        <v>76</v>
      </c>
      <c r="AY2044" s="169" t="s">
        <v>160</v>
      </c>
    </row>
    <row r="2045" spans="2:51" s="13" customFormat="1" ht="10">
      <c r="B2045" s="168"/>
      <c r="D2045" s="159" t="s">
        <v>171</v>
      </c>
      <c r="E2045" s="169" t="s">
        <v>21</v>
      </c>
      <c r="F2045" s="170" t="s">
        <v>1933</v>
      </c>
      <c r="H2045" s="171">
        <v>-41.46</v>
      </c>
      <c r="I2045" s="172"/>
      <c r="L2045" s="168"/>
      <c r="M2045" s="173"/>
      <c r="T2045" s="174"/>
      <c r="AT2045" s="169" t="s">
        <v>171</v>
      </c>
      <c r="AU2045" s="169" t="s">
        <v>85</v>
      </c>
      <c r="AV2045" s="13" t="s">
        <v>85</v>
      </c>
      <c r="AW2045" s="13" t="s">
        <v>37</v>
      </c>
      <c r="AX2045" s="13" t="s">
        <v>76</v>
      </c>
      <c r="AY2045" s="169" t="s">
        <v>160</v>
      </c>
    </row>
    <row r="2046" spans="2:51" s="14" customFormat="1" ht="10">
      <c r="B2046" s="175"/>
      <c r="D2046" s="159" t="s">
        <v>171</v>
      </c>
      <c r="E2046" s="176" t="s">
        <v>21</v>
      </c>
      <c r="F2046" s="177" t="s">
        <v>180</v>
      </c>
      <c r="H2046" s="178">
        <v>177.56199999999995</v>
      </c>
      <c r="I2046" s="179"/>
      <c r="L2046" s="175"/>
      <c r="M2046" s="180"/>
      <c r="T2046" s="181"/>
      <c r="AT2046" s="176" t="s">
        <v>171</v>
      </c>
      <c r="AU2046" s="176" t="s">
        <v>85</v>
      </c>
      <c r="AV2046" s="14" t="s">
        <v>181</v>
      </c>
      <c r="AW2046" s="14" t="s">
        <v>37</v>
      </c>
      <c r="AX2046" s="14" t="s">
        <v>76</v>
      </c>
      <c r="AY2046" s="176" t="s">
        <v>160</v>
      </c>
    </row>
    <row r="2047" spans="2:51" s="12" customFormat="1" ht="10">
      <c r="B2047" s="162"/>
      <c r="D2047" s="159" t="s">
        <v>171</v>
      </c>
      <c r="E2047" s="163" t="s">
        <v>21</v>
      </c>
      <c r="F2047" s="164" t="s">
        <v>993</v>
      </c>
      <c r="H2047" s="163" t="s">
        <v>21</v>
      </c>
      <c r="I2047" s="165"/>
      <c r="L2047" s="162"/>
      <c r="M2047" s="166"/>
      <c r="T2047" s="167"/>
      <c r="AT2047" s="163" t="s">
        <v>171</v>
      </c>
      <c r="AU2047" s="163" t="s">
        <v>85</v>
      </c>
      <c r="AV2047" s="12" t="s">
        <v>83</v>
      </c>
      <c r="AW2047" s="12" t="s">
        <v>37</v>
      </c>
      <c r="AX2047" s="12" t="s">
        <v>76</v>
      </c>
      <c r="AY2047" s="163" t="s">
        <v>160</v>
      </c>
    </row>
    <row r="2048" spans="2:51" s="13" customFormat="1" ht="10">
      <c r="B2048" s="168"/>
      <c r="D2048" s="159" t="s">
        <v>171</v>
      </c>
      <c r="E2048" s="169" t="s">
        <v>21</v>
      </c>
      <c r="F2048" s="170" t="s">
        <v>1918</v>
      </c>
      <c r="H2048" s="171">
        <v>229.39</v>
      </c>
      <c r="I2048" s="172"/>
      <c r="L2048" s="168"/>
      <c r="M2048" s="173"/>
      <c r="T2048" s="174"/>
      <c r="AT2048" s="169" t="s">
        <v>171</v>
      </c>
      <c r="AU2048" s="169" t="s">
        <v>85</v>
      </c>
      <c r="AV2048" s="13" t="s">
        <v>85</v>
      </c>
      <c r="AW2048" s="13" t="s">
        <v>37</v>
      </c>
      <c r="AX2048" s="13" t="s">
        <v>76</v>
      </c>
      <c r="AY2048" s="169" t="s">
        <v>160</v>
      </c>
    </row>
    <row r="2049" spans="2:51" s="13" customFormat="1" ht="10">
      <c r="B2049" s="168"/>
      <c r="D2049" s="159" t="s">
        <v>171</v>
      </c>
      <c r="E2049" s="169" t="s">
        <v>21</v>
      </c>
      <c r="F2049" s="170" t="s">
        <v>1934</v>
      </c>
      <c r="H2049" s="171">
        <v>4.091</v>
      </c>
      <c r="I2049" s="172"/>
      <c r="L2049" s="168"/>
      <c r="M2049" s="173"/>
      <c r="T2049" s="174"/>
      <c r="AT2049" s="169" t="s">
        <v>171</v>
      </c>
      <c r="AU2049" s="169" t="s">
        <v>85</v>
      </c>
      <c r="AV2049" s="13" t="s">
        <v>85</v>
      </c>
      <c r="AW2049" s="13" t="s">
        <v>37</v>
      </c>
      <c r="AX2049" s="13" t="s">
        <v>76</v>
      </c>
      <c r="AY2049" s="169" t="s">
        <v>160</v>
      </c>
    </row>
    <row r="2050" spans="2:51" s="13" customFormat="1" ht="10">
      <c r="B2050" s="168"/>
      <c r="D2050" s="159" t="s">
        <v>171</v>
      </c>
      <c r="E2050" s="169" t="s">
        <v>21</v>
      </c>
      <c r="F2050" s="170" t="s">
        <v>1935</v>
      </c>
      <c r="H2050" s="171">
        <v>6.032</v>
      </c>
      <c r="I2050" s="172"/>
      <c r="L2050" s="168"/>
      <c r="M2050" s="173"/>
      <c r="T2050" s="174"/>
      <c r="AT2050" s="169" t="s">
        <v>171</v>
      </c>
      <c r="AU2050" s="169" t="s">
        <v>85</v>
      </c>
      <c r="AV2050" s="13" t="s">
        <v>85</v>
      </c>
      <c r="AW2050" s="13" t="s">
        <v>37</v>
      </c>
      <c r="AX2050" s="13" t="s">
        <v>76</v>
      </c>
      <c r="AY2050" s="169" t="s">
        <v>160</v>
      </c>
    </row>
    <row r="2051" spans="2:51" s="13" customFormat="1" ht="10">
      <c r="B2051" s="168"/>
      <c r="D2051" s="159" t="s">
        <v>171</v>
      </c>
      <c r="E2051" s="169" t="s">
        <v>21</v>
      </c>
      <c r="F2051" s="170" t="s">
        <v>1936</v>
      </c>
      <c r="H2051" s="171">
        <v>-23.184</v>
      </c>
      <c r="I2051" s="172"/>
      <c r="L2051" s="168"/>
      <c r="M2051" s="173"/>
      <c r="T2051" s="174"/>
      <c r="AT2051" s="169" t="s">
        <v>171</v>
      </c>
      <c r="AU2051" s="169" t="s">
        <v>85</v>
      </c>
      <c r="AV2051" s="13" t="s">
        <v>85</v>
      </c>
      <c r="AW2051" s="13" t="s">
        <v>37</v>
      </c>
      <c r="AX2051" s="13" t="s">
        <v>76</v>
      </c>
      <c r="AY2051" s="169" t="s">
        <v>160</v>
      </c>
    </row>
    <row r="2052" spans="2:51" s="13" customFormat="1" ht="10">
      <c r="B2052" s="168"/>
      <c r="D2052" s="159" t="s">
        <v>171</v>
      </c>
      <c r="E2052" s="169" t="s">
        <v>21</v>
      </c>
      <c r="F2052" s="170" t="s">
        <v>1937</v>
      </c>
      <c r="H2052" s="171">
        <v>-33.6</v>
      </c>
      <c r="I2052" s="172"/>
      <c r="L2052" s="168"/>
      <c r="M2052" s="173"/>
      <c r="T2052" s="174"/>
      <c r="AT2052" s="169" t="s">
        <v>171</v>
      </c>
      <c r="AU2052" s="169" t="s">
        <v>85</v>
      </c>
      <c r="AV2052" s="13" t="s">
        <v>85</v>
      </c>
      <c r="AW2052" s="13" t="s">
        <v>37</v>
      </c>
      <c r="AX2052" s="13" t="s">
        <v>76</v>
      </c>
      <c r="AY2052" s="169" t="s">
        <v>160</v>
      </c>
    </row>
    <row r="2053" spans="2:51" s="14" customFormat="1" ht="10">
      <c r="B2053" s="175"/>
      <c r="D2053" s="159" t="s">
        <v>171</v>
      </c>
      <c r="E2053" s="176" t="s">
        <v>21</v>
      </c>
      <c r="F2053" s="177" t="s">
        <v>180</v>
      </c>
      <c r="H2053" s="178">
        <v>182.729</v>
      </c>
      <c r="I2053" s="179"/>
      <c r="L2053" s="175"/>
      <c r="M2053" s="180"/>
      <c r="T2053" s="181"/>
      <c r="AT2053" s="176" t="s">
        <v>171</v>
      </c>
      <c r="AU2053" s="176" t="s">
        <v>85</v>
      </c>
      <c r="AV2053" s="14" t="s">
        <v>181</v>
      </c>
      <c r="AW2053" s="14" t="s">
        <v>37</v>
      </c>
      <c r="AX2053" s="14" t="s">
        <v>76</v>
      </c>
      <c r="AY2053" s="176" t="s">
        <v>160</v>
      </c>
    </row>
    <row r="2054" spans="2:51" s="12" customFormat="1" ht="10">
      <c r="B2054" s="162"/>
      <c r="D2054" s="159" t="s">
        <v>171</v>
      </c>
      <c r="E2054" s="163" t="s">
        <v>21</v>
      </c>
      <c r="F2054" s="164" t="s">
        <v>995</v>
      </c>
      <c r="H2054" s="163" t="s">
        <v>21</v>
      </c>
      <c r="I2054" s="165"/>
      <c r="L2054" s="162"/>
      <c r="M2054" s="166"/>
      <c r="T2054" s="167"/>
      <c r="AT2054" s="163" t="s">
        <v>171</v>
      </c>
      <c r="AU2054" s="163" t="s">
        <v>85</v>
      </c>
      <c r="AV2054" s="12" t="s">
        <v>83</v>
      </c>
      <c r="AW2054" s="12" t="s">
        <v>37</v>
      </c>
      <c r="AX2054" s="12" t="s">
        <v>76</v>
      </c>
      <c r="AY2054" s="163" t="s">
        <v>160</v>
      </c>
    </row>
    <row r="2055" spans="2:51" s="13" customFormat="1" ht="10">
      <c r="B2055" s="168"/>
      <c r="D2055" s="159" t="s">
        <v>171</v>
      </c>
      <c r="E2055" s="169" t="s">
        <v>21</v>
      </c>
      <c r="F2055" s="170" t="s">
        <v>1938</v>
      </c>
      <c r="H2055" s="171">
        <v>83.328</v>
      </c>
      <c r="I2055" s="172"/>
      <c r="L2055" s="168"/>
      <c r="M2055" s="173"/>
      <c r="T2055" s="174"/>
      <c r="AT2055" s="169" t="s">
        <v>171</v>
      </c>
      <c r="AU2055" s="169" t="s">
        <v>85</v>
      </c>
      <c r="AV2055" s="13" t="s">
        <v>85</v>
      </c>
      <c r="AW2055" s="13" t="s">
        <v>37</v>
      </c>
      <c r="AX2055" s="13" t="s">
        <v>76</v>
      </c>
      <c r="AY2055" s="169" t="s">
        <v>160</v>
      </c>
    </row>
    <row r="2056" spans="2:51" s="13" customFormat="1" ht="10">
      <c r="B2056" s="168"/>
      <c r="D2056" s="159" t="s">
        <v>171</v>
      </c>
      <c r="E2056" s="169" t="s">
        <v>21</v>
      </c>
      <c r="F2056" s="170" t="s">
        <v>1939</v>
      </c>
      <c r="H2056" s="171">
        <v>160.37</v>
      </c>
      <c r="I2056" s="172"/>
      <c r="L2056" s="168"/>
      <c r="M2056" s="173"/>
      <c r="T2056" s="174"/>
      <c r="AT2056" s="169" t="s">
        <v>171</v>
      </c>
      <c r="AU2056" s="169" t="s">
        <v>85</v>
      </c>
      <c r="AV2056" s="13" t="s">
        <v>85</v>
      </c>
      <c r="AW2056" s="13" t="s">
        <v>37</v>
      </c>
      <c r="AX2056" s="13" t="s">
        <v>76</v>
      </c>
      <c r="AY2056" s="169" t="s">
        <v>160</v>
      </c>
    </row>
    <row r="2057" spans="2:51" s="13" customFormat="1" ht="10">
      <c r="B2057" s="168"/>
      <c r="D2057" s="159" t="s">
        <v>171</v>
      </c>
      <c r="E2057" s="169" t="s">
        <v>21</v>
      </c>
      <c r="F2057" s="170" t="s">
        <v>1934</v>
      </c>
      <c r="H2057" s="171">
        <v>4.091</v>
      </c>
      <c r="I2057" s="172"/>
      <c r="L2057" s="168"/>
      <c r="M2057" s="173"/>
      <c r="T2057" s="174"/>
      <c r="AT2057" s="169" t="s">
        <v>171</v>
      </c>
      <c r="AU2057" s="169" t="s">
        <v>85</v>
      </c>
      <c r="AV2057" s="13" t="s">
        <v>85</v>
      </c>
      <c r="AW2057" s="13" t="s">
        <v>37</v>
      </c>
      <c r="AX2057" s="13" t="s">
        <v>76</v>
      </c>
      <c r="AY2057" s="169" t="s">
        <v>160</v>
      </c>
    </row>
    <row r="2058" spans="2:51" s="13" customFormat="1" ht="10">
      <c r="B2058" s="168"/>
      <c r="D2058" s="159" t="s">
        <v>171</v>
      </c>
      <c r="E2058" s="169" t="s">
        <v>21</v>
      </c>
      <c r="F2058" s="170" t="s">
        <v>1940</v>
      </c>
      <c r="H2058" s="171">
        <v>3.666</v>
      </c>
      <c r="I2058" s="172"/>
      <c r="L2058" s="168"/>
      <c r="M2058" s="173"/>
      <c r="T2058" s="174"/>
      <c r="AT2058" s="169" t="s">
        <v>171</v>
      </c>
      <c r="AU2058" s="169" t="s">
        <v>85</v>
      </c>
      <c r="AV2058" s="13" t="s">
        <v>85</v>
      </c>
      <c r="AW2058" s="13" t="s">
        <v>37</v>
      </c>
      <c r="AX2058" s="13" t="s">
        <v>76</v>
      </c>
      <c r="AY2058" s="169" t="s">
        <v>160</v>
      </c>
    </row>
    <row r="2059" spans="2:51" s="13" customFormat="1" ht="10">
      <c r="B2059" s="168"/>
      <c r="D2059" s="159" t="s">
        <v>171</v>
      </c>
      <c r="E2059" s="169" t="s">
        <v>21</v>
      </c>
      <c r="F2059" s="170" t="s">
        <v>1936</v>
      </c>
      <c r="H2059" s="171">
        <v>-23.184</v>
      </c>
      <c r="I2059" s="172"/>
      <c r="L2059" s="168"/>
      <c r="M2059" s="173"/>
      <c r="T2059" s="174"/>
      <c r="AT2059" s="169" t="s">
        <v>171</v>
      </c>
      <c r="AU2059" s="169" t="s">
        <v>85</v>
      </c>
      <c r="AV2059" s="13" t="s">
        <v>85</v>
      </c>
      <c r="AW2059" s="13" t="s">
        <v>37</v>
      </c>
      <c r="AX2059" s="13" t="s">
        <v>76</v>
      </c>
      <c r="AY2059" s="169" t="s">
        <v>160</v>
      </c>
    </row>
    <row r="2060" spans="2:51" s="13" customFormat="1" ht="10">
      <c r="B2060" s="168"/>
      <c r="D2060" s="159" t="s">
        <v>171</v>
      </c>
      <c r="E2060" s="169" t="s">
        <v>21</v>
      </c>
      <c r="F2060" s="170" t="s">
        <v>1941</v>
      </c>
      <c r="H2060" s="171">
        <v>-21</v>
      </c>
      <c r="I2060" s="172"/>
      <c r="L2060" s="168"/>
      <c r="M2060" s="173"/>
      <c r="T2060" s="174"/>
      <c r="AT2060" s="169" t="s">
        <v>171</v>
      </c>
      <c r="AU2060" s="169" t="s">
        <v>85</v>
      </c>
      <c r="AV2060" s="13" t="s">
        <v>85</v>
      </c>
      <c r="AW2060" s="13" t="s">
        <v>37</v>
      </c>
      <c r="AX2060" s="13" t="s">
        <v>76</v>
      </c>
      <c r="AY2060" s="169" t="s">
        <v>160</v>
      </c>
    </row>
    <row r="2061" spans="2:51" s="13" customFormat="1" ht="10">
      <c r="B2061" s="168"/>
      <c r="D2061" s="159" t="s">
        <v>171</v>
      </c>
      <c r="E2061" s="169" t="s">
        <v>21</v>
      </c>
      <c r="F2061" s="170" t="s">
        <v>1942</v>
      </c>
      <c r="H2061" s="171">
        <v>-6.51</v>
      </c>
      <c r="I2061" s="172"/>
      <c r="L2061" s="168"/>
      <c r="M2061" s="173"/>
      <c r="T2061" s="174"/>
      <c r="AT2061" s="169" t="s">
        <v>171</v>
      </c>
      <c r="AU2061" s="169" t="s">
        <v>85</v>
      </c>
      <c r="AV2061" s="13" t="s">
        <v>85</v>
      </c>
      <c r="AW2061" s="13" t="s">
        <v>37</v>
      </c>
      <c r="AX2061" s="13" t="s">
        <v>76</v>
      </c>
      <c r="AY2061" s="169" t="s">
        <v>160</v>
      </c>
    </row>
    <row r="2062" spans="2:51" s="14" customFormat="1" ht="10">
      <c r="B2062" s="175"/>
      <c r="D2062" s="159" t="s">
        <v>171</v>
      </c>
      <c r="E2062" s="176" t="s">
        <v>21</v>
      </c>
      <c r="F2062" s="177" t="s">
        <v>180</v>
      </c>
      <c r="H2062" s="178">
        <v>200.76100000000002</v>
      </c>
      <c r="I2062" s="179"/>
      <c r="L2062" s="175"/>
      <c r="M2062" s="180"/>
      <c r="T2062" s="181"/>
      <c r="AT2062" s="176" t="s">
        <v>171</v>
      </c>
      <c r="AU2062" s="176" t="s">
        <v>85</v>
      </c>
      <c r="AV2062" s="14" t="s">
        <v>181</v>
      </c>
      <c r="AW2062" s="14" t="s">
        <v>37</v>
      </c>
      <c r="AX2062" s="14" t="s">
        <v>76</v>
      </c>
      <c r="AY2062" s="176" t="s">
        <v>160</v>
      </c>
    </row>
    <row r="2063" spans="2:51" s="12" customFormat="1" ht="10">
      <c r="B2063" s="162"/>
      <c r="D2063" s="159" t="s">
        <v>171</v>
      </c>
      <c r="E2063" s="163" t="s">
        <v>21</v>
      </c>
      <c r="F2063" s="164" t="s">
        <v>1000</v>
      </c>
      <c r="H2063" s="163" t="s">
        <v>21</v>
      </c>
      <c r="I2063" s="165"/>
      <c r="L2063" s="162"/>
      <c r="M2063" s="166"/>
      <c r="T2063" s="167"/>
      <c r="AT2063" s="163" t="s">
        <v>171</v>
      </c>
      <c r="AU2063" s="163" t="s">
        <v>85</v>
      </c>
      <c r="AV2063" s="12" t="s">
        <v>83</v>
      </c>
      <c r="AW2063" s="12" t="s">
        <v>37</v>
      </c>
      <c r="AX2063" s="12" t="s">
        <v>76</v>
      </c>
      <c r="AY2063" s="163" t="s">
        <v>160</v>
      </c>
    </row>
    <row r="2064" spans="2:51" s="13" customFormat="1" ht="10">
      <c r="B2064" s="168"/>
      <c r="D2064" s="159" t="s">
        <v>171</v>
      </c>
      <c r="E2064" s="169" t="s">
        <v>21</v>
      </c>
      <c r="F2064" s="170" t="s">
        <v>1939</v>
      </c>
      <c r="H2064" s="171">
        <v>160.37</v>
      </c>
      <c r="I2064" s="172"/>
      <c r="L2064" s="168"/>
      <c r="M2064" s="173"/>
      <c r="T2064" s="174"/>
      <c r="AT2064" s="169" t="s">
        <v>171</v>
      </c>
      <c r="AU2064" s="169" t="s">
        <v>85</v>
      </c>
      <c r="AV2064" s="13" t="s">
        <v>85</v>
      </c>
      <c r="AW2064" s="13" t="s">
        <v>37</v>
      </c>
      <c r="AX2064" s="13" t="s">
        <v>76</v>
      </c>
      <c r="AY2064" s="169" t="s">
        <v>160</v>
      </c>
    </row>
    <row r="2065" spans="2:51" s="13" customFormat="1" ht="10">
      <c r="B2065" s="168"/>
      <c r="D2065" s="159" t="s">
        <v>171</v>
      </c>
      <c r="E2065" s="169" t="s">
        <v>21</v>
      </c>
      <c r="F2065" s="170" t="s">
        <v>1938</v>
      </c>
      <c r="H2065" s="171">
        <v>83.328</v>
      </c>
      <c r="I2065" s="172"/>
      <c r="L2065" s="168"/>
      <c r="M2065" s="173"/>
      <c r="T2065" s="174"/>
      <c r="AT2065" s="169" t="s">
        <v>171</v>
      </c>
      <c r="AU2065" s="169" t="s">
        <v>85</v>
      </c>
      <c r="AV2065" s="13" t="s">
        <v>85</v>
      </c>
      <c r="AW2065" s="13" t="s">
        <v>37</v>
      </c>
      <c r="AX2065" s="13" t="s">
        <v>76</v>
      </c>
      <c r="AY2065" s="169" t="s">
        <v>160</v>
      </c>
    </row>
    <row r="2066" spans="2:51" s="13" customFormat="1" ht="10">
      <c r="B2066" s="168"/>
      <c r="D2066" s="159" t="s">
        <v>171</v>
      </c>
      <c r="E2066" s="169" t="s">
        <v>21</v>
      </c>
      <c r="F2066" s="170" t="s">
        <v>1934</v>
      </c>
      <c r="H2066" s="171">
        <v>4.091</v>
      </c>
      <c r="I2066" s="172"/>
      <c r="L2066" s="168"/>
      <c r="M2066" s="173"/>
      <c r="T2066" s="174"/>
      <c r="AT2066" s="169" t="s">
        <v>171</v>
      </c>
      <c r="AU2066" s="169" t="s">
        <v>85</v>
      </c>
      <c r="AV2066" s="13" t="s">
        <v>85</v>
      </c>
      <c r="AW2066" s="13" t="s">
        <v>37</v>
      </c>
      <c r="AX2066" s="13" t="s">
        <v>76</v>
      </c>
      <c r="AY2066" s="169" t="s">
        <v>160</v>
      </c>
    </row>
    <row r="2067" spans="2:51" s="13" customFormat="1" ht="10">
      <c r="B2067" s="168"/>
      <c r="D2067" s="159" t="s">
        <v>171</v>
      </c>
      <c r="E2067" s="169" t="s">
        <v>21</v>
      </c>
      <c r="F2067" s="170" t="s">
        <v>1943</v>
      </c>
      <c r="H2067" s="171">
        <v>4.29</v>
      </c>
      <c r="I2067" s="172"/>
      <c r="L2067" s="168"/>
      <c r="M2067" s="173"/>
      <c r="T2067" s="174"/>
      <c r="AT2067" s="169" t="s">
        <v>171</v>
      </c>
      <c r="AU2067" s="169" t="s">
        <v>85</v>
      </c>
      <c r="AV2067" s="13" t="s">
        <v>85</v>
      </c>
      <c r="AW2067" s="13" t="s">
        <v>37</v>
      </c>
      <c r="AX2067" s="13" t="s">
        <v>76</v>
      </c>
      <c r="AY2067" s="169" t="s">
        <v>160</v>
      </c>
    </row>
    <row r="2068" spans="2:51" s="13" customFormat="1" ht="10">
      <c r="B2068" s="168"/>
      <c r="D2068" s="159" t="s">
        <v>171</v>
      </c>
      <c r="E2068" s="169" t="s">
        <v>21</v>
      </c>
      <c r="F2068" s="170" t="s">
        <v>1936</v>
      </c>
      <c r="H2068" s="171">
        <v>-23.184</v>
      </c>
      <c r="I2068" s="172"/>
      <c r="L2068" s="168"/>
      <c r="M2068" s="173"/>
      <c r="T2068" s="174"/>
      <c r="AT2068" s="169" t="s">
        <v>171</v>
      </c>
      <c r="AU2068" s="169" t="s">
        <v>85</v>
      </c>
      <c r="AV2068" s="13" t="s">
        <v>85</v>
      </c>
      <c r="AW2068" s="13" t="s">
        <v>37</v>
      </c>
      <c r="AX2068" s="13" t="s">
        <v>76</v>
      </c>
      <c r="AY2068" s="169" t="s">
        <v>160</v>
      </c>
    </row>
    <row r="2069" spans="2:51" s="13" customFormat="1" ht="10">
      <c r="B2069" s="168"/>
      <c r="D2069" s="159" t="s">
        <v>171</v>
      </c>
      <c r="E2069" s="169" t="s">
        <v>21</v>
      </c>
      <c r="F2069" s="170" t="s">
        <v>1944</v>
      </c>
      <c r="H2069" s="171">
        <v>-25</v>
      </c>
      <c r="I2069" s="172"/>
      <c r="L2069" s="168"/>
      <c r="M2069" s="173"/>
      <c r="T2069" s="174"/>
      <c r="AT2069" s="169" t="s">
        <v>171</v>
      </c>
      <c r="AU2069" s="169" t="s">
        <v>85</v>
      </c>
      <c r="AV2069" s="13" t="s">
        <v>85</v>
      </c>
      <c r="AW2069" s="13" t="s">
        <v>37</v>
      </c>
      <c r="AX2069" s="13" t="s">
        <v>76</v>
      </c>
      <c r="AY2069" s="169" t="s">
        <v>160</v>
      </c>
    </row>
    <row r="2070" spans="2:51" s="13" customFormat="1" ht="10">
      <c r="B2070" s="168"/>
      <c r="D2070" s="159" t="s">
        <v>171</v>
      </c>
      <c r="E2070" s="169" t="s">
        <v>21</v>
      </c>
      <c r="F2070" s="170" t="s">
        <v>1942</v>
      </c>
      <c r="H2070" s="171">
        <v>-6.51</v>
      </c>
      <c r="I2070" s="172"/>
      <c r="L2070" s="168"/>
      <c r="M2070" s="173"/>
      <c r="T2070" s="174"/>
      <c r="AT2070" s="169" t="s">
        <v>171</v>
      </c>
      <c r="AU2070" s="169" t="s">
        <v>85</v>
      </c>
      <c r="AV2070" s="13" t="s">
        <v>85</v>
      </c>
      <c r="AW2070" s="13" t="s">
        <v>37</v>
      </c>
      <c r="AX2070" s="13" t="s">
        <v>76</v>
      </c>
      <c r="AY2070" s="169" t="s">
        <v>160</v>
      </c>
    </row>
    <row r="2071" spans="2:51" s="14" customFormat="1" ht="10">
      <c r="B2071" s="175"/>
      <c r="D2071" s="159" t="s">
        <v>171</v>
      </c>
      <c r="E2071" s="176" t="s">
        <v>21</v>
      </c>
      <c r="F2071" s="177" t="s">
        <v>180</v>
      </c>
      <c r="H2071" s="178">
        <v>197.38500000000002</v>
      </c>
      <c r="I2071" s="179"/>
      <c r="L2071" s="175"/>
      <c r="M2071" s="180"/>
      <c r="T2071" s="181"/>
      <c r="AT2071" s="176" t="s">
        <v>171</v>
      </c>
      <c r="AU2071" s="176" t="s">
        <v>85</v>
      </c>
      <c r="AV2071" s="14" t="s">
        <v>181</v>
      </c>
      <c r="AW2071" s="14" t="s">
        <v>37</v>
      </c>
      <c r="AX2071" s="14" t="s">
        <v>76</v>
      </c>
      <c r="AY2071" s="176" t="s">
        <v>160</v>
      </c>
    </row>
    <row r="2072" spans="2:51" s="15" customFormat="1" ht="10">
      <c r="B2072" s="182"/>
      <c r="D2072" s="159" t="s">
        <v>171</v>
      </c>
      <c r="E2072" s="183" t="s">
        <v>21</v>
      </c>
      <c r="F2072" s="184" t="s">
        <v>185</v>
      </c>
      <c r="H2072" s="185">
        <v>1577.7759999999998</v>
      </c>
      <c r="I2072" s="186"/>
      <c r="L2072" s="182"/>
      <c r="M2072" s="187"/>
      <c r="T2072" s="188"/>
      <c r="AT2072" s="183" t="s">
        <v>171</v>
      </c>
      <c r="AU2072" s="183" t="s">
        <v>85</v>
      </c>
      <c r="AV2072" s="15" t="s">
        <v>167</v>
      </c>
      <c r="AW2072" s="15" t="s">
        <v>37</v>
      </c>
      <c r="AX2072" s="15" t="s">
        <v>83</v>
      </c>
      <c r="AY2072" s="183" t="s">
        <v>160</v>
      </c>
    </row>
    <row r="2073" spans="2:65" s="1" customFormat="1" ht="24" customHeight="1">
      <c r="B2073" s="33"/>
      <c r="C2073" s="146" t="s">
        <v>1945</v>
      </c>
      <c r="D2073" s="146" t="s">
        <v>162</v>
      </c>
      <c r="E2073" s="147" t="s">
        <v>1946</v>
      </c>
      <c r="F2073" s="148" t="s">
        <v>1947</v>
      </c>
      <c r="G2073" s="149" t="s">
        <v>204</v>
      </c>
      <c r="H2073" s="150">
        <v>1839.807</v>
      </c>
      <c r="I2073" s="151"/>
      <c r="J2073" s="152">
        <f>ROUND(I2073*H2073,2)</f>
        <v>0</v>
      </c>
      <c r="K2073" s="148" t="s">
        <v>21</v>
      </c>
      <c r="L2073" s="33"/>
      <c r="M2073" s="153" t="s">
        <v>21</v>
      </c>
      <c r="N2073" s="154" t="s">
        <v>47</v>
      </c>
      <c r="P2073" s="155">
        <f>O2073*H2073</f>
        <v>0</v>
      </c>
      <c r="Q2073" s="155">
        <v>0</v>
      </c>
      <c r="R2073" s="155">
        <f>Q2073*H2073</f>
        <v>0</v>
      </c>
      <c r="S2073" s="155">
        <v>0</v>
      </c>
      <c r="T2073" s="156">
        <f>S2073*H2073</f>
        <v>0</v>
      </c>
      <c r="AR2073" s="157" t="s">
        <v>352</v>
      </c>
      <c r="AT2073" s="157" t="s">
        <v>162</v>
      </c>
      <c r="AU2073" s="157" t="s">
        <v>85</v>
      </c>
      <c r="AY2073" s="18" t="s">
        <v>160</v>
      </c>
      <c r="BE2073" s="158">
        <f>IF(N2073="základní",J2073,0)</f>
        <v>0</v>
      </c>
      <c r="BF2073" s="158">
        <f>IF(N2073="snížená",J2073,0)</f>
        <v>0</v>
      </c>
      <c r="BG2073" s="158">
        <f>IF(N2073="zákl. přenesená",J2073,0)</f>
        <v>0</v>
      </c>
      <c r="BH2073" s="158">
        <f>IF(N2073="sníž. přenesená",J2073,0)</f>
        <v>0</v>
      </c>
      <c r="BI2073" s="158">
        <f>IF(N2073="nulová",J2073,0)</f>
        <v>0</v>
      </c>
      <c r="BJ2073" s="18" t="s">
        <v>83</v>
      </c>
      <c r="BK2073" s="158">
        <f>ROUND(I2073*H2073,2)</f>
        <v>0</v>
      </c>
      <c r="BL2073" s="18" t="s">
        <v>352</v>
      </c>
      <c r="BM2073" s="157" t="s">
        <v>1948</v>
      </c>
    </row>
    <row r="2074" spans="2:47" s="1" customFormat="1" ht="63">
      <c r="B2074" s="33"/>
      <c r="D2074" s="159" t="s">
        <v>169</v>
      </c>
      <c r="F2074" s="160" t="s">
        <v>1916</v>
      </c>
      <c r="I2074" s="94"/>
      <c r="L2074" s="33"/>
      <c r="M2074" s="161"/>
      <c r="T2074" s="54"/>
      <c r="AT2074" s="18" t="s">
        <v>169</v>
      </c>
      <c r="AU2074" s="18" t="s">
        <v>85</v>
      </c>
    </row>
    <row r="2075" spans="2:51" s="12" customFormat="1" ht="10">
      <c r="B2075" s="162"/>
      <c r="D2075" s="159" t="s">
        <v>171</v>
      </c>
      <c r="E2075" s="163" t="s">
        <v>21</v>
      </c>
      <c r="F2075" s="164" t="s">
        <v>1405</v>
      </c>
      <c r="H2075" s="163" t="s">
        <v>21</v>
      </c>
      <c r="I2075" s="165"/>
      <c r="L2075" s="162"/>
      <c r="M2075" s="166"/>
      <c r="T2075" s="167"/>
      <c r="AT2075" s="163" t="s">
        <v>171</v>
      </c>
      <c r="AU2075" s="163" t="s">
        <v>85</v>
      </c>
      <c r="AV2075" s="12" t="s">
        <v>83</v>
      </c>
      <c r="AW2075" s="12" t="s">
        <v>37</v>
      </c>
      <c r="AX2075" s="12" t="s">
        <v>76</v>
      </c>
      <c r="AY2075" s="163" t="s">
        <v>160</v>
      </c>
    </row>
    <row r="2076" spans="2:51" s="12" customFormat="1" ht="10">
      <c r="B2076" s="162"/>
      <c r="D2076" s="159" t="s">
        <v>171</v>
      </c>
      <c r="E2076" s="163" t="s">
        <v>21</v>
      </c>
      <c r="F2076" s="164" t="s">
        <v>1406</v>
      </c>
      <c r="H2076" s="163" t="s">
        <v>21</v>
      </c>
      <c r="I2076" s="165"/>
      <c r="L2076" s="162"/>
      <c r="M2076" s="166"/>
      <c r="T2076" s="167"/>
      <c r="AT2076" s="163" t="s">
        <v>171</v>
      </c>
      <c r="AU2076" s="163" t="s">
        <v>85</v>
      </c>
      <c r="AV2076" s="12" t="s">
        <v>83</v>
      </c>
      <c r="AW2076" s="12" t="s">
        <v>37</v>
      </c>
      <c r="AX2076" s="12" t="s">
        <v>76</v>
      </c>
      <c r="AY2076" s="163" t="s">
        <v>160</v>
      </c>
    </row>
    <row r="2077" spans="2:51" s="13" customFormat="1" ht="10">
      <c r="B2077" s="168"/>
      <c r="D2077" s="159" t="s">
        <v>171</v>
      </c>
      <c r="E2077" s="169" t="s">
        <v>21</v>
      </c>
      <c r="F2077" s="170" t="s">
        <v>1407</v>
      </c>
      <c r="H2077" s="171">
        <v>309.98</v>
      </c>
      <c r="I2077" s="172"/>
      <c r="L2077" s="168"/>
      <c r="M2077" s="173"/>
      <c r="T2077" s="174"/>
      <c r="AT2077" s="169" t="s">
        <v>171</v>
      </c>
      <c r="AU2077" s="169" t="s">
        <v>85</v>
      </c>
      <c r="AV2077" s="13" t="s">
        <v>85</v>
      </c>
      <c r="AW2077" s="13" t="s">
        <v>37</v>
      </c>
      <c r="AX2077" s="13" t="s">
        <v>76</v>
      </c>
      <c r="AY2077" s="169" t="s">
        <v>160</v>
      </c>
    </row>
    <row r="2078" spans="2:51" s="13" customFormat="1" ht="10">
      <c r="B2078" s="168"/>
      <c r="D2078" s="159" t="s">
        <v>171</v>
      </c>
      <c r="E2078" s="169" t="s">
        <v>21</v>
      </c>
      <c r="F2078" s="170" t="s">
        <v>1408</v>
      </c>
      <c r="H2078" s="171">
        <v>56.981</v>
      </c>
      <c r="I2078" s="172"/>
      <c r="L2078" s="168"/>
      <c r="M2078" s="173"/>
      <c r="T2078" s="174"/>
      <c r="AT2078" s="169" t="s">
        <v>171</v>
      </c>
      <c r="AU2078" s="169" t="s">
        <v>85</v>
      </c>
      <c r="AV2078" s="13" t="s">
        <v>85</v>
      </c>
      <c r="AW2078" s="13" t="s">
        <v>37</v>
      </c>
      <c r="AX2078" s="13" t="s">
        <v>76</v>
      </c>
      <c r="AY2078" s="169" t="s">
        <v>160</v>
      </c>
    </row>
    <row r="2079" spans="2:51" s="13" customFormat="1" ht="10">
      <c r="B2079" s="168"/>
      <c r="D2079" s="159" t="s">
        <v>171</v>
      </c>
      <c r="E2079" s="169" t="s">
        <v>21</v>
      </c>
      <c r="F2079" s="170" t="s">
        <v>1409</v>
      </c>
      <c r="H2079" s="171">
        <v>-148.53</v>
      </c>
      <c r="I2079" s="172"/>
      <c r="L2079" s="168"/>
      <c r="M2079" s="173"/>
      <c r="T2079" s="174"/>
      <c r="AT2079" s="169" t="s">
        <v>171</v>
      </c>
      <c r="AU2079" s="169" t="s">
        <v>85</v>
      </c>
      <c r="AV2079" s="13" t="s">
        <v>85</v>
      </c>
      <c r="AW2079" s="13" t="s">
        <v>37</v>
      </c>
      <c r="AX2079" s="13" t="s">
        <v>76</v>
      </c>
      <c r="AY2079" s="169" t="s">
        <v>160</v>
      </c>
    </row>
    <row r="2080" spans="2:51" s="14" customFormat="1" ht="10">
      <c r="B2080" s="175"/>
      <c r="D2080" s="159" t="s">
        <v>171</v>
      </c>
      <c r="E2080" s="176" t="s">
        <v>21</v>
      </c>
      <c r="F2080" s="177" t="s">
        <v>180</v>
      </c>
      <c r="H2080" s="178">
        <v>218.431</v>
      </c>
      <c r="I2080" s="179"/>
      <c r="L2080" s="175"/>
      <c r="M2080" s="180"/>
      <c r="T2080" s="181"/>
      <c r="AT2080" s="176" t="s">
        <v>171</v>
      </c>
      <c r="AU2080" s="176" t="s">
        <v>85</v>
      </c>
      <c r="AV2080" s="14" t="s">
        <v>181</v>
      </c>
      <c r="AW2080" s="14" t="s">
        <v>37</v>
      </c>
      <c r="AX2080" s="14" t="s">
        <v>76</v>
      </c>
      <c r="AY2080" s="176" t="s">
        <v>160</v>
      </c>
    </row>
    <row r="2081" spans="2:51" s="12" customFormat="1" ht="10">
      <c r="B2081" s="162"/>
      <c r="D2081" s="159" t="s">
        <v>171</v>
      </c>
      <c r="E2081" s="163" t="s">
        <v>21</v>
      </c>
      <c r="F2081" s="164" t="s">
        <v>1410</v>
      </c>
      <c r="H2081" s="163" t="s">
        <v>21</v>
      </c>
      <c r="I2081" s="165"/>
      <c r="L2081" s="162"/>
      <c r="M2081" s="166"/>
      <c r="T2081" s="167"/>
      <c r="AT2081" s="163" t="s">
        <v>171</v>
      </c>
      <c r="AU2081" s="163" t="s">
        <v>85</v>
      </c>
      <c r="AV2081" s="12" t="s">
        <v>83</v>
      </c>
      <c r="AW2081" s="12" t="s">
        <v>37</v>
      </c>
      <c r="AX2081" s="12" t="s">
        <v>76</v>
      </c>
      <c r="AY2081" s="163" t="s">
        <v>160</v>
      </c>
    </row>
    <row r="2082" spans="2:51" s="13" customFormat="1" ht="10">
      <c r="B2082" s="168"/>
      <c r="D2082" s="159" t="s">
        <v>171</v>
      </c>
      <c r="E2082" s="169" t="s">
        <v>21</v>
      </c>
      <c r="F2082" s="170" t="s">
        <v>1411</v>
      </c>
      <c r="H2082" s="171">
        <v>1577.776</v>
      </c>
      <c r="I2082" s="172"/>
      <c r="L2082" s="168"/>
      <c r="M2082" s="173"/>
      <c r="T2082" s="174"/>
      <c r="AT2082" s="169" t="s">
        <v>171</v>
      </c>
      <c r="AU2082" s="169" t="s">
        <v>85</v>
      </c>
      <c r="AV2082" s="13" t="s">
        <v>85</v>
      </c>
      <c r="AW2082" s="13" t="s">
        <v>37</v>
      </c>
      <c r="AX2082" s="13" t="s">
        <v>76</v>
      </c>
      <c r="AY2082" s="169" t="s">
        <v>160</v>
      </c>
    </row>
    <row r="2083" spans="2:51" s="14" customFormat="1" ht="10">
      <c r="B2083" s="175"/>
      <c r="D2083" s="159" t="s">
        <v>171</v>
      </c>
      <c r="E2083" s="176" t="s">
        <v>21</v>
      </c>
      <c r="F2083" s="177" t="s">
        <v>180</v>
      </c>
      <c r="H2083" s="178">
        <v>1577.776</v>
      </c>
      <c r="I2083" s="179"/>
      <c r="L2083" s="175"/>
      <c r="M2083" s="180"/>
      <c r="T2083" s="181"/>
      <c r="AT2083" s="176" t="s">
        <v>171</v>
      </c>
      <c r="AU2083" s="176" t="s">
        <v>85</v>
      </c>
      <c r="AV2083" s="14" t="s">
        <v>181</v>
      </c>
      <c r="AW2083" s="14" t="s">
        <v>37</v>
      </c>
      <c r="AX2083" s="14" t="s">
        <v>76</v>
      </c>
      <c r="AY2083" s="176" t="s">
        <v>160</v>
      </c>
    </row>
    <row r="2084" spans="2:51" s="12" customFormat="1" ht="10">
      <c r="B2084" s="162"/>
      <c r="D2084" s="159" t="s">
        <v>171</v>
      </c>
      <c r="E2084" s="163" t="s">
        <v>21</v>
      </c>
      <c r="F2084" s="164" t="s">
        <v>1412</v>
      </c>
      <c r="H2084" s="163" t="s">
        <v>21</v>
      </c>
      <c r="I2084" s="165"/>
      <c r="L2084" s="162"/>
      <c r="M2084" s="166"/>
      <c r="T2084" s="167"/>
      <c r="AT2084" s="163" t="s">
        <v>171</v>
      </c>
      <c r="AU2084" s="163" t="s">
        <v>85</v>
      </c>
      <c r="AV2084" s="12" t="s">
        <v>83</v>
      </c>
      <c r="AW2084" s="12" t="s">
        <v>37</v>
      </c>
      <c r="AX2084" s="12" t="s">
        <v>76</v>
      </c>
      <c r="AY2084" s="163" t="s">
        <v>160</v>
      </c>
    </row>
    <row r="2085" spans="2:51" s="13" customFormat="1" ht="10">
      <c r="B2085" s="168"/>
      <c r="D2085" s="159" t="s">
        <v>171</v>
      </c>
      <c r="E2085" s="169" t="s">
        <v>21</v>
      </c>
      <c r="F2085" s="170" t="s">
        <v>1413</v>
      </c>
      <c r="H2085" s="171">
        <v>8.64</v>
      </c>
      <c r="I2085" s="172"/>
      <c r="L2085" s="168"/>
      <c r="M2085" s="173"/>
      <c r="T2085" s="174"/>
      <c r="AT2085" s="169" t="s">
        <v>171</v>
      </c>
      <c r="AU2085" s="169" t="s">
        <v>85</v>
      </c>
      <c r="AV2085" s="13" t="s">
        <v>85</v>
      </c>
      <c r="AW2085" s="13" t="s">
        <v>37</v>
      </c>
      <c r="AX2085" s="13" t="s">
        <v>76</v>
      </c>
      <c r="AY2085" s="169" t="s">
        <v>160</v>
      </c>
    </row>
    <row r="2086" spans="2:51" s="13" customFormat="1" ht="10">
      <c r="B2086" s="168"/>
      <c r="D2086" s="159" t="s">
        <v>171</v>
      </c>
      <c r="E2086" s="169" t="s">
        <v>21</v>
      </c>
      <c r="F2086" s="170" t="s">
        <v>1414</v>
      </c>
      <c r="H2086" s="171">
        <v>8.64</v>
      </c>
      <c r="I2086" s="172"/>
      <c r="L2086" s="168"/>
      <c r="M2086" s="173"/>
      <c r="T2086" s="174"/>
      <c r="AT2086" s="169" t="s">
        <v>171</v>
      </c>
      <c r="AU2086" s="169" t="s">
        <v>85</v>
      </c>
      <c r="AV2086" s="13" t="s">
        <v>85</v>
      </c>
      <c r="AW2086" s="13" t="s">
        <v>37</v>
      </c>
      <c r="AX2086" s="13" t="s">
        <v>76</v>
      </c>
      <c r="AY2086" s="169" t="s">
        <v>160</v>
      </c>
    </row>
    <row r="2087" spans="2:51" s="13" customFormat="1" ht="10">
      <c r="B2087" s="168"/>
      <c r="D2087" s="159" t="s">
        <v>171</v>
      </c>
      <c r="E2087" s="169" t="s">
        <v>21</v>
      </c>
      <c r="F2087" s="170" t="s">
        <v>1415</v>
      </c>
      <c r="H2087" s="171">
        <v>4.7</v>
      </c>
      <c r="I2087" s="172"/>
      <c r="L2087" s="168"/>
      <c r="M2087" s="173"/>
      <c r="T2087" s="174"/>
      <c r="AT2087" s="169" t="s">
        <v>171</v>
      </c>
      <c r="AU2087" s="169" t="s">
        <v>85</v>
      </c>
      <c r="AV2087" s="13" t="s">
        <v>85</v>
      </c>
      <c r="AW2087" s="13" t="s">
        <v>37</v>
      </c>
      <c r="AX2087" s="13" t="s">
        <v>76</v>
      </c>
      <c r="AY2087" s="169" t="s">
        <v>160</v>
      </c>
    </row>
    <row r="2088" spans="2:51" s="13" customFormat="1" ht="10">
      <c r="B2088" s="168"/>
      <c r="D2088" s="159" t="s">
        <v>171</v>
      </c>
      <c r="E2088" s="169" t="s">
        <v>21</v>
      </c>
      <c r="F2088" s="170" t="s">
        <v>1416</v>
      </c>
      <c r="H2088" s="171">
        <v>3.76</v>
      </c>
      <c r="I2088" s="172"/>
      <c r="L2088" s="168"/>
      <c r="M2088" s="173"/>
      <c r="T2088" s="174"/>
      <c r="AT2088" s="169" t="s">
        <v>171</v>
      </c>
      <c r="AU2088" s="169" t="s">
        <v>85</v>
      </c>
      <c r="AV2088" s="13" t="s">
        <v>85</v>
      </c>
      <c r="AW2088" s="13" t="s">
        <v>37</v>
      </c>
      <c r="AX2088" s="13" t="s">
        <v>76</v>
      </c>
      <c r="AY2088" s="169" t="s">
        <v>160</v>
      </c>
    </row>
    <row r="2089" spans="2:51" s="13" customFormat="1" ht="10">
      <c r="B2089" s="168"/>
      <c r="D2089" s="159" t="s">
        <v>171</v>
      </c>
      <c r="E2089" s="169" t="s">
        <v>21</v>
      </c>
      <c r="F2089" s="170" t="s">
        <v>1417</v>
      </c>
      <c r="H2089" s="171">
        <v>3.76</v>
      </c>
      <c r="I2089" s="172"/>
      <c r="L2089" s="168"/>
      <c r="M2089" s="173"/>
      <c r="T2089" s="174"/>
      <c r="AT2089" s="169" t="s">
        <v>171</v>
      </c>
      <c r="AU2089" s="169" t="s">
        <v>85</v>
      </c>
      <c r="AV2089" s="13" t="s">
        <v>85</v>
      </c>
      <c r="AW2089" s="13" t="s">
        <v>37</v>
      </c>
      <c r="AX2089" s="13" t="s">
        <v>76</v>
      </c>
      <c r="AY2089" s="169" t="s">
        <v>160</v>
      </c>
    </row>
    <row r="2090" spans="2:51" s="13" customFormat="1" ht="10">
      <c r="B2090" s="168"/>
      <c r="D2090" s="159" t="s">
        <v>171</v>
      </c>
      <c r="E2090" s="169" t="s">
        <v>21</v>
      </c>
      <c r="F2090" s="170" t="s">
        <v>1418</v>
      </c>
      <c r="H2090" s="171">
        <v>5.64</v>
      </c>
      <c r="I2090" s="172"/>
      <c r="L2090" s="168"/>
      <c r="M2090" s="173"/>
      <c r="T2090" s="174"/>
      <c r="AT2090" s="169" t="s">
        <v>171</v>
      </c>
      <c r="AU2090" s="169" t="s">
        <v>85</v>
      </c>
      <c r="AV2090" s="13" t="s">
        <v>85</v>
      </c>
      <c r="AW2090" s="13" t="s">
        <v>37</v>
      </c>
      <c r="AX2090" s="13" t="s">
        <v>76</v>
      </c>
      <c r="AY2090" s="169" t="s">
        <v>160</v>
      </c>
    </row>
    <row r="2091" spans="2:51" s="13" customFormat="1" ht="10">
      <c r="B2091" s="168"/>
      <c r="D2091" s="159" t="s">
        <v>171</v>
      </c>
      <c r="E2091" s="169" t="s">
        <v>21</v>
      </c>
      <c r="F2091" s="170" t="s">
        <v>1419</v>
      </c>
      <c r="H2091" s="171">
        <v>3.76</v>
      </c>
      <c r="I2091" s="172"/>
      <c r="L2091" s="168"/>
      <c r="M2091" s="173"/>
      <c r="T2091" s="174"/>
      <c r="AT2091" s="169" t="s">
        <v>171</v>
      </c>
      <c r="AU2091" s="169" t="s">
        <v>85</v>
      </c>
      <c r="AV2091" s="13" t="s">
        <v>85</v>
      </c>
      <c r="AW2091" s="13" t="s">
        <v>37</v>
      </c>
      <c r="AX2091" s="13" t="s">
        <v>76</v>
      </c>
      <c r="AY2091" s="169" t="s">
        <v>160</v>
      </c>
    </row>
    <row r="2092" spans="2:51" s="13" customFormat="1" ht="10">
      <c r="B2092" s="168"/>
      <c r="D2092" s="159" t="s">
        <v>171</v>
      </c>
      <c r="E2092" s="169" t="s">
        <v>21</v>
      </c>
      <c r="F2092" s="170" t="s">
        <v>1420</v>
      </c>
      <c r="H2092" s="171">
        <v>4.7</v>
      </c>
      <c r="I2092" s="172"/>
      <c r="L2092" s="168"/>
      <c r="M2092" s="173"/>
      <c r="T2092" s="174"/>
      <c r="AT2092" s="169" t="s">
        <v>171</v>
      </c>
      <c r="AU2092" s="169" t="s">
        <v>85</v>
      </c>
      <c r="AV2092" s="13" t="s">
        <v>85</v>
      </c>
      <c r="AW2092" s="13" t="s">
        <v>37</v>
      </c>
      <c r="AX2092" s="13" t="s">
        <v>76</v>
      </c>
      <c r="AY2092" s="169" t="s">
        <v>160</v>
      </c>
    </row>
    <row r="2093" spans="2:51" s="14" customFormat="1" ht="10">
      <c r="B2093" s="175"/>
      <c r="D2093" s="159" t="s">
        <v>171</v>
      </c>
      <c r="E2093" s="176" t="s">
        <v>21</v>
      </c>
      <c r="F2093" s="177" t="s">
        <v>180</v>
      </c>
      <c r="H2093" s="178">
        <v>43.6</v>
      </c>
      <c r="I2093" s="179"/>
      <c r="L2093" s="175"/>
      <c r="M2093" s="180"/>
      <c r="T2093" s="181"/>
      <c r="AT2093" s="176" t="s">
        <v>171</v>
      </c>
      <c r="AU2093" s="176" t="s">
        <v>85</v>
      </c>
      <c r="AV2093" s="14" t="s">
        <v>181</v>
      </c>
      <c r="AW2093" s="14" t="s">
        <v>37</v>
      </c>
      <c r="AX2093" s="14" t="s">
        <v>76</v>
      </c>
      <c r="AY2093" s="176" t="s">
        <v>160</v>
      </c>
    </row>
    <row r="2094" spans="2:51" s="15" customFormat="1" ht="10">
      <c r="B2094" s="182"/>
      <c r="D2094" s="159" t="s">
        <v>171</v>
      </c>
      <c r="E2094" s="183" t="s">
        <v>21</v>
      </c>
      <c r="F2094" s="184" t="s">
        <v>185</v>
      </c>
      <c r="H2094" s="185">
        <v>1839.8070000000005</v>
      </c>
      <c r="I2094" s="186"/>
      <c r="L2094" s="182"/>
      <c r="M2094" s="187"/>
      <c r="T2094" s="188"/>
      <c r="AT2094" s="183" t="s">
        <v>171</v>
      </c>
      <c r="AU2094" s="183" t="s">
        <v>85</v>
      </c>
      <c r="AV2094" s="15" t="s">
        <v>167</v>
      </c>
      <c r="AW2094" s="15" t="s">
        <v>37</v>
      </c>
      <c r="AX2094" s="15" t="s">
        <v>83</v>
      </c>
      <c r="AY2094" s="183" t="s">
        <v>160</v>
      </c>
    </row>
    <row r="2095" spans="2:65" s="1" customFormat="1" ht="24" customHeight="1">
      <c r="B2095" s="33"/>
      <c r="C2095" s="146" t="s">
        <v>1949</v>
      </c>
      <c r="D2095" s="146" t="s">
        <v>162</v>
      </c>
      <c r="E2095" s="147" t="s">
        <v>1950</v>
      </c>
      <c r="F2095" s="148" t="s">
        <v>1951</v>
      </c>
      <c r="G2095" s="149" t="s">
        <v>332</v>
      </c>
      <c r="H2095" s="150">
        <v>2</v>
      </c>
      <c r="I2095" s="151"/>
      <c r="J2095" s="152">
        <f>ROUND(I2095*H2095,2)</f>
        <v>0</v>
      </c>
      <c r="K2095" s="148" t="s">
        <v>21</v>
      </c>
      <c r="L2095" s="33"/>
      <c r="M2095" s="153" t="s">
        <v>21</v>
      </c>
      <c r="N2095" s="154" t="s">
        <v>47</v>
      </c>
      <c r="P2095" s="155">
        <f>O2095*H2095</f>
        <v>0</v>
      </c>
      <c r="Q2095" s="155">
        <v>0.00026</v>
      </c>
      <c r="R2095" s="155">
        <f>Q2095*H2095</f>
        <v>0.00052</v>
      </c>
      <c r="S2095" s="155">
        <v>0</v>
      </c>
      <c r="T2095" s="156">
        <f>S2095*H2095</f>
        <v>0</v>
      </c>
      <c r="AR2095" s="157" t="s">
        <v>352</v>
      </c>
      <c r="AT2095" s="157" t="s">
        <v>162</v>
      </c>
      <c r="AU2095" s="157" t="s">
        <v>85</v>
      </c>
      <c r="AY2095" s="18" t="s">
        <v>160</v>
      </c>
      <c r="BE2095" s="158">
        <f>IF(N2095="základní",J2095,0)</f>
        <v>0</v>
      </c>
      <c r="BF2095" s="158">
        <f>IF(N2095="snížená",J2095,0)</f>
        <v>0</v>
      </c>
      <c r="BG2095" s="158">
        <f>IF(N2095="zákl. přenesená",J2095,0)</f>
        <v>0</v>
      </c>
      <c r="BH2095" s="158">
        <f>IF(N2095="sníž. přenesená",J2095,0)</f>
        <v>0</v>
      </c>
      <c r="BI2095" s="158">
        <f>IF(N2095="nulová",J2095,0)</f>
        <v>0</v>
      </c>
      <c r="BJ2095" s="18" t="s">
        <v>83</v>
      </c>
      <c r="BK2095" s="158">
        <f>ROUND(I2095*H2095,2)</f>
        <v>0</v>
      </c>
      <c r="BL2095" s="18" t="s">
        <v>352</v>
      </c>
      <c r="BM2095" s="157" t="s">
        <v>1952</v>
      </c>
    </row>
    <row r="2096" spans="2:47" s="1" customFormat="1" ht="72">
      <c r="B2096" s="33"/>
      <c r="D2096" s="159" t="s">
        <v>169</v>
      </c>
      <c r="F2096" s="160" t="s">
        <v>1953</v>
      </c>
      <c r="I2096" s="94"/>
      <c r="L2096" s="33"/>
      <c r="M2096" s="161"/>
      <c r="T2096" s="54"/>
      <c r="AT2096" s="18" t="s">
        <v>169</v>
      </c>
      <c r="AU2096" s="18" t="s">
        <v>85</v>
      </c>
    </row>
    <row r="2097" spans="2:51" s="12" customFormat="1" ht="10">
      <c r="B2097" s="162"/>
      <c r="D2097" s="159" t="s">
        <v>171</v>
      </c>
      <c r="E2097" s="163" t="s">
        <v>21</v>
      </c>
      <c r="F2097" s="164" t="s">
        <v>1954</v>
      </c>
      <c r="H2097" s="163" t="s">
        <v>21</v>
      </c>
      <c r="I2097" s="165"/>
      <c r="L2097" s="162"/>
      <c r="M2097" s="166"/>
      <c r="T2097" s="167"/>
      <c r="AT2097" s="163" t="s">
        <v>171</v>
      </c>
      <c r="AU2097" s="163" t="s">
        <v>85</v>
      </c>
      <c r="AV2097" s="12" t="s">
        <v>83</v>
      </c>
      <c r="AW2097" s="12" t="s">
        <v>37</v>
      </c>
      <c r="AX2097" s="12" t="s">
        <v>76</v>
      </c>
      <c r="AY2097" s="163" t="s">
        <v>160</v>
      </c>
    </row>
    <row r="2098" spans="2:51" s="13" customFormat="1" ht="10">
      <c r="B2098" s="168"/>
      <c r="D2098" s="159" t="s">
        <v>171</v>
      </c>
      <c r="E2098" s="169" t="s">
        <v>21</v>
      </c>
      <c r="F2098" s="170" t="s">
        <v>384</v>
      </c>
      <c r="H2098" s="171">
        <v>2</v>
      </c>
      <c r="I2098" s="172"/>
      <c r="L2098" s="168"/>
      <c r="M2098" s="173"/>
      <c r="T2098" s="174"/>
      <c r="AT2098" s="169" t="s">
        <v>171</v>
      </c>
      <c r="AU2098" s="169" t="s">
        <v>85</v>
      </c>
      <c r="AV2098" s="13" t="s">
        <v>85</v>
      </c>
      <c r="AW2098" s="13" t="s">
        <v>37</v>
      </c>
      <c r="AX2098" s="13" t="s">
        <v>76</v>
      </c>
      <c r="AY2098" s="169" t="s">
        <v>160</v>
      </c>
    </row>
    <row r="2099" spans="2:51" s="15" customFormat="1" ht="10">
      <c r="B2099" s="182"/>
      <c r="D2099" s="159" t="s">
        <v>171</v>
      </c>
      <c r="E2099" s="183" t="s">
        <v>21</v>
      </c>
      <c r="F2099" s="184" t="s">
        <v>185</v>
      </c>
      <c r="H2099" s="185">
        <v>2</v>
      </c>
      <c r="I2099" s="186"/>
      <c r="L2099" s="182"/>
      <c r="M2099" s="187"/>
      <c r="T2099" s="188"/>
      <c r="AT2099" s="183" t="s">
        <v>171</v>
      </c>
      <c r="AU2099" s="183" t="s">
        <v>85</v>
      </c>
      <c r="AV2099" s="15" t="s">
        <v>167</v>
      </c>
      <c r="AW2099" s="15" t="s">
        <v>37</v>
      </c>
      <c r="AX2099" s="15" t="s">
        <v>83</v>
      </c>
      <c r="AY2099" s="183" t="s">
        <v>160</v>
      </c>
    </row>
    <row r="2100" spans="2:65" s="1" customFormat="1" ht="24" customHeight="1">
      <c r="B2100" s="33"/>
      <c r="C2100" s="146" t="s">
        <v>1955</v>
      </c>
      <c r="D2100" s="146" t="s">
        <v>162</v>
      </c>
      <c r="E2100" s="147" t="s">
        <v>1956</v>
      </c>
      <c r="F2100" s="148" t="s">
        <v>1957</v>
      </c>
      <c r="G2100" s="149" t="s">
        <v>332</v>
      </c>
      <c r="H2100" s="150">
        <v>2</v>
      </c>
      <c r="I2100" s="151"/>
      <c r="J2100" s="152">
        <f>ROUND(I2100*H2100,2)</f>
        <v>0</v>
      </c>
      <c r="K2100" s="148" t="s">
        <v>21</v>
      </c>
      <c r="L2100" s="33"/>
      <c r="M2100" s="153" t="s">
        <v>21</v>
      </c>
      <c r="N2100" s="154" t="s">
        <v>47</v>
      </c>
      <c r="P2100" s="155">
        <f>O2100*H2100</f>
        <v>0</v>
      </c>
      <c r="Q2100" s="155">
        <v>0.00026</v>
      </c>
      <c r="R2100" s="155">
        <f>Q2100*H2100</f>
        <v>0.00052</v>
      </c>
      <c r="S2100" s="155">
        <v>0</v>
      </c>
      <c r="T2100" s="156">
        <f>S2100*H2100</f>
        <v>0</v>
      </c>
      <c r="AR2100" s="157" t="s">
        <v>352</v>
      </c>
      <c r="AT2100" s="157" t="s">
        <v>162</v>
      </c>
      <c r="AU2100" s="157" t="s">
        <v>85</v>
      </c>
      <c r="AY2100" s="18" t="s">
        <v>160</v>
      </c>
      <c r="BE2100" s="158">
        <f>IF(N2100="základní",J2100,0)</f>
        <v>0</v>
      </c>
      <c r="BF2100" s="158">
        <f>IF(N2100="snížená",J2100,0)</f>
        <v>0</v>
      </c>
      <c r="BG2100" s="158">
        <f>IF(N2100="zákl. přenesená",J2100,0)</f>
        <v>0</v>
      </c>
      <c r="BH2100" s="158">
        <f>IF(N2100="sníž. přenesená",J2100,0)</f>
        <v>0</v>
      </c>
      <c r="BI2100" s="158">
        <f>IF(N2100="nulová",J2100,0)</f>
        <v>0</v>
      </c>
      <c r="BJ2100" s="18" t="s">
        <v>83</v>
      </c>
      <c r="BK2100" s="158">
        <f>ROUND(I2100*H2100,2)</f>
        <v>0</v>
      </c>
      <c r="BL2100" s="18" t="s">
        <v>352</v>
      </c>
      <c r="BM2100" s="157" t="s">
        <v>1958</v>
      </c>
    </row>
    <row r="2101" spans="2:47" s="1" customFormat="1" ht="72">
      <c r="B2101" s="33"/>
      <c r="D2101" s="159" t="s">
        <v>169</v>
      </c>
      <c r="F2101" s="160" t="s">
        <v>1953</v>
      </c>
      <c r="I2101" s="94"/>
      <c r="L2101" s="33"/>
      <c r="M2101" s="161"/>
      <c r="T2101" s="54"/>
      <c r="AT2101" s="18" t="s">
        <v>169</v>
      </c>
      <c r="AU2101" s="18" t="s">
        <v>85</v>
      </c>
    </row>
    <row r="2102" spans="2:51" s="12" customFormat="1" ht="10">
      <c r="B2102" s="162"/>
      <c r="D2102" s="159" t="s">
        <v>171</v>
      </c>
      <c r="E2102" s="163" t="s">
        <v>21</v>
      </c>
      <c r="F2102" s="164" t="s">
        <v>1954</v>
      </c>
      <c r="H2102" s="163" t="s">
        <v>21</v>
      </c>
      <c r="I2102" s="165"/>
      <c r="L2102" s="162"/>
      <c r="M2102" s="166"/>
      <c r="T2102" s="167"/>
      <c r="AT2102" s="163" t="s">
        <v>171</v>
      </c>
      <c r="AU2102" s="163" t="s">
        <v>85</v>
      </c>
      <c r="AV2102" s="12" t="s">
        <v>83</v>
      </c>
      <c r="AW2102" s="12" t="s">
        <v>37</v>
      </c>
      <c r="AX2102" s="12" t="s">
        <v>76</v>
      </c>
      <c r="AY2102" s="163" t="s">
        <v>160</v>
      </c>
    </row>
    <row r="2103" spans="2:51" s="13" customFormat="1" ht="10">
      <c r="B2103" s="168"/>
      <c r="D2103" s="159" t="s">
        <v>171</v>
      </c>
      <c r="E2103" s="169" t="s">
        <v>21</v>
      </c>
      <c r="F2103" s="170" t="s">
        <v>384</v>
      </c>
      <c r="H2103" s="171">
        <v>2</v>
      </c>
      <c r="I2103" s="172"/>
      <c r="L2103" s="168"/>
      <c r="M2103" s="173"/>
      <c r="T2103" s="174"/>
      <c r="AT2103" s="169" t="s">
        <v>171</v>
      </c>
      <c r="AU2103" s="169" t="s">
        <v>85</v>
      </c>
      <c r="AV2103" s="13" t="s">
        <v>85</v>
      </c>
      <c r="AW2103" s="13" t="s">
        <v>37</v>
      </c>
      <c r="AX2103" s="13" t="s">
        <v>76</v>
      </c>
      <c r="AY2103" s="169" t="s">
        <v>160</v>
      </c>
    </row>
    <row r="2104" spans="2:51" s="15" customFormat="1" ht="10">
      <c r="B2104" s="182"/>
      <c r="D2104" s="159" t="s">
        <v>171</v>
      </c>
      <c r="E2104" s="183" t="s">
        <v>21</v>
      </c>
      <c r="F2104" s="184" t="s">
        <v>185</v>
      </c>
      <c r="H2104" s="185">
        <v>2</v>
      </c>
      <c r="I2104" s="186"/>
      <c r="L2104" s="182"/>
      <c r="M2104" s="187"/>
      <c r="T2104" s="188"/>
      <c r="AT2104" s="183" t="s">
        <v>171</v>
      </c>
      <c r="AU2104" s="183" t="s">
        <v>85</v>
      </c>
      <c r="AV2104" s="15" t="s">
        <v>167</v>
      </c>
      <c r="AW2104" s="15" t="s">
        <v>37</v>
      </c>
      <c r="AX2104" s="15" t="s">
        <v>83</v>
      </c>
      <c r="AY2104" s="183" t="s">
        <v>160</v>
      </c>
    </row>
    <row r="2105" spans="2:65" s="1" customFormat="1" ht="24" customHeight="1">
      <c r="B2105" s="33"/>
      <c r="C2105" s="146" t="s">
        <v>1959</v>
      </c>
      <c r="D2105" s="146" t="s">
        <v>162</v>
      </c>
      <c r="E2105" s="147" t="s">
        <v>1960</v>
      </c>
      <c r="F2105" s="148" t="s">
        <v>1961</v>
      </c>
      <c r="G2105" s="149" t="s">
        <v>332</v>
      </c>
      <c r="H2105" s="150">
        <v>107</v>
      </c>
      <c r="I2105" s="151"/>
      <c r="J2105" s="152">
        <f>ROUND(I2105*H2105,2)</f>
        <v>0</v>
      </c>
      <c r="K2105" s="148" t="s">
        <v>21</v>
      </c>
      <c r="L2105" s="33"/>
      <c r="M2105" s="153" t="s">
        <v>21</v>
      </c>
      <c r="N2105" s="154" t="s">
        <v>47</v>
      </c>
      <c r="P2105" s="155">
        <f>O2105*H2105</f>
        <v>0</v>
      </c>
      <c r="Q2105" s="155">
        <v>0.00026</v>
      </c>
      <c r="R2105" s="155">
        <f>Q2105*H2105</f>
        <v>0.027819999999999998</v>
      </c>
      <c r="S2105" s="155">
        <v>0</v>
      </c>
      <c r="T2105" s="156">
        <f>S2105*H2105</f>
        <v>0</v>
      </c>
      <c r="AR2105" s="157" t="s">
        <v>352</v>
      </c>
      <c r="AT2105" s="157" t="s">
        <v>162</v>
      </c>
      <c r="AU2105" s="157" t="s">
        <v>85</v>
      </c>
      <c r="AY2105" s="18" t="s">
        <v>160</v>
      </c>
      <c r="BE2105" s="158">
        <f>IF(N2105="základní",J2105,0)</f>
        <v>0</v>
      </c>
      <c r="BF2105" s="158">
        <f>IF(N2105="snížená",J2105,0)</f>
        <v>0</v>
      </c>
      <c r="BG2105" s="158">
        <f>IF(N2105="zákl. přenesená",J2105,0)</f>
        <v>0</v>
      </c>
      <c r="BH2105" s="158">
        <f>IF(N2105="sníž. přenesená",J2105,0)</f>
        <v>0</v>
      </c>
      <c r="BI2105" s="158">
        <f>IF(N2105="nulová",J2105,0)</f>
        <v>0</v>
      </c>
      <c r="BJ2105" s="18" t="s">
        <v>83</v>
      </c>
      <c r="BK2105" s="158">
        <f>ROUND(I2105*H2105,2)</f>
        <v>0</v>
      </c>
      <c r="BL2105" s="18" t="s">
        <v>352</v>
      </c>
      <c r="BM2105" s="157" t="s">
        <v>1962</v>
      </c>
    </row>
    <row r="2106" spans="2:47" s="1" customFormat="1" ht="72">
      <c r="B2106" s="33"/>
      <c r="D2106" s="159" t="s">
        <v>169</v>
      </c>
      <c r="F2106" s="160" t="s">
        <v>1953</v>
      </c>
      <c r="I2106" s="94"/>
      <c r="L2106" s="33"/>
      <c r="M2106" s="161"/>
      <c r="T2106" s="54"/>
      <c r="AT2106" s="18" t="s">
        <v>169</v>
      </c>
      <c r="AU2106" s="18" t="s">
        <v>85</v>
      </c>
    </row>
    <row r="2107" spans="2:51" s="12" customFormat="1" ht="10">
      <c r="B2107" s="162"/>
      <c r="D2107" s="159" t="s">
        <v>171</v>
      </c>
      <c r="E2107" s="163" t="s">
        <v>21</v>
      </c>
      <c r="F2107" s="164" t="s">
        <v>1954</v>
      </c>
      <c r="H2107" s="163" t="s">
        <v>21</v>
      </c>
      <c r="I2107" s="165"/>
      <c r="L2107" s="162"/>
      <c r="M2107" s="166"/>
      <c r="T2107" s="167"/>
      <c r="AT2107" s="163" t="s">
        <v>171</v>
      </c>
      <c r="AU2107" s="163" t="s">
        <v>85</v>
      </c>
      <c r="AV2107" s="12" t="s">
        <v>83</v>
      </c>
      <c r="AW2107" s="12" t="s">
        <v>37</v>
      </c>
      <c r="AX2107" s="12" t="s">
        <v>76</v>
      </c>
      <c r="AY2107" s="163" t="s">
        <v>160</v>
      </c>
    </row>
    <row r="2108" spans="2:51" s="13" customFormat="1" ht="10">
      <c r="B2108" s="168"/>
      <c r="D2108" s="159" t="s">
        <v>171</v>
      </c>
      <c r="E2108" s="169" t="s">
        <v>21</v>
      </c>
      <c r="F2108" s="170" t="s">
        <v>1963</v>
      </c>
      <c r="H2108" s="171">
        <v>107</v>
      </c>
      <c r="I2108" s="172"/>
      <c r="L2108" s="168"/>
      <c r="M2108" s="173"/>
      <c r="T2108" s="174"/>
      <c r="AT2108" s="169" t="s">
        <v>171</v>
      </c>
      <c r="AU2108" s="169" t="s">
        <v>85</v>
      </c>
      <c r="AV2108" s="13" t="s">
        <v>85</v>
      </c>
      <c r="AW2108" s="13" t="s">
        <v>37</v>
      </c>
      <c r="AX2108" s="13" t="s">
        <v>76</v>
      </c>
      <c r="AY2108" s="169" t="s">
        <v>160</v>
      </c>
    </row>
    <row r="2109" spans="2:51" s="15" customFormat="1" ht="10">
      <c r="B2109" s="182"/>
      <c r="D2109" s="159" t="s">
        <v>171</v>
      </c>
      <c r="E2109" s="183" t="s">
        <v>21</v>
      </c>
      <c r="F2109" s="184" t="s">
        <v>185</v>
      </c>
      <c r="H2109" s="185">
        <v>107</v>
      </c>
      <c r="I2109" s="186"/>
      <c r="L2109" s="182"/>
      <c r="M2109" s="187"/>
      <c r="T2109" s="188"/>
      <c r="AT2109" s="183" t="s">
        <v>171</v>
      </c>
      <c r="AU2109" s="183" t="s">
        <v>85</v>
      </c>
      <c r="AV2109" s="15" t="s">
        <v>167</v>
      </c>
      <c r="AW2109" s="15" t="s">
        <v>37</v>
      </c>
      <c r="AX2109" s="15" t="s">
        <v>83</v>
      </c>
      <c r="AY2109" s="183" t="s">
        <v>160</v>
      </c>
    </row>
    <row r="2110" spans="2:65" s="1" customFormat="1" ht="16.5" customHeight="1">
      <c r="B2110" s="33"/>
      <c r="C2110" s="146" t="s">
        <v>1964</v>
      </c>
      <c r="D2110" s="146" t="s">
        <v>162</v>
      </c>
      <c r="E2110" s="147" t="s">
        <v>1965</v>
      </c>
      <c r="F2110" s="148" t="s">
        <v>1966</v>
      </c>
      <c r="G2110" s="149" t="s">
        <v>332</v>
      </c>
      <c r="H2110" s="150">
        <v>8</v>
      </c>
      <c r="I2110" s="151"/>
      <c r="J2110" s="152">
        <f>ROUND(I2110*H2110,2)</f>
        <v>0</v>
      </c>
      <c r="K2110" s="148" t="s">
        <v>21</v>
      </c>
      <c r="L2110" s="33"/>
      <c r="M2110" s="153" t="s">
        <v>21</v>
      </c>
      <c r="N2110" s="154" t="s">
        <v>47</v>
      </c>
      <c r="P2110" s="155">
        <f>O2110*H2110</f>
        <v>0</v>
      </c>
      <c r="Q2110" s="155">
        <v>0.00026</v>
      </c>
      <c r="R2110" s="155">
        <f>Q2110*H2110</f>
        <v>0.00208</v>
      </c>
      <c r="S2110" s="155">
        <v>0</v>
      </c>
      <c r="T2110" s="156">
        <f>S2110*H2110</f>
        <v>0</v>
      </c>
      <c r="AR2110" s="157" t="s">
        <v>352</v>
      </c>
      <c r="AT2110" s="157" t="s">
        <v>162</v>
      </c>
      <c r="AU2110" s="157" t="s">
        <v>85</v>
      </c>
      <c r="AY2110" s="18" t="s">
        <v>160</v>
      </c>
      <c r="BE2110" s="158">
        <f>IF(N2110="základní",J2110,0)</f>
        <v>0</v>
      </c>
      <c r="BF2110" s="158">
        <f>IF(N2110="snížená",J2110,0)</f>
        <v>0</v>
      </c>
      <c r="BG2110" s="158">
        <f>IF(N2110="zákl. přenesená",J2110,0)</f>
        <v>0</v>
      </c>
      <c r="BH2110" s="158">
        <f>IF(N2110="sníž. přenesená",J2110,0)</f>
        <v>0</v>
      </c>
      <c r="BI2110" s="158">
        <f>IF(N2110="nulová",J2110,0)</f>
        <v>0</v>
      </c>
      <c r="BJ2110" s="18" t="s">
        <v>83</v>
      </c>
      <c r="BK2110" s="158">
        <f>ROUND(I2110*H2110,2)</f>
        <v>0</v>
      </c>
      <c r="BL2110" s="18" t="s">
        <v>352</v>
      </c>
      <c r="BM2110" s="157" t="s">
        <v>1967</v>
      </c>
    </row>
    <row r="2111" spans="2:47" s="1" customFormat="1" ht="72">
      <c r="B2111" s="33"/>
      <c r="D2111" s="159" t="s">
        <v>169</v>
      </c>
      <c r="F2111" s="160" t="s">
        <v>1953</v>
      </c>
      <c r="I2111" s="94"/>
      <c r="L2111" s="33"/>
      <c r="M2111" s="161"/>
      <c r="T2111" s="54"/>
      <c r="AT2111" s="18" t="s">
        <v>169</v>
      </c>
      <c r="AU2111" s="18" t="s">
        <v>85</v>
      </c>
    </row>
    <row r="2112" spans="2:51" s="12" customFormat="1" ht="10">
      <c r="B2112" s="162"/>
      <c r="D2112" s="159" t="s">
        <v>171</v>
      </c>
      <c r="E2112" s="163" t="s">
        <v>21</v>
      </c>
      <c r="F2112" s="164" t="s">
        <v>1954</v>
      </c>
      <c r="H2112" s="163" t="s">
        <v>21</v>
      </c>
      <c r="I2112" s="165"/>
      <c r="L2112" s="162"/>
      <c r="M2112" s="166"/>
      <c r="T2112" s="167"/>
      <c r="AT2112" s="163" t="s">
        <v>171</v>
      </c>
      <c r="AU2112" s="163" t="s">
        <v>85</v>
      </c>
      <c r="AV2112" s="12" t="s">
        <v>83</v>
      </c>
      <c r="AW2112" s="12" t="s">
        <v>37</v>
      </c>
      <c r="AX2112" s="12" t="s">
        <v>76</v>
      </c>
      <c r="AY2112" s="163" t="s">
        <v>160</v>
      </c>
    </row>
    <row r="2113" spans="2:51" s="13" customFormat="1" ht="10">
      <c r="B2113" s="168"/>
      <c r="D2113" s="159" t="s">
        <v>171</v>
      </c>
      <c r="E2113" s="169" t="s">
        <v>21</v>
      </c>
      <c r="F2113" s="170" t="s">
        <v>1968</v>
      </c>
      <c r="H2113" s="171">
        <v>8</v>
      </c>
      <c r="I2113" s="172"/>
      <c r="L2113" s="168"/>
      <c r="M2113" s="173"/>
      <c r="T2113" s="174"/>
      <c r="AT2113" s="169" t="s">
        <v>171</v>
      </c>
      <c r="AU2113" s="169" t="s">
        <v>85</v>
      </c>
      <c r="AV2113" s="13" t="s">
        <v>85</v>
      </c>
      <c r="AW2113" s="13" t="s">
        <v>37</v>
      </c>
      <c r="AX2113" s="13" t="s">
        <v>76</v>
      </c>
      <c r="AY2113" s="169" t="s">
        <v>160</v>
      </c>
    </row>
    <row r="2114" spans="2:51" s="15" customFormat="1" ht="10">
      <c r="B2114" s="182"/>
      <c r="D2114" s="159" t="s">
        <v>171</v>
      </c>
      <c r="E2114" s="183" t="s">
        <v>21</v>
      </c>
      <c r="F2114" s="184" t="s">
        <v>185</v>
      </c>
      <c r="H2114" s="185">
        <v>8</v>
      </c>
      <c r="I2114" s="186"/>
      <c r="L2114" s="182"/>
      <c r="M2114" s="187"/>
      <c r="T2114" s="188"/>
      <c r="AT2114" s="183" t="s">
        <v>171</v>
      </c>
      <c r="AU2114" s="183" t="s">
        <v>85</v>
      </c>
      <c r="AV2114" s="15" t="s">
        <v>167</v>
      </c>
      <c r="AW2114" s="15" t="s">
        <v>37</v>
      </c>
      <c r="AX2114" s="15" t="s">
        <v>83</v>
      </c>
      <c r="AY2114" s="183" t="s">
        <v>160</v>
      </c>
    </row>
    <row r="2115" spans="2:65" s="1" customFormat="1" ht="24" customHeight="1">
      <c r="B2115" s="33"/>
      <c r="C2115" s="146" t="s">
        <v>1969</v>
      </c>
      <c r="D2115" s="146" t="s">
        <v>162</v>
      </c>
      <c r="E2115" s="147" t="s">
        <v>1970</v>
      </c>
      <c r="F2115" s="148" t="s">
        <v>1971</v>
      </c>
      <c r="G2115" s="149" t="s">
        <v>332</v>
      </c>
      <c r="H2115" s="150">
        <v>2</v>
      </c>
      <c r="I2115" s="151"/>
      <c r="J2115" s="152">
        <f>ROUND(I2115*H2115,2)</f>
        <v>0</v>
      </c>
      <c r="K2115" s="148" t="s">
        <v>21</v>
      </c>
      <c r="L2115" s="33"/>
      <c r="M2115" s="153" t="s">
        <v>21</v>
      </c>
      <c r="N2115" s="154" t="s">
        <v>47</v>
      </c>
      <c r="P2115" s="155">
        <f>O2115*H2115</f>
        <v>0</v>
      </c>
      <c r="Q2115" s="155">
        <v>0.00026</v>
      </c>
      <c r="R2115" s="155">
        <f>Q2115*H2115</f>
        <v>0.00052</v>
      </c>
      <c r="S2115" s="155">
        <v>0</v>
      </c>
      <c r="T2115" s="156">
        <f>S2115*H2115</f>
        <v>0</v>
      </c>
      <c r="AR2115" s="157" t="s">
        <v>352</v>
      </c>
      <c r="AT2115" s="157" t="s">
        <v>162</v>
      </c>
      <c r="AU2115" s="157" t="s">
        <v>85</v>
      </c>
      <c r="AY2115" s="18" t="s">
        <v>160</v>
      </c>
      <c r="BE2115" s="158">
        <f>IF(N2115="základní",J2115,0)</f>
        <v>0</v>
      </c>
      <c r="BF2115" s="158">
        <f>IF(N2115="snížená",J2115,0)</f>
        <v>0</v>
      </c>
      <c r="BG2115" s="158">
        <f>IF(N2115="zákl. přenesená",J2115,0)</f>
        <v>0</v>
      </c>
      <c r="BH2115" s="158">
        <f>IF(N2115="sníž. přenesená",J2115,0)</f>
        <v>0</v>
      </c>
      <c r="BI2115" s="158">
        <f>IF(N2115="nulová",J2115,0)</f>
        <v>0</v>
      </c>
      <c r="BJ2115" s="18" t="s">
        <v>83</v>
      </c>
      <c r="BK2115" s="158">
        <f>ROUND(I2115*H2115,2)</f>
        <v>0</v>
      </c>
      <c r="BL2115" s="18" t="s">
        <v>352</v>
      </c>
      <c r="BM2115" s="157" t="s">
        <v>1972</v>
      </c>
    </row>
    <row r="2116" spans="2:47" s="1" customFormat="1" ht="72">
      <c r="B2116" s="33"/>
      <c r="D2116" s="159" t="s">
        <v>169</v>
      </c>
      <c r="F2116" s="160" t="s">
        <v>1953</v>
      </c>
      <c r="I2116" s="94"/>
      <c r="L2116" s="33"/>
      <c r="M2116" s="161"/>
      <c r="T2116" s="54"/>
      <c r="AT2116" s="18" t="s">
        <v>169</v>
      </c>
      <c r="AU2116" s="18" t="s">
        <v>85</v>
      </c>
    </row>
    <row r="2117" spans="2:51" s="12" customFormat="1" ht="10">
      <c r="B2117" s="162"/>
      <c r="D2117" s="159" t="s">
        <v>171</v>
      </c>
      <c r="E2117" s="163" t="s">
        <v>21</v>
      </c>
      <c r="F2117" s="164" t="s">
        <v>1954</v>
      </c>
      <c r="H2117" s="163" t="s">
        <v>21</v>
      </c>
      <c r="I2117" s="165"/>
      <c r="L2117" s="162"/>
      <c r="M2117" s="166"/>
      <c r="T2117" s="167"/>
      <c r="AT2117" s="163" t="s">
        <v>171</v>
      </c>
      <c r="AU2117" s="163" t="s">
        <v>85</v>
      </c>
      <c r="AV2117" s="12" t="s">
        <v>83</v>
      </c>
      <c r="AW2117" s="12" t="s">
        <v>37</v>
      </c>
      <c r="AX2117" s="12" t="s">
        <v>76</v>
      </c>
      <c r="AY2117" s="163" t="s">
        <v>160</v>
      </c>
    </row>
    <row r="2118" spans="2:51" s="13" customFormat="1" ht="10">
      <c r="B2118" s="168"/>
      <c r="D2118" s="159" t="s">
        <v>171</v>
      </c>
      <c r="E2118" s="169" t="s">
        <v>21</v>
      </c>
      <c r="F2118" s="170" t="s">
        <v>384</v>
      </c>
      <c r="H2118" s="171">
        <v>2</v>
      </c>
      <c r="I2118" s="172"/>
      <c r="L2118" s="168"/>
      <c r="M2118" s="173"/>
      <c r="T2118" s="174"/>
      <c r="AT2118" s="169" t="s">
        <v>171</v>
      </c>
      <c r="AU2118" s="169" t="s">
        <v>85</v>
      </c>
      <c r="AV2118" s="13" t="s">
        <v>85</v>
      </c>
      <c r="AW2118" s="13" t="s">
        <v>37</v>
      </c>
      <c r="AX2118" s="13" t="s">
        <v>76</v>
      </c>
      <c r="AY2118" s="169" t="s">
        <v>160</v>
      </c>
    </row>
    <row r="2119" spans="2:51" s="15" customFormat="1" ht="10">
      <c r="B2119" s="182"/>
      <c r="D2119" s="159" t="s">
        <v>171</v>
      </c>
      <c r="E2119" s="183" t="s">
        <v>21</v>
      </c>
      <c r="F2119" s="184" t="s">
        <v>185</v>
      </c>
      <c r="H2119" s="185">
        <v>2</v>
      </c>
      <c r="I2119" s="186"/>
      <c r="L2119" s="182"/>
      <c r="M2119" s="187"/>
      <c r="T2119" s="188"/>
      <c r="AT2119" s="183" t="s">
        <v>171</v>
      </c>
      <c r="AU2119" s="183" t="s">
        <v>85</v>
      </c>
      <c r="AV2119" s="15" t="s">
        <v>167</v>
      </c>
      <c r="AW2119" s="15" t="s">
        <v>37</v>
      </c>
      <c r="AX2119" s="15" t="s">
        <v>83</v>
      </c>
      <c r="AY2119" s="183" t="s">
        <v>160</v>
      </c>
    </row>
    <row r="2120" spans="2:65" s="1" customFormat="1" ht="24" customHeight="1">
      <c r="B2120" s="33"/>
      <c r="C2120" s="146" t="s">
        <v>1973</v>
      </c>
      <c r="D2120" s="146" t="s">
        <v>162</v>
      </c>
      <c r="E2120" s="147" t="s">
        <v>1974</v>
      </c>
      <c r="F2120" s="148" t="s">
        <v>1975</v>
      </c>
      <c r="G2120" s="149" t="s">
        <v>332</v>
      </c>
      <c r="H2120" s="150">
        <v>6</v>
      </c>
      <c r="I2120" s="151"/>
      <c r="J2120" s="152">
        <f>ROUND(I2120*H2120,2)</f>
        <v>0</v>
      </c>
      <c r="K2120" s="148" t="s">
        <v>21</v>
      </c>
      <c r="L2120" s="33"/>
      <c r="M2120" s="153" t="s">
        <v>21</v>
      </c>
      <c r="N2120" s="154" t="s">
        <v>47</v>
      </c>
      <c r="P2120" s="155">
        <f>O2120*H2120</f>
        <v>0</v>
      </c>
      <c r="Q2120" s="155">
        <v>0.00026</v>
      </c>
      <c r="R2120" s="155">
        <f>Q2120*H2120</f>
        <v>0.0015599999999999998</v>
      </c>
      <c r="S2120" s="155">
        <v>0</v>
      </c>
      <c r="T2120" s="156">
        <f>S2120*H2120</f>
        <v>0</v>
      </c>
      <c r="AR2120" s="157" t="s">
        <v>352</v>
      </c>
      <c r="AT2120" s="157" t="s">
        <v>162</v>
      </c>
      <c r="AU2120" s="157" t="s">
        <v>85</v>
      </c>
      <c r="AY2120" s="18" t="s">
        <v>160</v>
      </c>
      <c r="BE2120" s="158">
        <f>IF(N2120="základní",J2120,0)</f>
        <v>0</v>
      </c>
      <c r="BF2120" s="158">
        <f>IF(N2120="snížená",J2120,0)</f>
        <v>0</v>
      </c>
      <c r="BG2120" s="158">
        <f>IF(N2120="zákl. přenesená",J2120,0)</f>
        <v>0</v>
      </c>
      <c r="BH2120" s="158">
        <f>IF(N2120="sníž. přenesená",J2120,0)</f>
        <v>0</v>
      </c>
      <c r="BI2120" s="158">
        <f>IF(N2120="nulová",J2120,0)</f>
        <v>0</v>
      </c>
      <c r="BJ2120" s="18" t="s">
        <v>83</v>
      </c>
      <c r="BK2120" s="158">
        <f>ROUND(I2120*H2120,2)</f>
        <v>0</v>
      </c>
      <c r="BL2120" s="18" t="s">
        <v>352</v>
      </c>
      <c r="BM2120" s="157" t="s">
        <v>1976</v>
      </c>
    </row>
    <row r="2121" spans="2:47" s="1" customFormat="1" ht="72">
      <c r="B2121" s="33"/>
      <c r="D2121" s="159" t="s">
        <v>169</v>
      </c>
      <c r="F2121" s="160" t="s">
        <v>1953</v>
      </c>
      <c r="I2121" s="94"/>
      <c r="L2121" s="33"/>
      <c r="M2121" s="161"/>
      <c r="T2121" s="54"/>
      <c r="AT2121" s="18" t="s">
        <v>169</v>
      </c>
      <c r="AU2121" s="18" t="s">
        <v>85</v>
      </c>
    </row>
    <row r="2122" spans="2:51" s="12" customFormat="1" ht="10">
      <c r="B2122" s="162"/>
      <c r="D2122" s="159" t="s">
        <v>171</v>
      </c>
      <c r="E2122" s="163" t="s">
        <v>21</v>
      </c>
      <c r="F2122" s="164" t="s">
        <v>1954</v>
      </c>
      <c r="H2122" s="163" t="s">
        <v>21</v>
      </c>
      <c r="I2122" s="165"/>
      <c r="L2122" s="162"/>
      <c r="M2122" s="166"/>
      <c r="T2122" s="167"/>
      <c r="AT2122" s="163" t="s">
        <v>171</v>
      </c>
      <c r="AU2122" s="163" t="s">
        <v>85</v>
      </c>
      <c r="AV2122" s="12" t="s">
        <v>83</v>
      </c>
      <c r="AW2122" s="12" t="s">
        <v>37</v>
      </c>
      <c r="AX2122" s="12" t="s">
        <v>76</v>
      </c>
      <c r="AY2122" s="163" t="s">
        <v>160</v>
      </c>
    </row>
    <row r="2123" spans="2:51" s="13" customFormat="1" ht="10">
      <c r="B2123" s="168"/>
      <c r="D2123" s="159" t="s">
        <v>171</v>
      </c>
      <c r="E2123" s="169" t="s">
        <v>21</v>
      </c>
      <c r="F2123" s="170" t="s">
        <v>1977</v>
      </c>
      <c r="H2123" s="171">
        <v>6</v>
      </c>
      <c r="I2123" s="172"/>
      <c r="L2123" s="168"/>
      <c r="M2123" s="173"/>
      <c r="T2123" s="174"/>
      <c r="AT2123" s="169" t="s">
        <v>171</v>
      </c>
      <c r="AU2123" s="169" t="s">
        <v>85</v>
      </c>
      <c r="AV2123" s="13" t="s">
        <v>85</v>
      </c>
      <c r="AW2123" s="13" t="s">
        <v>37</v>
      </c>
      <c r="AX2123" s="13" t="s">
        <v>76</v>
      </c>
      <c r="AY2123" s="169" t="s">
        <v>160</v>
      </c>
    </row>
    <row r="2124" spans="2:51" s="15" customFormat="1" ht="10">
      <c r="B2124" s="182"/>
      <c r="D2124" s="159" t="s">
        <v>171</v>
      </c>
      <c r="E2124" s="183" t="s">
        <v>21</v>
      </c>
      <c r="F2124" s="184" t="s">
        <v>185</v>
      </c>
      <c r="H2124" s="185">
        <v>6</v>
      </c>
      <c r="I2124" s="186"/>
      <c r="L2124" s="182"/>
      <c r="M2124" s="187"/>
      <c r="T2124" s="188"/>
      <c r="AT2124" s="183" t="s">
        <v>171</v>
      </c>
      <c r="AU2124" s="183" t="s">
        <v>85</v>
      </c>
      <c r="AV2124" s="15" t="s">
        <v>167</v>
      </c>
      <c r="AW2124" s="15" t="s">
        <v>37</v>
      </c>
      <c r="AX2124" s="15" t="s">
        <v>83</v>
      </c>
      <c r="AY2124" s="183" t="s">
        <v>160</v>
      </c>
    </row>
    <row r="2125" spans="2:65" s="1" customFormat="1" ht="24" customHeight="1">
      <c r="B2125" s="33"/>
      <c r="C2125" s="146" t="s">
        <v>1978</v>
      </c>
      <c r="D2125" s="146" t="s">
        <v>162</v>
      </c>
      <c r="E2125" s="147" t="s">
        <v>1979</v>
      </c>
      <c r="F2125" s="148" t="s">
        <v>1980</v>
      </c>
      <c r="G2125" s="149" t="s">
        <v>332</v>
      </c>
      <c r="H2125" s="150">
        <v>1</v>
      </c>
      <c r="I2125" s="151"/>
      <c r="J2125" s="152">
        <f>ROUND(I2125*H2125,2)</f>
        <v>0</v>
      </c>
      <c r="K2125" s="148" t="s">
        <v>21</v>
      </c>
      <c r="L2125" s="33"/>
      <c r="M2125" s="153" t="s">
        <v>21</v>
      </c>
      <c r="N2125" s="154" t="s">
        <v>47</v>
      </c>
      <c r="P2125" s="155">
        <f>O2125*H2125</f>
        <v>0</v>
      </c>
      <c r="Q2125" s="155">
        <v>0.00026</v>
      </c>
      <c r="R2125" s="155">
        <f>Q2125*H2125</f>
        <v>0.00026</v>
      </c>
      <c r="S2125" s="155">
        <v>0</v>
      </c>
      <c r="T2125" s="156">
        <f>S2125*H2125</f>
        <v>0</v>
      </c>
      <c r="AR2125" s="157" t="s">
        <v>352</v>
      </c>
      <c r="AT2125" s="157" t="s">
        <v>162</v>
      </c>
      <c r="AU2125" s="157" t="s">
        <v>85</v>
      </c>
      <c r="AY2125" s="18" t="s">
        <v>160</v>
      </c>
      <c r="BE2125" s="158">
        <f>IF(N2125="základní",J2125,0)</f>
        <v>0</v>
      </c>
      <c r="BF2125" s="158">
        <f>IF(N2125="snížená",J2125,0)</f>
        <v>0</v>
      </c>
      <c r="BG2125" s="158">
        <f>IF(N2125="zákl. přenesená",J2125,0)</f>
        <v>0</v>
      </c>
      <c r="BH2125" s="158">
        <f>IF(N2125="sníž. přenesená",J2125,0)</f>
        <v>0</v>
      </c>
      <c r="BI2125" s="158">
        <f>IF(N2125="nulová",J2125,0)</f>
        <v>0</v>
      </c>
      <c r="BJ2125" s="18" t="s">
        <v>83</v>
      </c>
      <c r="BK2125" s="158">
        <f>ROUND(I2125*H2125,2)</f>
        <v>0</v>
      </c>
      <c r="BL2125" s="18" t="s">
        <v>352</v>
      </c>
      <c r="BM2125" s="157" t="s">
        <v>1981</v>
      </c>
    </row>
    <row r="2126" spans="2:47" s="1" customFormat="1" ht="72">
      <c r="B2126" s="33"/>
      <c r="D2126" s="159" t="s">
        <v>169</v>
      </c>
      <c r="F2126" s="160" t="s">
        <v>1953</v>
      </c>
      <c r="I2126" s="94"/>
      <c r="L2126" s="33"/>
      <c r="M2126" s="161"/>
      <c r="T2126" s="54"/>
      <c r="AT2126" s="18" t="s">
        <v>169</v>
      </c>
      <c r="AU2126" s="18" t="s">
        <v>85</v>
      </c>
    </row>
    <row r="2127" spans="2:51" s="12" customFormat="1" ht="10">
      <c r="B2127" s="162"/>
      <c r="D2127" s="159" t="s">
        <v>171</v>
      </c>
      <c r="E2127" s="163" t="s">
        <v>21</v>
      </c>
      <c r="F2127" s="164" t="s">
        <v>1954</v>
      </c>
      <c r="H2127" s="163" t="s">
        <v>21</v>
      </c>
      <c r="I2127" s="165"/>
      <c r="L2127" s="162"/>
      <c r="M2127" s="166"/>
      <c r="T2127" s="167"/>
      <c r="AT2127" s="163" t="s">
        <v>171</v>
      </c>
      <c r="AU2127" s="163" t="s">
        <v>85</v>
      </c>
      <c r="AV2127" s="12" t="s">
        <v>83</v>
      </c>
      <c r="AW2127" s="12" t="s">
        <v>37</v>
      </c>
      <c r="AX2127" s="12" t="s">
        <v>76</v>
      </c>
      <c r="AY2127" s="163" t="s">
        <v>160</v>
      </c>
    </row>
    <row r="2128" spans="2:51" s="13" customFormat="1" ht="10">
      <c r="B2128" s="168"/>
      <c r="D2128" s="159" t="s">
        <v>171</v>
      </c>
      <c r="E2128" s="169" t="s">
        <v>21</v>
      </c>
      <c r="F2128" s="170" t="s">
        <v>471</v>
      </c>
      <c r="H2128" s="171">
        <v>1</v>
      </c>
      <c r="I2128" s="172"/>
      <c r="L2128" s="168"/>
      <c r="M2128" s="173"/>
      <c r="T2128" s="174"/>
      <c r="AT2128" s="169" t="s">
        <v>171</v>
      </c>
      <c r="AU2128" s="169" t="s">
        <v>85</v>
      </c>
      <c r="AV2128" s="13" t="s">
        <v>85</v>
      </c>
      <c r="AW2128" s="13" t="s">
        <v>37</v>
      </c>
      <c r="AX2128" s="13" t="s">
        <v>76</v>
      </c>
      <c r="AY2128" s="169" t="s">
        <v>160</v>
      </c>
    </row>
    <row r="2129" spans="2:51" s="15" customFormat="1" ht="10">
      <c r="B2129" s="182"/>
      <c r="D2129" s="159" t="s">
        <v>171</v>
      </c>
      <c r="E2129" s="183" t="s">
        <v>21</v>
      </c>
      <c r="F2129" s="184" t="s">
        <v>185</v>
      </c>
      <c r="H2129" s="185">
        <v>1</v>
      </c>
      <c r="I2129" s="186"/>
      <c r="L2129" s="182"/>
      <c r="M2129" s="187"/>
      <c r="T2129" s="188"/>
      <c r="AT2129" s="183" t="s">
        <v>171</v>
      </c>
      <c r="AU2129" s="183" t="s">
        <v>85</v>
      </c>
      <c r="AV2129" s="15" t="s">
        <v>167</v>
      </c>
      <c r="AW2129" s="15" t="s">
        <v>37</v>
      </c>
      <c r="AX2129" s="15" t="s">
        <v>83</v>
      </c>
      <c r="AY2129" s="183" t="s">
        <v>160</v>
      </c>
    </row>
    <row r="2130" spans="2:65" s="1" customFormat="1" ht="24" customHeight="1">
      <c r="B2130" s="33"/>
      <c r="C2130" s="146" t="s">
        <v>1982</v>
      </c>
      <c r="D2130" s="146" t="s">
        <v>162</v>
      </c>
      <c r="E2130" s="147" t="s">
        <v>1983</v>
      </c>
      <c r="F2130" s="148" t="s">
        <v>1984</v>
      </c>
      <c r="G2130" s="149" t="s">
        <v>332</v>
      </c>
      <c r="H2130" s="150">
        <v>2</v>
      </c>
      <c r="I2130" s="151"/>
      <c r="J2130" s="152">
        <f>ROUND(I2130*H2130,2)</f>
        <v>0</v>
      </c>
      <c r="K2130" s="148" t="s">
        <v>21</v>
      </c>
      <c r="L2130" s="33"/>
      <c r="M2130" s="153" t="s">
        <v>21</v>
      </c>
      <c r="N2130" s="154" t="s">
        <v>47</v>
      </c>
      <c r="P2130" s="155">
        <f>O2130*H2130</f>
        <v>0</v>
      </c>
      <c r="Q2130" s="155">
        <v>0.00026</v>
      </c>
      <c r="R2130" s="155">
        <f>Q2130*H2130</f>
        <v>0.00052</v>
      </c>
      <c r="S2130" s="155">
        <v>0</v>
      </c>
      <c r="T2130" s="156">
        <f>S2130*H2130</f>
        <v>0</v>
      </c>
      <c r="AR2130" s="157" t="s">
        <v>352</v>
      </c>
      <c r="AT2130" s="157" t="s">
        <v>162</v>
      </c>
      <c r="AU2130" s="157" t="s">
        <v>85</v>
      </c>
      <c r="AY2130" s="18" t="s">
        <v>160</v>
      </c>
      <c r="BE2130" s="158">
        <f>IF(N2130="základní",J2130,0)</f>
        <v>0</v>
      </c>
      <c r="BF2130" s="158">
        <f>IF(N2130="snížená",J2130,0)</f>
        <v>0</v>
      </c>
      <c r="BG2130" s="158">
        <f>IF(N2130="zákl. přenesená",J2130,0)</f>
        <v>0</v>
      </c>
      <c r="BH2130" s="158">
        <f>IF(N2130="sníž. přenesená",J2130,0)</f>
        <v>0</v>
      </c>
      <c r="BI2130" s="158">
        <f>IF(N2130="nulová",J2130,0)</f>
        <v>0</v>
      </c>
      <c r="BJ2130" s="18" t="s">
        <v>83</v>
      </c>
      <c r="BK2130" s="158">
        <f>ROUND(I2130*H2130,2)</f>
        <v>0</v>
      </c>
      <c r="BL2130" s="18" t="s">
        <v>352</v>
      </c>
      <c r="BM2130" s="157" t="s">
        <v>1985</v>
      </c>
    </row>
    <row r="2131" spans="2:47" s="1" customFormat="1" ht="72">
      <c r="B2131" s="33"/>
      <c r="D2131" s="159" t="s">
        <v>169</v>
      </c>
      <c r="F2131" s="160" t="s">
        <v>1953</v>
      </c>
      <c r="I2131" s="94"/>
      <c r="L2131" s="33"/>
      <c r="M2131" s="161"/>
      <c r="T2131" s="54"/>
      <c r="AT2131" s="18" t="s">
        <v>169</v>
      </c>
      <c r="AU2131" s="18" t="s">
        <v>85</v>
      </c>
    </row>
    <row r="2132" spans="2:51" s="12" customFormat="1" ht="10">
      <c r="B2132" s="162"/>
      <c r="D2132" s="159" t="s">
        <v>171</v>
      </c>
      <c r="E2132" s="163" t="s">
        <v>21</v>
      </c>
      <c r="F2132" s="164" t="s">
        <v>1954</v>
      </c>
      <c r="H2132" s="163" t="s">
        <v>21</v>
      </c>
      <c r="I2132" s="165"/>
      <c r="L2132" s="162"/>
      <c r="M2132" s="166"/>
      <c r="T2132" s="167"/>
      <c r="AT2132" s="163" t="s">
        <v>171</v>
      </c>
      <c r="AU2132" s="163" t="s">
        <v>85</v>
      </c>
      <c r="AV2132" s="12" t="s">
        <v>83</v>
      </c>
      <c r="AW2132" s="12" t="s">
        <v>37</v>
      </c>
      <c r="AX2132" s="12" t="s">
        <v>76</v>
      </c>
      <c r="AY2132" s="163" t="s">
        <v>160</v>
      </c>
    </row>
    <row r="2133" spans="2:51" s="13" customFormat="1" ht="10">
      <c r="B2133" s="168"/>
      <c r="D2133" s="159" t="s">
        <v>171</v>
      </c>
      <c r="E2133" s="169" t="s">
        <v>21</v>
      </c>
      <c r="F2133" s="170" t="s">
        <v>384</v>
      </c>
      <c r="H2133" s="171">
        <v>2</v>
      </c>
      <c r="I2133" s="172"/>
      <c r="L2133" s="168"/>
      <c r="M2133" s="173"/>
      <c r="T2133" s="174"/>
      <c r="AT2133" s="169" t="s">
        <v>171</v>
      </c>
      <c r="AU2133" s="169" t="s">
        <v>85</v>
      </c>
      <c r="AV2133" s="13" t="s">
        <v>85</v>
      </c>
      <c r="AW2133" s="13" t="s">
        <v>37</v>
      </c>
      <c r="AX2133" s="13" t="s">
        <v>76</v>
      </c>
      <c r="AY2133" s="169" t="s">
        <v>160</v>
      </c>
    </row>
    <row r="2134" spans="2:51" s="15" customFormat="1" ht="10">
      <c r="B2134" s="182"/>
      <c r="D2134" s="159" t="s">
        <v>171</v>
      </c>
      <c r="E2134" s="183" t="s">
        <v>21</v>
      </c>
      <c r="F2134" s="184" t="s">
        <v>185</v>
      </c>
      <c r="H2134" s="185">
        <v>2</v>
      </c>
      <c r="I2134" s="186"/>
      <c r="L2134" s="182"/>
      <c r="M2134" s="187"/>
      <c r="T2134" s="188"/>
      <c r="AT2134" s="183" t="s">
        <v>171</v>
      </c>
      <c r="AU2134" s="183" t="s">
        <v>85</v>
      </c>
      <c r="AV2134" s="15" t="s">
        <v>167</v>
      </c>
      <c r="AW2134" s="15" t="s">
        <v>37</v>
      </c>
      <c r="AX2134" s="15" t="s">
        <v>83</v>
      </c>
      <c r="AY2134" s="183" t="s">
        <v>160</v>
      </c>
    </row>
    <row r="2135" spans="2:65" s="1" customFormat="1" ht="24" customHeight="1">
      <c r="B2135" s="33"/>
      <c r="C2135" s="146" t="s">
        <v>1986</v>
      </c>
      <c r="D2135" s="146" t="s">
        <v>162</v>
      </c>
      <c r="E2135" s="147" t="s">
        <v>1987</v>
      </c>
      <c r="F2135" s="148" t="s">
        <v>1988</v>
      </c>
      <c r="G2135" s="149" t="s">
        <v>332</v>
      </c>
      <c r="H2135" s="150">
        <v>118</v>
      </c>
      <c r="I2135" s="151"/>
      <c r="J2135" s="152">
        <f>ROUND(I2135*H2135,2)</f>
        <v>0</v>
      </c>
      <c r="K2135" s="148" t="s">
        <v>21</v>
      </c>
      <c r="L2135" s="33"/>
      <c r="M2135" s="153" t="s">
        <v>21</v>
      </c>
      <c r="N2135" s="154" t="s">
        <v>47</v>
      </c>
      <c r="P2135" s="155">
        <f>O2135*H2135</f>
        <v>0</v>
      </c>
      <c r="Q2135" s="155">
        <v>0.00026</v>
      </c>
      <c r="R2135" s="155">
        <f>Q2135*H2135</f>
        <v>0.03068</v>
      </c>
      <c r="S2135" s="155">
        <v>0</v>
      </c>
      <c r="T2135" s="156">
        <f>S2135*H2135</f>
        <v>0</v>
      </c>
      <c r="AR2135" s="157" t="s">
        <v>352</v>
      </c>
      <c r="AT2135" s="157" t="s">
        <v>162</v>
      </c>
      <c r="AU2135" s="157" t="s">
        <v>85</v>
      </c>
      <c r="AY2135" s="18" t="s">
        <v>160</v>
      </c>
      <c r="BE2135" s="158">
        <f>IF(N2135="základní",J2135,0)</f>
        <v>0</v>
      </c>
      <c r="BF2135" s="158">
        <f>IF(N2135="snížená",J2135,0)</f>
        <v>0</v>
      </c>
      <c r="BG2135" s="158">
        <f>IF(N2135="zákl. přenesená",J2135,0)</f>
        <v>0</v>
      </c>
      <c r="BH2135" s="158">
        <f>IF(N2135="sníž. přenesená",J2135,0)</f>
        <v>0</v>
      </c>
      <c r="BI2135" s="158">
        <f>IF(N2135="nulová",J2135,0)</f>
        <v>0</v>
      </c>
      <c r="BJ2135" s="18" t="s">
        <v>83</v>
      </c>
      <c r="BK2135" s="158">
        <f>ROUND(I2135*H2135,2)</f>
        <v>0</v>
      </c>
      <c r="BL2135" s="18" t="s">
        <v>352</v>
      </c>
      <c r="BM2135" s="157" t="s">
        <v>1989</v>
      </c>
    </row>
    <row r="2136" spans="2:47" s="1" customFormat="1" ht="72">
      <c r="B2136" s="33"/>
      <c r="D2136" s="159" t="s">
        <v>169</v>
      </c>
      <c r="F2136" s="160" t="s">
        <v>1953</v>
      </c>
      <c r="I2136" s="94"/>
      <c r="L2136" s="33"/>
      <c r="M2136" s="161"/>
      <c r="T2136" s="54"/>
      <c r="AT2136" s="18" t="s">
        <v>169</v>
      </c>
      <c r="AU2136" s="18" t="s">
        <v>85</v>
      </c>
    </row>
    <row r="2137" spans="2:51" s="12" customFormat="1" ht="10">
      <c r="B2137" s="162"/>
      <c r="D2137" s="159" t="s">
        <v>171</v>
      </c>
      <c r="E2137" s="163" t="s">
        <v>21</v>
      </c>
      <c r="F2137" s="164" t="s">
        <v>1954</v>
      </c>
      <c r="H2137" s="163" t="s">
        <v>21</v>
      </c>
      <c r="I2137" s="165"/>
      <c r="L2137" s="162"/>
      <c r="M2137" s="166"/>
      <c r="T2137" s="167"/>
      <c r="AT2137" s="163" t="s">
        <v>171</v>
      </c>
      <c r="AU2137" s="163" t="s">
        <v>85</v>
      </c>
      <c r="AV2137" s="12" t="s">
        <v>83</v>
      </c>
      <c r="AW2137" s="12" t="s">
        <v>37</v>
      </c>
      <c r="AX2137" s="12" t="s">
        <v>76</v>
      </c>
      <c r="AY2137" s="163" t="s">
        <v>160</v>
      </c>
    </row>
    <row r="2138" spans="2:51" s="13" customFormat="1" ht="10">
      <c r="B2138" s="168"/>
      <c r="D2138" s="159" t="s">
        <v>171</v>
      </c>
      <c r="E2138" s="169" t="s">
        <v>21</v>
      </c>
      <c r="F2138" s="170" t="s">
        <v>1990</v>
      </c>
      <c r="H2138" s="171">
        <v>118</v>
      </c>
      <c r="I2138" s="172"/>
      <c r="L2138" s="168"/>
      <c r="M2138" s="173"/>
      <c r="T2138" s="174"/>
      <c r="AT2138" s="169" t="s">
        <v>171</v>
      </c>
      <c r="AU2138" s="169" t="s">
        <v>85</v>
      </c>
      <c r="AV2138" s="13" t="s">
        <v>85</v>
      </c>
      <c r="AW2138" s="13" t="s">
        <v>37</v>
      </c>
      <c r="AX2138" s="13" t="s">
        <v>76</v>
      </c>
      <c r="AY2138" s="169" t="s">
        <v>160</v>
      </c>
    </row>
    <row r="2139" spans="2:51" s="15" customFormat="1" ht="10">
      <c r="B2139" s="182"/>
      <c r="D2139" s="159" t="s">
        <v>171</v>
      </c>
      <c r="E2139" s="183" t="s">
        <v>21</v>
      </c>
      <c r="F2139" s="184" t="s">
        <v>185</v>
      </c>
      <c r="H2139" s="185">
        <v>118</v>
      </c>
      <c r="I2139" s="186"/>
      <c r="L2139" s="182"/>
      <c r="M2139" s="187"/>
      <c r="T2139" s="188"/>
      <c r="AT2139" s="183" t="s">
        <v>171</v>
      </c>
      <c r="AU2139" s="183" t="s">
        <v>85</v>
      </c>
      <c r="AV2139" s="15" t="s">
        <v>167</v>
      </c>
      <c r="AW2139" s="15" t="s">
        <v>37</v>
      </c>
      <c r="AX2139" s="15" t="s">
        <v>83</v>
      </c>
      <c r="AY2139" s="183" t="s">
        <v>160</v>
      </c>
    </row>
    <row r="2140" spans="2:65" s="1" customFormat="1" ht="24" customHeight="1">
      <c r="B2140" s="33"/>
      <c r="C2140" s="146" t="s">
        <v>1991</v>
      </c>
      <c r="D2140" s="146" t="s">
        <v>162</v>
      </c>
      <c r="E2140" s="147" t="s">
        <v>1992</v>
      </c>
      <c r="F2140" s="148" t="s">
        <v>1993</v>
      </c>
      <c r="G2140" s="149" t="s">
        <v>332</v>
      </c>
      <c r="H2140" s="150">
        <v>4</v>
      </c>
      <c r="I2140" s="151"/>
      <c r="J2140" s="152">
        <f>ROUND(I2140*H2140,2)</f>
        <v>0</v>
      </c>
      <c r="K2140" s="148" t="s">
        <v>21</v>
      </c>
      <c r="L2140" s="33"/>
      <c r="M2140" s="153" t="s">
        <v>21</v>
      </c>
      <c r="N2140" s="154" t="s">
        <v>47</v>
      </c>
      <c r="P2140" s="155">
        <f>O2140*H2140</f>
        <v>0</v>
      </c>
      <c r="Q2140" s="155">
        <v>0.00026</v>
      </c>
      <c r="R2140" s="155">
        <f>Q2140*H2140</f>
        <v>0.00104</v>
      </c>
      <c r="S2140" s="155">
        <v>0</v>
      </c>
      <c r="T2140" s="156">
        <f>S2140*H2140</f>
        <v>0</v>
      </c>
      <c r="AR2140" s="157" t="s">
        <v>352</v>
      </c>
      <c r="AT2140" s="157" t="s">
        <v>162</v>
      </c>
      <c r="AU2140" s="157" t="s">
        <v>85</v>
      </c>
      <c r="AY2140" s="18" t="s">
        <v>160</v>
      </c>
      <c r="BE2140" s="158">
        <f>IF(N2140="základní",J2140,0)</f>
        <v>0</v>
      </c>
      <c r="BF2140" s="158">
        <f>IF(N2140="snížená",J2140,0)</f>
        <v>0</v>
      </c>
      <c r="BG2140" s="158">
        <f>IF(N2140="zákl. přenesená",J2140,0)</f>
        <v>0</v>
      </c>
      <c r="BH2140" s="158">
        <f>IF(N2140="sníž. přenesená",J2140,0)</f>
        <v>0</v>
      </c>
      <c r="BI2140" s="158">
        <f>IF(N2140="nulová",J2140,0)</f>
        <v>0</v>
      </c>
      <c r="BJ2140" s="18" t="s">
        <v>83</v>
      </c>
      <c r="BK2140" s="158">
        <f>ROUND(I2140*H2140,2)</f>
        <v>0</v>
      </c>
      <c r="BL2140" s="18" t="s">
        <v>352</v>
      </c>
      <c r="BM2140" s="157" t="s">
        <v>1994</v>
      </c>
    </row>
    <row r="2141" spans="2:47" s="1" customFormat="1" ht="72">
      <c r="B2141" s="33"/>
      <c r="D2141" s="159" t="s">
        <v>169</v>
      </c>
      <c r="F2141" s="160" t="s">
        <v>1953</v>
      </c>
      <c r="I2141" s="94"/>
      <c r="L2141" s="33"/>
      <c r="M2141" s="161"/>
      <c r="T2141" s="54"/>
      <c r="AT2141" s="18" t="s">
        <v>169</v>
      </c>
      <c r="AU2141" s="18" t="s">
        <v>85</v>
      </c>
    </row>
    <row r="2142" spans="2:51" s="12" customFormat="1" ht="10">
      <c r="B2142" s="162"/>
      <c r="D2142" s="159" t="s">
        <v>171</v>
      </c>
      <c r="E2142" s="163" t="s">
        <v>21</v>
      </c>
      <c r="F2142" s="164" t="s">
        <v>1954</v>
      </c>
      <c r="H2142" s="163" t="s">
        <v>21</v>
      </c>
      <c r="I2142" s="165"/>
      <c r="L2142" s="162"/>
      <c r="M2142" s="166"/>
      <c r="T2142" s="167"/>
      <c r="AT2142" s="163" t="s">
        <v>171</v>
      </c>
      <c r="AU2142" s="163" t="s">
        <v>85</v>
      </c>
      <c r="AV2142" s="12" t="s">
        <v>83</v>
      </c>
      <c r="AW2142" s="12" t="s">
        <v>37</v>
      </c>
      <c r="AX2142" s="12" t="s">
        <v>76</v>
      </c>
      <c r="AY2142" s="163" t="s">
        <v>160</v>
      </c>
    </row>
    <row r="2143" spans="2:51" s="13" customFormat="1" ht="10">
      <c r="B2143" s="168"/>
      <c r="D2143" s="159" t="s">
        <v>171</v>
      </c>
      <c r="E2143" s="169" t="s">
        <v>21</v>
      </c>
      <c r="F2143" s="170" t="s">
        <v>1876</v>
      </c>
      <c r="H2143" s="171">
        <v>4</v>
      </c>
      <c r="I2143" s="172"/>
      <c r="L2143" s="168"/>
      <c r="M2143" s="173"/>
      <c r="T2143" s="174"/>
      <c r="AT2143" s="169" t="s">
        <v>171</v>
      </c>
      <c r="AU2143" s="169" t="s">
        <v>85</v>
      </c>
      <c r="AV2143" s="13" t="s">
        <v>85</v>
      </c>
      <c r="AW2143" s="13" t="s">
        <v>37</v>
      </c>
      <c r="AX2143" s="13" t="s">
        <v>76</v>
      </c>
      <c r="AY2143" s="169" t="s">
        <v>160</v>
      </c>
    </row>
    <row r="2144" spans="2:51" s="15" customFormat="1" ht="10">
      <c r="B2144" s="182"/>
      <c r="D2144" s="159" t="s">
        <v>171</v>
      </c>
      <c r="E2144" s="183" t="s">
        <v>21</v>
      </c>
      <c r="F2144" s="184" t="s">
        <v>185</v>
      </c>
      <c r="H2144" s="185">
        <v>4</v>
      </c>
      <c r="I2144" s="186"/>
      <c r="L2144" s="182"/>
      <c r="M2144" s="187"/>
      <c r="T2144" s="188"/>
      <c r="AT2144" s="183" t="s">
        <v>171</v>
      </c>
      <c r="AU2144" s="183" t="s">
        <v>85</v>
      </c>
      <c r="AV2144" s="15" t="s">
        <v>167</v>
      </c>
      <c r="AW2144" s="15" t="s">
        <v>37</v>
      </c>
      <c r="AX2144" s="15" t="s">
        <v>83</v>
      </c>
      <c r="AY2144" s="183" t="s">
        <v>160</v>
      </c>
    </row>
    <row r="2145" spans="2:65" s="1" customFormat="1" ht="24" customHeight="1">
      <c r="B2145" s="33"/>
      <c r="C2145" s="146" t="s">
        <v>1995</v>
      </c>
      <c r="D2145" s="146" t="s">
        <v>162</v>
      </c>
      <c r="E2145" s="147" t="s">
        <v>1996</v>
      </c>
      <c r="F2145" s="148" t="s">
        <v>1997</v>
      </c>
      <c r="G2145" s="149" t="s">
        <v>332</v>
      </c>
      <c r="H2145" s="150">
        <v>6</v>
      </c>
      <c r="I2145" s="151"/>
      <c r="J2145" s="152">
        <f>ROUND(I2145*H2145,2)</f>
        <v>0</v>
      </c>
      <c r="K2145" s="148" t="s">
        <v>21</v>
      </c>
      <c r="L2145" s="33"/>
      <c r="M2145" s="153" t="s">
        <v>21</v>
      </c>
      <c r="N2145" s="154" t="s">
        <v>47</v>
      </c>
      <c r="P2145" s="155">
        <f>O2145*H2145</f>
        <v>0</v>
      </c>
      <c r="Q2145" s="155">
        <v>0.00026</v>
      </c>
      <c r="R2145" s="155">
        <f>Q2145*H2145</f>
        <v>0.0015599999999999998</v>
      </c>
      <c r="S2145" s="155">
        <v>0</v>
      </c>
      <c r="T2145" s="156">
        <f>S2145*H2145</f>
        <v>0</v>
      </c>
      <c r="AR2145" s="157" t="s">
        <v>352</v>
      </c>
      <c r="AT2145" s="157" t="s">
        <v>162</v>
      </c>
      <c r="AU2145" s="157" t="s">
        <v>85</v>
      </c>
      <c r="AY2145" s="18" t="s">
        <v>160</v>
      </c>
      <c r="BE2145" s="158">
        <f>IF(N2145="základní",J2145,0)</f>
        <v>0</v>
      </c>
      <c r="BF2145" s="158">
        <f>IF(N2145="snížená",J2145,0)</f>
        <v>0</v>
      </c>
      <c r="BG2145" s="158">
        <f>IF(N2145="zákl. přenesená",J2145,0)</f>
        <v>0</v>
      </c>
      <c r="BH2145" s="158">
        <f>IF(N2145="sníž. přenesená",J2145,0)</f>
        <v>0</v>
      </c>
      <c r="BI2145" s="158">
        <f>IF(N2145="nulová",J2145,0)</f>
        <v>0</v>
      </c>
      <c r="BJ2145" s="18" t="s">
        <v>83</v>
      </c>
      <c r="BK2145" s="158">
        <f>ROUND(I2145*H2145,2)</f>
        <v>0</v>
      </c>
      <c r="BL2145" s="18" t="s">
        <v>352</v>
      </c>
      <c r="BM2145" s="157" t="s">
        <v>1998</v>
      </c>
    </row>
    <row r="2146" spans="2:47" s="1" customFormat="1" ht="72">
      <c r="B2146" s="33"/>
      <c r="D2146" s="159" t="s">
        <v>169</v>
      </c>
      <c r="F2146" s="160" t="s">
        <v>1953</v>
      </c>
      <c r="I2146" s="94"/>
      <c r="L2146" s="33"/>
      <c r="M2146" s="161"/>
      <c r="T2146" s="54"/>
      <c r="AT2146" s="18" t="s">
        <v>169</v>
      </c>
      <c r="AU2146" s="18" t="s">
        <v>85</v>
      </c>
    </row>
    <row r="2147" spans="2:51" s="12" customFormat="1" ht="10">
      <c r="B2147" s="162"/>
      <c r="D2147" s="159" t="s">
        <v>171</v>
      </c>
      <c r="E2147" s="163" t="s">
        <v>21</v>
      </c>
      <c r="F2147" s="164" t="s">
        <v>1954</v>
      </c>
      <c r="H2147" s="163" t="s">
        <v>21</v>
      </c>
      <c r="I2147" s="165"/>
      <c r="L2147" s="162"/>
      <c r="M2147" s="166"/>
      <c r="T2147" s="167"/>
      <c r="AT2147" s="163" t="s">
        <v>171</v>
      </c>
      <c r="AU2147" s="163" t="s">
        <v>85</v>
      </c>
      <c r="AV2147" s="12" t="s">
        <v>83</v>
      </c>
      <c r="AW2147" s="12" t="s">
        <v>37</v>
      </c>
      <c r="AX2147" s="12" t="s">
        <v>76</v>
      </c>
      <c r="AY2147" s="163" t="s">
        <v>160</v>
      </c>
    </row>
    <row r="2148" spans="2:51" s="13" customFormat="1" ht="10">
      <c r="B2148" s="168"/>
      <c r="D2148" s="159" t="s">
        <v>171</v>
      </c>
      <c r="E2148" s="169" t="s">
        <v>21</v>
      </c>
      <c r="F2148" s="170" t="s">
        <v>1977</v>
      </c>
      <c r="H2148" s="171">
        <v>6</v>
      </c>
      <c r="I2148" s="172"/>
      <c r="L2148" s="168"/>
      <c r="M2148" s="173"/>
      <c r="T2148" s="174"/>
      <c r="AT2148" s="169" t="s">
        <v>171</v>
      </c>
      <c r="AU2148" s="169" t="s">
        <v>85</v>
      </c>
      <c r="AV2148" s="13" t="s">
        <v>85</v>
      </c>
      <c r="AW2148" s="13" t="s">
        <v>37</v>
      </c>
      <c r="AX2148" s="13" t="s">
        <v>76</v>
      </c>
      <c r="AY2148" s="169" t="s">
        <v>160</v>
      </c>
    </row>
    <row r="2149" spans="2:51" s="15" customFormat="1" ht="10">
      <c r="B2149" s="182"/>
      <c r="D2149" s="159" t="s">
        <v>171</v>
      </c>
      <c r="E2149" s="183" t="s">
        <v>21</v>
      </c>
      <c r="F2149" s="184" t="s">
        <v>185</v>
      </c>
      <c r="H2149" s="185">
        <v>6</v>
      </c>
      <c r="I2149" s="186"/>
      <c r="L2149" s="182"/>
      <c r="M2149" s="187"/>
      <c r="T2149" s="188"/>
      <c r="AT2149" s="183" t="s">
        <v>171</v>
      </c>
      <c r="AU2149" s="183" t="s">
        <v>85</v>
      </c>
      <c r="AV2149" s="15" t="s">
        <v>167</v>
      </c>
      <c r="AW2149" s="15" t="s">
        <v>37</v>
      </c>
      <c r="AX2149" s="15" t="s">
        <v>83</v>
      </c>
      <c r="AY2149" s="183" t="s">
        <v>160</v>
      </c>
    </row>
    <row r="2150" spans="2:65" s="1" customFormat="1" ht="24" customHeight="1">
      <c r="B2150" s="33"/>
      <c r="C2150" s="146" t="s">
        <v>1999</v>
      </c>
      <c r="D2150" s="146" t="s">
        <v>162</v>
      </c>
      <c r="E2150" s="147" t="s">
        <v>2000</v>
      </c>
      <c r="F2150" s="148" t="s">
        <v>2001</v>
      </c>
      <c r="G2150" s="149" t="s">
        <v>332</v>
      </c>
      <c r="H2150" s="150">
        <v>16</v>
      </c>
      <c r="I2150" s="151"/>
      <c r="J2150" s="152">
        <f>ROUND(I2150*H2150,2)</f>
        <v>0</v>
      </c>
      <c r="K2150" s="148" t="s">
        <v>21</v>
      </c>
      <c r="L2150" s="33"/>
      <c r="M2150" s="153" t="s">
        <v>21</v>
      </c>
      <c r="N2150" s="154" t="s">
        <v>47</v>
      </c>
      <c r="P2150" s="155">
        <f>O2150*H2150</f>
        <v>0</v>
      </c>
      <c r="Q2150" s="155">
        <v>0.00026</v>
      </c>
      <c r="R2150" s="155">
        <f>Q2150*H2150</f>
        <v>0.00416</v>
      </c>
      <c r="S2150" s="155">
        <v>0</v>
      </c>
      <c r="T2150" s="156">
        <f>S2150*H2150</f>
        <v>0</v>
      </c>
      <c r="AR2150" s="157" t="s">
        <v>352</v>
      </c>
      <c r="AT2150" s="157" t="s">
        <v>162</v>
      </c>
      <c r="AU2150" s="157" t="s">
        <v>85</v>
      </c>
      <c r="AY2150" s="18" t="s">
        <v>160</v>
      </c>
      <c r="BE2150" s="158">
        <f>IF(N2150="základní",J2150,0)</f>
        <v>0</v>
      </c>
      <c r="BF2150" s="158">
        <f>IF(N2150="snížená",J2150,0)</f>
        <v>0</v>
      </c>
      <c r="BG2150" s="158">
        <f>IF(N2150="zákl. přenesená",J2150,0)</f>
        <v>0</v>
      </c>
      <c r="BH2150" s="158">
        <f>IF(N2150="sníž. přenesená",J2150,0)</f>
        <v>0</v>
      </c>
      <c r="BI2150" s="158">
        <f>IF(N2150="nulová",J2150,0)</f>
        <v>0</v>
      </c>
      <c r="BJ2150" s="18" t="s">
        <v>83</v>
      </c>
      <c r="BK2150" s="158">
        <f>ROUND(I2150*H2150,2)</f>
        <v>0</v>
      </c>
      <c r="BL2150" s="18" t="s">
        <v>352</v>
      </c>
      <c r="BM2150" s="157" t="s">
        <v>2002</v>
      </c>
    </row>
    <row r="2151" spans="2:47" s="1" customFormat="1" ht="72">
      <c r="B2151" s="33"/>
      <c r="D2151" s="159" t="s">
        <v>169</v>
      </c>
      <c r="F2151" s="160" t="s">
        <v>1953</v>
      </c>
      <c r="I2151" s="94"/>
      <c r="L2151" s="33"/>
      <c r="M2151" s="161"/>
      <c r="T2151" s="54"/>
      <c r="AT2151" s="18" t="s">
        <v>169</v>
      </c>
      <c r="AU2151" s="18" t="s">
        <v>85</v>
      </c>
    </row>
    <row r="2152" spans="2:51" s="12" customFormat="1" ht="10">
      <c r="B2152" s="162"/>
      <c r="D2152" s="159" t="s">
        <v>171</v>
      </c>
      <c r="E2152" s="163" t="s">
        <v>21</v>
      </c>
      <c r="F2152" s="164" t="s">
        <v>1954</v>
      </c>
      <c r="H2152" s="163" t="s">
        <v>21</v>
      </c>
      <c r="I2152" s="165"/>
      <c r="L2152" s="162"/>
      <c r="M2152" s="166"/>
      <c r="T2152" s="167"/>
      <c r="AT2152" s="163" t="s">
        <v>171</v>
      </c>
      <c r="AU2152" s="163" t="s">
        <v>85</v>
      </c>
      <c r="AV2152" s="12" t="s">
        <v>83</v>
      </c>
      <c r="AW2152" s="12" t="s">
        <v>37</v>
      </c>
      <c r="AX2152" s="12" t="s">
        <v>76</v>
      </c>
      <c r="AY2152" s="163" t="s">
        <v>160</v>
      </c>
    </row>
    <row r="2153" spans="2:51" s="13" customFormat="1" ht="10">
      <c r="B2153" s="168"/>
      <c r="D2153" s="159" t="s">
        <v>171</v>
      </c>
      <c r="E2153" s="169" t="s">
        <v>21</v>
      </c>
      <c r="F2153" s="170" t="s">
        <v>1253</v>
      </c>
      <c r="H2153" s="171">
        <v>16</v>
      </c>
      <c r="I2153" s="172"/>
      <c r="L2153" s="168"/>
      <c r="M2153" s="173"/>
      <c r="T2153" s="174"/>
      <c r="AT2153" s="169" t="s">
        <v>171</v>
      </c>
      <c r="AU2153" s="169" t="s">
        <v>85</v>
      </c>
      <c r="AV2153" s="13" t="s">
        <v>85</v>
      </c>
      <c r="AW2153" s="13" t="s">
        <v>37</v>
      </c>
      <c r="AX2153" s="13" t="s">
        <v>76</v>
      </c>
      <c r="AY2153" s="169" t="s">
        <v>160</v>
      </c>
    </row>
    <row r="2154" spans="2:51" s="15" customFormat="1" ht="10">
      <c r="B2154" s="182"/>
      <c r="D2154" s="159" t="s">
        <v>171</v>
      </c>
      <c r="E2154" s="183" t="s">
        <v>21</v>
      </c>
      <c r="F2154" s="184" t="s">
        <v>185</v>
      </c>
      <c r="H2154" s="185">
        <v>16</v>
      </c>
      <c r="I2154" s="186"/>
      <c r="L2154" s="182"/>
      <c r="M2154" s="187"/>
      <c r="T2154" s="188"/>
      <c r="AT2154" s="183" t="s">
        <v>171</v>
      </c>
      <c r="AU2154" s="183" t="s">
        <v>85</v>
      </c>
      <c r="AV2154" s="15" t="s">
        <v>167</v>
      </c>
      <c r="AW2154" s="15" t="s">
        <v>37</v>
      </c>
      <c r="AX2154" s="15" t="s">
        <v>83</v>
      </c>
      <c r="AY2154" s="183" t="s">
        <v>160</v>
      </c>
    </row>
    <row r="2155" spans="2:65" s="1" customFormat="1" ht="24" customHeight="1">
      <c r="B2155" s="33"/>
      <c r="C2155" s="146" t="s">
        <v>2003</v>
      </c>
      <c r="D2155" s="146" t="s">
        <v>162</v>
      </c>
      <c r="E2155" s="147" t="s">
        <v>2004</v>
      </c>
      <c r="F2155" s="148" t="s">
        <v>2005</v>
      </c>
      <c r="G2155" s="149" t="s">
        <v>332</v>
      </c>
      <c r="H2155" s="150">
        <v>2</v>
      </c>
      <c r="I2155" s="151"/>
      <c r="J2155" s="152">
        <f>ROUND(I2155*H2155,2)</f>
        <v>0</v>
      </c>
      <c r="K2155" s="148" t="s">
        <v>21</v>
      </c>
      <c r="L2155" s="33"/>
      <c r="M2155" s="153" t="s">
        <v>21</v>
      </c>
      <c r="N2155" s="154" t="s">
        <v>47</v>
      </c>
      <c r="P2155" s="155">
        <f>O2155*H2155</f>
        <v>0</v>
      </c>
      <c r="Q2155" s="155">
        <v>0.00026</v>
      </c>
      <c r="R2155" s="155">
        <f>Q2155*H2155</f>
        <v>0.00052</v>
      </c>
      <c r="S2155" s="155">
        <v>0</v>
      </c>
      <c r="T2155" s="156">
        <f>S2155*H2155</f>
        <v>0</v>
      </c>
      <c r="AR2155" s="157" t="s">
        <v>352</v>
      </c>
      <c r="AT2155" s="157" t="s">
        <v>162</v>
      </c>
      <c r="AU2155" s="157" t="s">
        <v>85</v>
      </c>
      <c r="AY2155" s="18" t="s">
        <v>160</v>
      </c>
      <c r="BE2155" s="158">
        <f>IF(N2155="základní",J2155,0)</f>
        <v>0</v>
      </c>
      <c r="BF2155" s="158">
        <f>IF(N2155="snížená",J2155,0)</f>
        <v>0</v>
      </c>
      <c r="BG2155" s="158">
        <f>IF(N2155="zákl. přenesená",J2155,0)</f>
        <v>0</v>
      </c>
      <c r="BH2155" s="158">
        <f>IF(N2155="sníž. přenesená",J2155,0)</f>
        <v>0</v>
      </c>
      <c r="BI2155" s="158">
        <f>IF(N2155="nulová",J2155,0)</f>
        <v>0</v>
      </c>
      <c r="BJ2155" s="18" t="s">
        <v>83</v>
      </c>
      <c r="BK2155" s="158">
        <f>ROUND(I2155*H2155,2)</f>
        <v>0</v>
      </c>
      <c r="BL2155" s="18" t="s">
        <v>352</v>
      </c>
      <c r="BM2155" s="157" t="s">
        <v>2006</v>
      </c>
    </row>
    <row r="2156" spans="2:47" s="1" customFormat="1" ht="72">
      <c r="B2156" s="33"/>
      <c r="D2156" s="159" t="s">
        <v>169</v>
      </c>
      <c r="F2156" s="160" t="s">
        <v>1953</v>
      </c>
      <c r="I2156" s="94"/>
      <c r="L2156" s="33"/>
      <c r="M2156" s="161"/>
      <c r="T2156" s="54"/>
      <c r="AT2156" s="18" t="s">
        <v>169</v>
      </c>
      <c r="AU2156" s="18" t="s">
        <v>85</v>
      </c>
    </row>
    <row r="2157" spans="2:51" s="12" customFormat="1" ht="10">
      <c r="B2157" s="162"/>
      <c r="D2157" s="159" t="s">
        <v>171</v>
      </c>
      <c r="E2157" s="163" t="s">
        <v>21</v>
      </c>
      <c r="F2157" s="164" t="s">
        <v>1954</v>
      </c>
      <c r="H2157" s="163" t="s">
        <v>21</v>
      </c>
      <c r="I2157" s="165"/>
      <c r="L2157" s="162"/>
      <c r="M2157" s="166"/>
      <c r="T2157" s="167"/>
      <c r="AT2157" s="163" t="s">
        <v>171</v>
      </c>
      <c r="AU2157" s="163" t="s">
        <v>85</v>
      </c>
      <c r="AV2157" s="12" t="s">
        <v>83</v>
      </c>
      <c r="AW2157" s="12" t="s">
        <v>37</v>
      </c>
      <c r="AX2157" s="12" t="s">
        <v>76</v>
      </c>
      <c r="AY2157" s="163" t="s">
        <v>160</v>
      </c>
    </row>
    <row r="2158" spans="2:51" s="13" customFormat="1" ht="10">
      <c r="B2158" s="168"/>
      <c r="D2158" s="159" t="s">
        <v>171</v>
      </c>
      <c r="E2158" s="169" t="s">
        <v>21</v>
      </c>
      <c r="F2158" s="170" t="s">
        <v>384</v>
      </c>
      <c r="H2158" s="171">
        <v>2</v>
      </c>
      <c r="I2158" s="172"/>
      <c r="L2158" s="168"/>
      <c r="M2158" s="173"/>
      <c r="T2158" s="174"/>
      <c r="AT2158" s="169" t="s">
        <v>171</v>
      </c>
      <c r="AU2158" s="169" t="s">
        <v>85</v>
      </c>
      <c r="AV2158" s="13" t="s">
        <v>85</v>
      </c>
      <c r="AW2158" s="13" t="s">
        <v>37</v>
      </c>
      <c r="AX2158" s="13" t="s">
        <v>76</v>
      </c>
      <c r="AY2158" s="169" t="s">
        <v>160</v>
      </c>
    </row>
    <row r="2159" spans="2:51" s="15" customFormat="1" ht="10">
      <c r="B2159" s="182"/>
      <c r="D2159" s="159" t="s">
        <v>171</v>
      </c>
      <c r="E2159" s="183" t="s">
        <v>21</v>
      </c>
      <c r="F2159" s="184" t="s">
        <v>185</v>
      </c>
      <c r="H2159" s="185">
        <v>2</v>
      </c>
      <c r="I2159" s="186"/>
      <c r="L2159" s="182"/>
      <c r="M2159" s="187"/>
      <c r="T2159" s="188"/>
      <c r="AT2159" s="183" t="s">
        <v>171</v>
      </c>
      <c r="AU2159" s="183" t="s">
        <v>85</v>
      </c>
      <c r="AV2159" s="15" t="s">
        <v>167</v>
      </c>
      <c r="AW2159" s="15" t="s">
        <v>37</v>
      </c>
      <c r="AX2159" s="15" t="s">
        <v>83</v>
      </c>
      <c r="AY2159" s="183" t="s">
        <v>160</v>
      </c>
    </row>
    <row r="2160" spans="2:65" s="1" customFormat="1" ht="24" customHeight="1">
      <c r="B2160" s="33"/>
      <c r="C2160" s="146" t="s">
        <v>2007</v>
      </c>
      <c r="D2160" s="146" t="s">
        <v>162</v>
      </c>
      <c r="E2160" s="147" t="s">
        <v>2008</v>
      </c>
      <c r="F2160" s="148" t="s">
        <v>2009</v>
      </c>
      <c r="G2160" s="149" t="s">
        <v>332</v>
      </c>
      <c r="H2160" s="150">
        <v>2</v>
      </c>
      <c r="I2160" s="151"/>
      <c r="J2160" s="152">
        <f>ROUND(I2160*H2160,2)</f>
        <v>0</v>
      </c>
      <c r="K2160" s="148" t="s">
        <v>21</v>
      </c>
      <c r="L2160" s="33"/>
      <c r="M2160" s="153" t="s">
        <v>21</v>
      </c>
      <c r="N2160" s="154" t="s">
        <v>47</v>
      </c>
      <c r="P2160" s="155">
        <f>O2160*H2160</f>
        <v>0</v>
      </c>
      <c r="Q2160" s="155">
        <v>0.00026</v>
      </c>
      <c r="R2160" s="155">
        <f>Q2160*H2160</f>
        <v>0.00052</v>
      </c>
      <c r="S2160" s="155">
        <v>0</v>
      </c>
      <c r="T2160" s="156">
        <f>S2160*H2160</f>
        <v>0</v>
      </c>
      <c r="AR2160" s="157" t="s">
        <v>352</v>
      </c>
      <c r="AT2160" s="157" t="s">
        <v>162</v>
      </c>
      <c r="AU2160" s="157" t="s">
        <v>85</v>
      </c>
      <c r="AY2160" s="18" t="s">
        <v>160</v>
      </c>
      <c r="BE2160" s="158">
        <f>IF(N2160="základní",J2160,0)</f>
        <v>0</v>
      </c>
      <c r="BF2160" s="158">
        <f>IF(N2160="snížená",J2160,0)</f>
        <v>0</v>
      </c>
      <c r="BG2160" s="158">
        <f>IF(N2160="zákl. přenesená",J2160,0)</f>
        <v>0</v>
      </c>
      <c r="BH2160" s="158">
        <f>IF(N2160="sníž. přenesená",J2160,0)</f>
        <v>0</v>
      </c>
      <c r="BI2160" s="158">
        <f>IF(N2160="nulová",J2160,0)</f>
        <v>0</v>
      </c>
      <c r="BJ2160" s="18" t="s">
        <v>83</v>
      </c>
      <c r="BK2160" s="158">
        <f>ROUND(I2160*H2160,2)</f>
        <v>0</v>
      </c>
      <c r="BL2160" s="18" t="s">
        <v>352</v>
      </c>
      <c r="BM2160" s="157" t="s">
        <v>2010</v>
      </c>
    </row>
    <row r="2161" spans="2:47" s="1" customFormat="1" ht="72">
      <c r="B2161" s="33"/>
      <c r="D2161" s="159" t="s">
        <v>169</v>
      </c>
      <c r="F2161" s="160" t="s">
        <v>1953</v>
      </c>
      <c r="I2161" s="94"/>
      <c r="L2161" s="33"/>
      <c r="M2161" s="161"/>
      <c r="T2161" s="54"/>
      <c r="AT2161" s="18" t="s">
        <v>169</v>
      </c>
      <c r="AU2161" s="18" t="s">
        <v>85</v>
      </c>
    </row>
    <row r="2162" spans="2:51" s="12" customFormat="1" ht="10">
      <c r="B2162" s="162"/>
      <c r="D2162" s="159" t="s">
        <v>171</v>
      </c>
      <c r="E2162" s="163" t="s">
        <v>21</v>
      </c>
      <c r="F2162" s="164" t="s">
        <v>1954</v>
      </c>
      <c r="H2162" s="163" t="s">
        <v>21</v>
      </c>
      <c r="I2162" s="165"/>
      <c r="L2162" s="162"/>
      <c r="M2162" s="166"/>
      <c r="T2162" s="167"/>
      <c r="AT2162" s="163" t="s">
        <v>171</v>
      </c>
      <c r="AU2162" s="163" t="s">
        <v>85</v>
      </c>
      <c r="AV2162" s="12" t="s">
        <v>83</v>
      </c>
      <c r="AW2162" s="12" t="s">
        <v>37</v>
      </c>
      <c r="AX2162" s="12" t="s">
        <v>76</v>
      </c>
      <c r="AY2162" s="163" t="s">
        <v>160</v>
      </c>
    </row>
    <row r="2163" spans="2:51" s="13" customFormat="1" ht="10">
      <c r="B2163" s="168"/>
      <c r="D2163" s="159" t="s">
        <v>171</v>
      </c>
      <c r="E2163" s="169" t="s">
        <v>21</v>
      </c>
      <c r="F2163" s="170" t="s">
        <v>384</v>
      </c>
      <c r="H2163" s="171">
        <v>2</v>
      </c>
      <c r="I2163" s="172"/>
      <c r="L2163" s="168"/>
      <c r="M2163" s="173"/>
      <c r="T2163" s="174"/>
      <c r="AT2163" s="169" t="s">
        <v>171</v>
      </c>
      <c r="AU2163" s="169" t="s">
        <v>85</v>
      </c>
      <c r="AV2163" s="13" t="s">
        <v>85</v>
      </c>
      <c r="AW2163" s="13" t="s">
        <v>37</v>
      </c>
      <c r="AX2163" s="13" t="s">
        <v>76</v>
      </c>
      <c r="AY2163" s="169" t="s">
        <v>160</v>
      </c>
    </row>
    <row r="2164" spans="2:51" s="15" customFormat="1" ht="10">
      <c r="B2164" s="182"/>
      <c r="D2164" s="159" t="s">
        <v>171</v>
      </c>
      <c r="E2164" s="183" t="s">
        <v>21</v>
      </c>
      <c r="F2164" s="184" t="s">
        <v>185</v>
      </c>
      <c r="H2164" s="185">
        <v>2</v>
      </c>
      <c r="I2164" s="186"/>
      <c r="L2164" s="182"/>
      <c r="M2164" s="187"/>
      <c r="T2164" s="188"/>
      <c r="AT2164" s="183" t="s">
        <v>171</v>
      </c>
      <c r="AU2164" s="183" t="s">
        <v>85</v>
      </c>
      <c r="AV2164" s="15" t="s">
        <v>167</v>
      </c>
      <c r="AW2164" s="15" t="s">
        <v>37</v>
      </c>
      <c r="AX2164" s="15" t="s">
        <v>83</v>
      </c>
      <c r="AY2164" s="183" t="s">
        <v>160</v>
      </c>
    </row>
    <row r="2165" spans="2:65" s="1" customFormat="1" ht="24" customHeight="1">
      <c r="B2165" s="33"/>
      <c r="C2165" s="146" t="s">
        <v>2011</v>
      </c>
      <c r="D2165" s="146" t="s">
        <v>162</v>
      </c>
      <c r="E2165" s="147" t="s">
        <v>2012</v>
      </c>
      <c r="F2165" s="148" t="s">
        <v>2013</v>
      </c>
      <c r="G2165" s="149" t="s">
        <v>332</v>
      </c>
      <c r="H2165" s="150">
        <v>2</v>
      </c>
      <c r="I2165" s="151"/>
      <c r="J2165" s="152">
        <f>ROUND(I2165*H2165,2)</f>
        <v>0</v>
      </c>
      <c r="K2165" s="148" t="s">
        <v>21</v>
      </c>
      <c r="L2165" s="33"/>
      <c r="M2165" s="153" t="s">
        <v>21</v>
      </c>
      <c r="N2165" s="154" t="s">
        <v>47</v>
      </c>
      <c r="P2165" s="155">
        <f>O2165*H2165</f>
        <v>0</v>
      </c>
      <c r="Q2165" s="155">
        <v>0.00026</v>
      </c>
      <c r="R2165" s="155">
        <f>Q2165*H2165</f>
        <v>0.00052</v>
      </c>
      <c r="S2165" s="155">
        <v>0</v>
      </c>
      <c r="T2165" s="156">
        <f>S2165*H2165</f>
        <v>0</v>
      </c>
      <c r="AR2165" s="157" t="s">
        <v>352</v>
      </c>
      <c r="AT2165" s="157" t="s">
        <v>162</v>
      </c>
      <c r="AU2165" s="157" t="s">
        <v>85</v>
      </c>
      <c r="AY2165" s="18" t="s">
        <v>160</v>
      </c>
      <c r="BE2165" s="158">
        <f>IF(N2165="základní",J2165,0)</f>
        <v>0</v>
      </c>
      <c r="BF2165" s="158">
        <f>IF(N2165="snížená",J2165,0)</f>
        <v>0</v>
      </c>
      <c r="BG2165" s="158">
        <f>IF(N2165="zákl. přenesená",J2165,0)</f>
        <v>0</v>
      </c>
      <c r="BH2165" s="158">
        <f>IF(N2165="sníž. přenesená",J2165,0)</f>
        <v>0</v>
      </c>
      <c r="BI2165" s="158">
        <f>IF(N2165="nulová",J2165,0)</f>
        <v>0</v>
      </c>
      <c r="BJ2165" s="18" t="s">
        <v>83</v>
      </c>
      <c r="BK2165" s="158">
        <f>ROUND(I2165*H2165,2)</f>
        <v>0</v>
      </c>
      <c r="BL2165" s="18" t="s">
        <v>352</v>
      </c>
      <c r="BM2165" s="157" t="s">
        <v>2014</v>
      </c>
    </row>
    <row r="2166" spans="2:47" s="1" customFormat="1" ht="72">
      <c r="B2166" s="33"/>
      <c r="D2166" s="159" t="s">
        <v>169</v>
      </c>
      <c r="F2166" s="160" t="s">
        <v>1953</v>
      </c>
      <c r="I2166" s="94"/>
      <c r="L2166" s="33"/>
      <c r="M2166" s="161"/>
      <c r="T2166" s="54"/>
      <c r="AT2166" s="18" t="s">
        <v>169</v>
      </c>
      <c r="AU2166" s="18" t="s">
        <v>85</v>
      </c>
    </row>
    <row r="2167" spans="2:51" s="12" customFormat="1" ht="10">
      <c r="B2167" s="162"/>
      <c r="D2167" s="159" t="s">
        <v>171</v>
      </c>
      <c r="E2167" s="163" t="s">
        <v>21</v>
      </c>
      <c r="F2167" s="164" t="s">
        <v>1954</v>
      </c>
      <c r="H2167" s="163" t="s">
        <v>21</v>
      </c>
      <c r="I2167" s="165"/>
      <c r="L2167" s="162"/>
      <c r="M2167" s="166"/>
      <c r="T2167" s="167"/>
      <c r="AT2167" s="163" t="s">
        <v>171</v>
      </c>
      <c r="AU2167" s="163" t="s">
        <v>85</v>
      </c>
      <c r="AV2167" s="12" t="s">
        <v>83</v>
      </c>
      <c r="AW2167" s="12" t="s">
        <v>37</v>
      </c>
      <c r="AX2167" s="12" t="s">
        <v>76</v>
      </c>
      <c r="AY2167" s="163" t="s">
        <v>160</v>
      </c>
    </row>
    <row r="2168" spans="2:51" s="13" customFormat="1" ht="10">
      <c r="B2168" s="168"/>
      <c r="D2168" s="159" t="s">
        <v>171</v>
      </c>
      <c r="E2168" s="169" t="s">
        <v>21</v>
      </c>
      <c r="F2168" s="170" t="s">
        <v>384</v>
      </c>
      <c r="H2168" s="171">
        <v>2</v>
      </c>
      <c r="I2168" s="172"/>
      <c r="L2168" s="168"/>
      <c r="M2168" s="173"/>
      <c r="T2168" s="174"/>
      <c r="AT2168" s="169" t="s">
        <v>171</v>
      </c>
      <c r="AU2168" s="169" t="s">
        <v>85</v>
      </c>
      <c r="AV2168" s="13" t="s">
        <v>85</v>
      </c>
      <c r="AW2168" s="13" t="s">
        <v>37</v>
      </c>
      <c r="AX2168" s="13" t="s">
        <v>76</v>
      </c>
      <c r="AY2168" s="169" t="s">
        <v>160</v>
      </c>
    </row>
    <row r="2169" spans="2:51" s="15" customFormat="1" ht="10">
      <c r="B2169" s="182"/>
      <c r="D2169" s="159" t="s">
        <v>171</v>
      </c>
      <c r="E2169" s="183" t="s">
        <v>21</v>
      </c>
      <c r="F2169" s="184" t="s">
        <v>185</v>
      </c>
      <c r="H2169" s="185">
        <v>2</v>
      </c>
      <c r="I2169" s="186"/>
      <c r="L2169" s="182"/>
      <c r="M2169" s="187"/>
      <c r="T2169" s="188"/>
      <c r="AT2169" s="183" t="s">
        <v>171</v>
      </c>
      <c r="AU2169" s="183" t="s">
        <v>85</v>
      </c>
      <c r="AV2169" s="15" t="s">
        <v>167</v>
      </c>
      <c r="AW2169" s="15" t="s">
        <v>37</v>
      </c>
      <c r="AX2169" s="15" t="s">
        <v>83</v>
      </c>
      <c r="AY2169" s="183" t="s">
        <v>160</v>
      </c>
    </row>
    <row r="2170" spans="2:65" s="1" customFormat="1" ht="24" customHeight="1">
      <c r="B2170" s="33"/>
      <c r="C2170" s="146" t="s">
        <v>2015</v>
      </c>
      <c r="D2170" s="146" t="s">
        <v>162</v>
      </c>
      <c r="E2170" s="147" t="s">
        <v>2016</v>
      </c>
      <c r="F2170" s="148" t="s">
        <v>2017</v>
      </c>
      <c r="G2170" s="149" t="s">
        <v>332</v>
      </c>
      <c r="H2170" s="150">
        <v>16</v>
      </c>
      <c r="I2170" s="151"/>
      <c r="J2170" s="152">
        <f>ROUND(I2170*H2170,2)</f>
        <v>0</v>
      </c>
      <c r="K2170" s="148" t="s">
        <v>166</v>
      </c>
      <c r="L2170" s="33"/>
      <c r="M2170" s="153" t="s">
        <v>21</v>
      </c>
      <c r="N2170" s="154" t="s">
        <v>47</v>
      </c>
      <c r="P2170" s="155">
        <f>O2170*H2170</f>
        <v>0</v>
      </c>
      <c r="Q2170" s="155">
        <v>0</v>
      </c>
      <c r="R2170" s="155">
        <f>Q2170*H2170</f>
        <v>0</v>
      </c>
      <c r="S2170" s="155">
        <v>0</v>
      </c>
      <c r="T2170" s="156">
        <f>S2170*H2170</f>
        <v>0</v>
      </c>
      <c r="AR2170" s="157" t="s">
        <v>352</v>
      </c>
      <c r="AT2170" s="157" t="s">
        <v>162</v>
      </c>
      <c r="AU2170" s="157" t="s">
        <v>85</v>
      </c>
      <c r="AY2170" s="18" t="s">
        <v>160</v>
      </c>
      <c r="BE2170" s="158">
        <f>IF(N2170="základní",J2170,0)</f>
        <v>0</v>
      </c>
      <c r="BF2170" s="158">
        <f>IF(N2170="snížená",J2170,0)</f>
        <v>0</v>
      </c>
      <c r="BG2170" s="158">
        <f>IF(N2170="zákl. přenesená",J2170,0)</f>
        <v>0</v>
      </c>
      <c r="BH2170" s="158">
        <f>IF(N2170="sníž. přenesená",J2170,0)</f>
        <v>0</v>
      </c>
      <c r="BI2170" s="158">
        <f>IF(N2170="nulová",J2170,0)</f>
        <v>0</v>
      </c>
      <c r="BJ2170" s="18" t="s">
        <v>83</v>
      </c>
      <c r="BK2170" s="158">
        <f>ROUND(I2170*H2170,2)</f>
        <v>0</v>
      </c>
      <c r="BL2170" s="18" t="s">
        <v>352</v>
      </c>
      <c r="BM2170" s="157" t="s">
        <v>2018</v>
      </c>
    </row>
    <row r="2171" spans="2:47" s="1" customFormat="1" ht="81">
      <c r="B2171" s="33"/>
      <c r="D2171" s="159" t="s">
        <v>169</v>
      </c>
      <c r="F2171" s="160" t="s">
        <v>2019</v>
      </c>
      <c r="I2171" s="94"/>
      <c r="L2171" s="33"/>
      <c r="M2171" s="161"/>
      <c r="T2171" s="54"/>
      <c r="AT2171" s="18" t="s">
        <v>169</v>
      </c>
      <c r="AU2171" s="18" t="s">
        <v>85</v>
      </c>
    </row>
    <row r="2172" spans="2:65" s="1" customFormat="1" ht="24" customHeight="1">
      <c r="B2172" s="33"/>
      <c r="C2172" s="192" t="s">
        <v>2020</v>
      </c>
      <c r="D2172" s="192" t="s">
        <v>799</v>
      </c>
      <c r="E2172" s="193" t="s">
        <v>2021</v>
      </c>
      <c r="F2172" s="194" t="s">
        <v>2022</v>
      </c>
      <c r="G2172" s="195" t="s">
        <v>332</v>
      </c>
      <c r="H2172" s="196">
        <v>4</v>
      </c>
      <c r="I2172" s="197"/>
      <c r="J2172" s="198">
        <f>ROUND(I2172*H2172,2)</f>
        <v>0</v>
      </c>
      <c r="K2172" s="194" t="s">
        <v>21</v>
      </c>
      <c r="L2172" s="199"/>
      <c r="M2172" s="200" t="s">
        <v>21</v>
      </c>
      <c r="N2172" s="201" t="s">
        <v>47</v>
      </c>
      <c r="P2172" s="155">
        <f>O2172*H2172</f>
        <v>0</v>
      </c>
      <c r="Q2172" s="155">
        <v>0.0185</v>
      </c>
      <c r="R2172" s="155">
        <f>Q2172*H2172</f>
        <v>0.074</v>
      </c>
      <c r="S2172" s="155">
        <v>0</v>
      </c>
      <c r="T2172" s="156">
        <f>S2172*H2172</f>
        <v>0</v>
      </c>
      <c r="AR2172" s="157" t="s">
        <v>445</v>
      </c>
      <c r="AT2172" s="157" t="s">
        <v>799</v>
      </c>
      <c r="AU2172" s="157" t="s">
        <v>85</v>
      </c>
      <c r="AY2172" s="18" t="s">
        <v>160</v>
      </c>
      <c r="BE2172" s="158">
        <f>IF(N2172="základní",J2172,0)</f>
        <v>0</v>
      </c>
      <c r="BF2172" s="158">
        <f>IF(N2172="snížená",J2172,0)</f>
        <v>0</v>
      </c>
      <c r="BG2172" s="158">
        <f>IF(N2172="zákl. přenesená",J2172,0)</f>
        <v>0</v>
      </c>
      <c r="BH2172" s="158">
        <f>IF(N2172="sníž. přenesená",J2172,0)</f>
        <v>0</v>
      </c>
      <c r="BI2172" s="158">
        <f>IF(N2172="nulová",J2172,0)</f>
        <v>0</v>
      </c>
      <c r="BJ2172" s="18" t="s">
        <v>83</v>
      </c>
      <c r="BK2172" s="158">
        <f>ROUND(I2172*H2172,2)</f>
        <v>0</v>
      </c>
      <c r="BL2172" s="18" t="s">
        <v>352</v>
      </c>
      <c r="BM2172" s="157" t="s">
        <v>2023</v>
      </c>
    </row>
    <row r="2173" spans="2:65" s="1" customFormat="1" ht="24" customHeight="1">
      <c r="B2173" s="33"/>
      <c r="C2173" s="192" t="s">
        <v>2024</v>
      </c>
      <c r="D2173" s="192" t="s">
        <v>799</v>
      </c>
      <c r="E2173" s="193" t="s">
        <v>2025</v>
      </c>
      <c r="F2173" s="194" t="s">
        <v>2026</v>
      </c>
      <c r="G2173" s="195" t="s">
        <v>332</v>
      </c>
      <c r="H2173" s="196">
        <v>12</v>
      </c>
      <c r="I2173" s="197"/>
      <c r="J2173" s="198">
        <f>ROUND(I2173*H2173,2)</f>
        <v>0</v>
      </c>
      <c r="K2173" s="194" t="s">
        <v>21</v>
      </c>
      <c r="L2173" s="199"/>
      <c r="M2173" s="200" t="s">
        <v>21</v>
      </c>
      <c r="N2173" s="201" t="s">
        <v>47</v>
      </c>
      <c r="P2173" s="155">
        <f>O2173*H2173</f>
        <v>0</v>
      </c>
      <c r="Q2173" s="155">
        <v>0.0185</v>
      </c>
      <c r="R2173" s="155">
        <f>Q2173*H2173</f>
        <v>0.22199999999999998</v>
      </c>
      <c r="S2173" s="155">
        <v>0</v>
      </c>
      <c r="T2173" s="156">
        <f>S2173*H2173</f>
        <v>0</v>
      </c>
      <c r="AR2173" s="157" t="s">
        <v>445</v>
      </c>
      <c r="AT2173" s="157" t="s">
        <v>799</v>
      </c>
      <c r="AU2173" s="157" t="s">
        <v>85</v>
      </c>
      <c r="AY2173" s="18" t="s">
        <v>160</v>
      </c>
      <c r="BE2173" s="158">
        <f>IF(N2173="základní",J2173,0)</f>
        <v>0</v>
      </c>
      <c r="BF2173" s="158">
        <f>IF(N2173="snížená",J2173,0)</f>
        <v>0</v>
      </c>
      <c r="BG2173" s="158">
        <f>IF(N2173="zákl. přenesená",J2173,0)</f>
        <v>0</v>
      </c>
      <c r="BH2173" s="158">
        <f>IF(N2173="sníž. přenesená",J2173,0)</f>
        <v>0</v>
      </c>
      <c r="BI2173" s="158">
        <f>IF(N2173="nulová",J2173,0)</f>
        <v>0</v>
      </c>
      <c r="BJ2173" s="18" t="s">
        <v>83</v>
      </c>
      <c r="BK2173" s="158">
        <f>ROUND(I2173*H2173,2)</f>
        <v>0</v>
      </c>
      <c r="BL2173" s="18" t="s">
        <v>352</v>
      </c>
      <c r="BM2173" s="157" t="s">
        <v>2027</v>
      </c>
    </row>
    <row r="2174" spans="2:65" s="1" customFormat="1" ht="24" customHeight="1">
      <c r="B2174" s="33"/>
      <c r="C2174" s="146" t="s">
        <v>2028</v>
      </c>
      <c r="D2174" s="146" t="s">
        <v>162</v>
      </c>
      <c r="E2174" s="147" t="s">
        <v>2029</v>
      </c>
      <c r="F2174" s="148" t="s">
        <v>2030</v>
      </c>
      <c r="G2174" s="149" t="s">
        <v>332</v>
      </c>
      <c r="H2174" s="150">
        <v>6</v>
      </c>
      <c r="I2174" s="151"/>
      <c r="J2174" s="152">
        <f>ROUND(I2174*H2174,2)</f>
        <v>0</v>
      </c>
      <c r="K2174" s="148" t="s">
        <v>166</v>
      </c>
      <c r="L2174" s="33"/>
      <c r="M2174" s="153" t="s">
        <v>21</v>
      </c>
      <c r="N2174" s="154" t="s">
        <v>47</v>
      </c>
      <c r="P2174" s="155">
        <f>O2174*H2174</f>
        <v>0</v>
      </c>
      <c r="Q2174" s="155">
        <v>0</v>
      </c>
      <c r="R2174" s="155">
        <f>Q2174*H2174</f>
        <v>0</v>
      </c>
      <c r="S2174" s="155">
        <v>0</v>
      </c>
      <c r="T2174" s="156">
        <f>S2174*H2174</f>
        <v>0</v>
      </c>
      <c r="AR2174" s="157" t="s">
        <v>352</v>
      </c>
      <c r="AT2174" s="157" t="s">
        <v>162</v>
      </c>
      <c r="AU2174" s="157" t="s">
        <v>85</v>
      </c>
      <c r="AY2174" s="18" t="s">
        <v>160</v>
      </c>
      <c r="BE2174" s="158">
        <f>IF(N2174="základní",J2174,0)</f>
        <v>0</v>
      </c>
      <c r="BF2174" s="158">
        <f>IF(N2174="snížená",J2174,0)</f>
        <v>0</v>
      </c>
      <c r="BG2174" s="158">
        <f>IF(N2174="zákl. přenesená",J2174,0)</f>
        <v>0</v>
      </c>
      <c r="BH2174" s="158">
        <f>IF(N2174="sníž. přenesená",J2174,0)</f>
        <v>0</v>
      </c>
      <c r="BI2174" s="158">
        <f>IF(N2174="nulová",J2174,0)</f>
        <v>0</v>
      </c>
      <c r="BJ2174" s="18" t="s">
        <v>83</v>
      </c>
      <c r="BK2174" s="158">
        <f>ROUND(I2174*H2174,2)</f>
        <v>0</v>
      </c>
      <c r="BL2174" s="18" t="s">
        <v>352</v>
      </c>
      <c r="BM2174" s="157" t="s">
        <v>2031</v>
      </c>
    </row>
    <row r="2175" spans="2:47" s="1" customFormat="1" ht="81">
      <c r="B2175" s="33"/>
      <c r="D2175" s="159" t="s">
        <v>169</v>
      </c>
      <c r="F2175" s="160" t="s">
        <v>2019</v>
      </c>
      <c r="I2175" s="94"/>
      <c r="L2175" s="33"/>
      <c r="M2175" s="161"/>
      <c r="T2175" s="54"/>
      <c r="AT2175" s="18" t="s">
        <v>169</v>
      </c>
      <c r="AU2175" s="18" t="s">
        <v>85</v>
      </c>
    </row>
    <row r="2176" spans="2:51" s="12" customFormat="1" ht="10">
      <c r="B2176" s="162"/>
      <c r="D2176" s="159" t="s">
        <v>171</v>
      </c>
      <c r="E2176" s="163" t="s">
        <v>21</v>
      </c>
      <c r="F2176" s="164" t="s">
        <v>1183</v>
      </c>
      <c r="H2176" s="163" t="s">
        <v>21</v>
      </c>
      <c r="I2176" s="165"/>
      <c r="L2176" s="162"/>
      <c r="M2176" s="166"/>
      <c r="T2176" s="167"/>
      <c r="AT2176" s="163" t="s">
        <v>171</v>
      </c>
      <c r="AU2176" s="163" t="s">
        <v>85</v>
      </c>
      <c r="AV2176" s="12" t="s">
        <v>83</v>
      </c>
      <c r="AW2176" s="12" t="s">
        <v>37</v>
      </c>
      <c r="AX2176" s="12" t="s">
        <v>76</v>
      </c>
      <c r="AY2176" s="163" t="s">
        <v>160</v>
      </c>
    </row>
    <row r="2177" spans="2:51" s="13" customFormat="1" ht="10">
      <c r="B2177" s="168"/>
      <c r="D2177" s="159" t="s">
        <v>171</v>
      </c>
      <c r="E2177" s="169" t="s">
        <v>21</v>
      </c>
      <c r="F2177" s="170" t="s">
        <v>1977</v>
      </c>
      <c r="H2177" s="171">
        <v>6</v>
      </c>
      <c r="I2177" s="172"/>
      <c r="L2177" s="168"/>
      <c r="M2177" s="173"/>
      <c r="T2177" s="174"/>
      <c r="AT2177" s="169" t="s">
        <v>171</v>
      </c>
      <c r="AU2177" s="169" t="s">
        <v>85</v>
      </c>
      <c r="AV2177" s="13" t="s">
        <v>85</v>
      </c>
      <c r="AW2177" s="13" t="s">
        <v>37</v>
      </c>
      <c r="AX2177" s="13" t="s">
        <v>76</v>
      </c>
      <c r="AY2177" s="169" t="s">
        <v>160</v>
      </c>
    </row>
    <row r="2178" spans="2:51" s="15" customFormat="1" ht="10">
      <c r="B2178" s="182"/>
      <c r="D2178" s="159" t="s">
        <v>171</v>
      </c>
      <c r="E2178" s="183" t="s">
        <v>21</v>
      </c>
      <c r="F2178" s="184" t="s">
        <v>185</v>
      </c>
      <c r="H2178" s="185">
        <v>6</v>
      </c>
      <c r="I2178" s="186"/>
      <c r="L2178" s="182"/>
      <c r="M2178" s="187"/>
      <c r="T2178" s="188"/>
      <c r="AT2178" s="183" t="s">
        <v>171</v>
      </c>
      <c r="AU2178" s="183" t="s">
        <v>85</v>
      </c>
      <c r="AV2178" s="15" t="s">
        <v>167</v>
      </c>
      <c r="AW2178" s="15" t="s">
        <v>37</v>
      </c>
      <c r="AX2178" s="15" t="s">
        <v>83</v>
      </c>
      <c r="AY2178" s="183" t="s">
        <v>160</v>
      </c>
    </row>
    <row r="2179" spans="2:65" s="1" customFormat="1" ht="24" customHeight="1">
      <c r="B2179" s="33"/>
      <c r="C2179" s="192" t="s">
        <v>2032</v>
      </c>
      <c r="D2179" s="192" t="s">
        <v>799</v>
      </c>
      <c r="E2179" s="193" t="s">
        <v>2033</v>
      </c>
      <c r="F2179" s="194" t="s">
        <v>2034</v>
      </c>
      <c r="G2179" s="195" t="s">
        <v>332</v>
      </c>
      <c r="H2179" s="196">
        <v>6</v>
      </c>
      <c r="I2179" s="197"/>
      <c r="J2179" s="198">
        <f>ROUND(I2179*H2179,2)</f>
        <v>0</v>
      </c>
      <c r="K2179" s="194" t="s">
        <v>21</v>
      </c>
      <c r="L2179" s="199"/>
      <c r="M2179" s="200" t="s">
        <v>21</v>
      </c>
      <c r="N2179" s="201" t="s">
        <v>47</v>
      </c>
      <c r="P2179" s="155">
        <f>O2179*H2179</f>
        <v>0</v>
      </c>
      <c r="Q2179" s="155">
        <v>0.0185</v>
      </c>
      <c r="R2179" s="155">
        <f>Q2179*H2179</f>
        <v>0.11099999999999999</v>
      </c>
      <c r="S2179" s="155">
        <v>0</v>
      </c>
      <c r="T2179" s="156">
        <f>S2179*H2179</f>
        <v>0</v>
      </c>
      <c r="AR2179" s="157" t="s">
        <v>445</v>
      </c>
      <c r="AT2179" s="157" t="s">
        <v>799</v>
      </c>
      <c r="AU2179" s="157" t="s">
        <v>85</v>
      </c>
      <c r="AY2179" s="18" t="s">
        <v>160</v>
      </c>
      <c r="BE2179" s="158">
        <f>IF(N2179="základní",J2179,0)</f>
        <v>0</v>
      </c>
      <c r="BF2179" s="158">
        <f>IF(N2179="snížená",J2179,0)</f>
        <v>0</v>
      </c>
      <c r="BG2179" s="158">
        <f>IF(N2179="zákl. přenesená",J2179,0)</f>
        <v>0</v>
      </c>
      <c r="BH2179" s="158">
        <f>IF(N2179="sníž. přenesená",J2179,0)</f>
        <v>0</v>
      </c>
      <c r="BI2179" s="158">
        <f>IF(N2179="nulová",J2179,0)</f>
        <v>0</v>
      </c>
      <c r="BJ2179" s="18" t="s">
        <v>83</v>
      </c>
      <c r="BK2179" s="158">
        <f>ROUND(I2179*H2179,2)</f>
        <v>0</v>
      </c>
      <c r="BL2179" s="18" t="s">
        <v>352</v>
      </c>
      <c r="BM2179" s="157" t="s">
        <v>2035</v>
      </c>
    </row>
    <row r="2180" spans="2:65" s="1" customFormat="1" ht="24" customHeight="1">
      <c r="B2180" s="33"/>
      <c r="C2180" s="146" t="s">
        <v>2036</v>
      </c>
      <c r="D2180" s="146" t="s">
        <v>162</v>
      </c>
      <c r="E2180" s="147" t="s">
        <v>2037</v>
      </c>
      <c r="F2180" s="148" t="s">
        <v>2038</v>
      </c>
      <c r="G2180" s="149" t="s">
        <v>332</v>
      </c>
      <c r="H2180" s="150">
        <v>1</v>
      </c>
      <c r="I2180" s="151"/>
      <c r="J2180" s="152">
        <f>ROUND(I2180*H2180,2)</f>
        <v>0</v>
      </c>
      <c r="K2180" s="148" t="s">
        <v>166</v>
      </c>
      <c r="L2180" s="33"/>
      <c r="M2180" s="153" t="s">
        <v>21</v>
      </c>
      <c r="N2180" s="154" t="s">
        <v>47</v>
      </c>
      <c r="P2180" s="155">
        <f>O2180*H2180</f>
        <v>0</v>
      </c>
      <c r="Q2180" s="155">
        <v>0</v>
      </c>
      <c r="R2180" s="155">
        <f>Q2180*H2180</f>
        <v>0</v>
      </c>
      <c r="S2180" s="155">
        <v>0</v>
      </c>
      <c r="T2180" s="156">
        <f>S2180*H2180</f>
        <v>0</v>
      </c>
      <c r="AR2180" s="157" t="s">
        <v>352</v>
      </c>
      <c r="AT2180" s="157" t="s">
        <v>162</v>
      </c>
      <c r="AU2180" s="157" t="s">
        <v>85</v>
      </c>
      <c r="AY2180" s="18" t="s">
        <v>160</v>
      </c>
      <c r="BE2180" s="158">
        <f>IF(N2180="základní",J2180,0)</f>
        <v>0</v>
      </c>
      <c r="BF2180" s="158">
        <f>IF(N2180="snížená",J2180,0)</f>
        <v>0</v>
      </c>
      <c r="BG2180" s="158">
        <f>IF(N2180="zákl. přenesená",J2180,0)</f>
        <v>0</v>
      </c>
      <c r="BH2180" s="158">
        <f>IF(N2180="sníž. přenesená",J2180,0)</f>
        <v>0</v>
      </c>
      <c r="BI2180" s="158">
        <f>IF(N2180="nulová",J2180,0)</f>
        <v>0</v>
      </c>
      <c r="BJ2180" s="18" t="s">
        <v>83</v>
      </c>
      <c r="BK2180" s="158">
        <f>ROUND(I2180*H2180,2)</f>
        <v>0</v>
      </c>
      <c r="BL2180" s="18" t="s">
        <v>352</v>
      </c>
      <c r="BM2180" s="157" t="s">
        <v>2039</v>
      </c>
    </row>
    <row r="2181" spans="2:47" s="1" customFormat="1" ht="81">
      <c r="B2181" s="33"/>
      <c r="D2181" s="159" t="s">
        <v>169</v>
      </c>
      <c r="F2181" s="160" t="s">
        <v>2019</v>
      </c>
      <c r="I2181" s="94"/>
      <c r="L2181" s="33"/>
      <c r="M2181" s="161"/>
      <c r="T2181" s="54"/>
      <c r="AT2181" s="18" t="s">
        <v>169</v>
      </c>
      <c r="AU2181" s="18" t="s">
        <v>85</v>
      </c>
    </row>
    <row r="2182" spans="2:51" s="12" customFormat="1" ht="10">
      <c r="B2182" s="162"/>
      <c r="D2182" s="159" t="s">
        <v>171</v>
      </c>
      <c r="E2182" s="163" t="s">
        <v>21</v>
      </c>
      <c r="F2182" s="164" t="s">
        <v>2040</v>
      </c>
      <c r="H2182" s="163" t="s">
        <v>21</v>
      </c>
      <c r="I2182" s="165"/>
      <c r="L2182" s="162"/>
      <c r="M2182" s="166"/>
      <c r="T2182" s="167"/>
      <c r="AT2182" s="163" t="s">
        <v>171</v>
      </c>
      <c r="AU2182" s="163" t="s">
        <v>85</v>
      </c>
      <c r="AV2182" s="12" t="s">
        <v>83</v>
      </c>
      <c r="AW2182" s="12" t="s">
        <v>37</v>
      </c>
      <c r="AX2182" s="12" t="s">
        <v>76</v>
      </c>
      <c r="AY2182" s="163" t="s">
        <v>160</v>
      </c>
    </row>
    <row r="2183" spans="2:51" s="13" customFormat="1" ht="10">
      <c r="B2183" s="168"/>
      <c r="D2183" s="159" t="s">
        <v>171</v>
      </c>
      <c r="E2183" s="169" t="s">
        <v>21</v>
      </c>
      <c r="F2183" s="170" t="s">
        <v>471</v>
      </c>
      <c r="H2183" s="171">
        <v>1</v>
      </c>
      <c r="I2183" s="172"/>
      <c r="L2183" s="168"/>
      <c r="M2183" s="173"/>
      <c r="T2183" s="174"/>
      <c r="AT2183" s="169" t="s">
        <v>171</v>
      </c>
      <c r="AU2183" s="169" t="s">
        <v>85</v>
      </c>
      <c r="AV2183" s="13" t="s">
        <v>85</v>
      </c>
      <c r="AW2183" s="13" t="s">
        <v>37</v>
      </c>
      <c r="AX2183" s="13" t="s">
        <v>76</v>
      </c>
      <c r="AY2183" s="169" t="s">
        <v>160</v>
      </c>
    </row>
    <row r="2184" spans="2:51" s="15" customFormat="1" ht="10">
      <c r="B2184" s="182"/>
      <c r="D2184" s="159" t="s">
        <v>171</v>
      </c>
      <c r="E2184" s="183" t="s">
        <v>21</v>
      </c>
      <c r="F2184" s="184" t="s">
        <v>185</v>
      </c>
      <c r="H2184" s="185">
        <v>1</v>
      </c>
      <c r="I2184" s="186"/>
      <c r="L2184" s="182"/>
      <c r="M2184" s="187"/>
      <c r="T2184" s="188"/>
      <c r="AT2184" s="183" t="s">
        <v>171</v>
      </c>
      <c r="AU2184" s="183" t="s">
        <v>85</v>
      </c>
      <c r="AV2184" s="15" t="s">
        <v>167</v>
      </c>
      <c r="AW2184" s="15" t="s">
        <v>37</v>
      </c>
      <c r="AX2184" s="15" t="s">
        <v>83</v>
      </c>
      <c r="AY2184" s="183" t="s">
        <v>160</v>
      </c>
    </row>
    <row r="2185" spans="2:65" s="1" customFormat="1" ht="24" customHeight="1">
      <c r="B2185" s="33"/>
      <c r="C2185" s="192" t="s">
        <v>2041</v>
      </c>
      <c r="D2185" s="192" t="s">
        <v>799</v>
      </c>
      <c r="E2185" s="193" t="s">
        <v>2042</v>
      </c>
      <c r="F2185" s="194" t="s">
        <v>2043</v>
      </c>
      <c r="G2185" s="195" t="s">
        <v>332</v>
      </c>
      <c r="H2185" s="196">
        <v>1</v>
      </c>
      <c r="I2185" s="197"/>
      <c r="J2185" s="198">
        <f>ROUND(I2185*H2185,2)</f>
        <v>0</v>
      </c>
      <c r="K2185" s="194" t="s">
        <v>21</v>
      </c>
      <c r="L2185" s="199"/>
      <c r="M2185" s="200" t="s">
        <v>21</v>
      </c>
      <c r="N2185" s="201" t="s">
        <v>47</v>
      </c>
      <c r="P2185" s="155">
        <f>O2185*H2185</f>
        <v>0</v>
      </c>
      <c r="Q2185" s="155">
        <v>0.0185</v>
      </c>
      <c r="R2185" s="155">
        <f>Q2185*H2185</f>
        <v>0.0185</v>
      </c>
      <c r="S2185" s="155">
        <v>0</v>
      </c>
      <c r="T2185" s="156">
        <f>S2185*H2185</f>
        <v>0</v>
      </c>
      <c r="AR2185" s="157" t="s">
        <v>445</v>
      </c>
      <c r="AT2185" s="157" t="s">
        <v>799</v>
      </c>
      <c r="AU2185" s="157" t="s">
        <v>85</v>
      </c>
      <c r="AY2185" s="18" t="s">
        <v>160</v>
      </c>
      <c r="BE2185" s="158">
        <f>IF(N2185="základní",J2185,0)</f>
        <v>0</v>
      </c>
      <c r="BF2185" s="158">
        <f>IF(N2185="snížená",J2185,0)</f>
        <v>0</v>
      </c>
      <c r="BG2185" s="158">
        <f>IF(N2185="zákl. přenesená",J2185,0)</f>
        <v>0</v>
      </c>
      <c r="BH2185" s="158">
        <f>IF(N2185="sníž. přenesená",J2185,0)</f>
        <v>0</v>
      </c>
      <c r="BI2185" s="158">
        <f>IF(N2185="nulová",J2185,0)</f>
        <v>0</v>
      </c>
      <c r="BJ2185" s="18" t="s">
        <v>83</v>
      </c>
      <c r="BK2185" s="158">
        <f>ROUND(I2185*H2185,2)</f>
        <v>0</v>
      </c>
      <c r="BL2185" s="18" t="s">
        <v>352</v>
      </c>
      <c r="BM2185" s="157" t="s">
        <v>2044</v>
      </c>
    </row>
    <row r="2186" spans="2:65" s="1" customFormat="1" ht="24" customHeight="1">
      <c r="B2186" s="33"/>
      <c r="C2186" s="146" t="s">
        <v>2045</v>
      </c>
      <c r="D2186" s="146" t="s">
        <v>162</v>
      </c>
      <c r="E2186" s="147" t="s">
        <v>2046</v>
      </c>
      <c r="F2186" s="148" t="s">
        <v>2047</v>
      </c>
      <c r="G2186" s="149" t="s">
        <v>332</v>
      </c>
      <c r="H2186" s="150">
        <v>7</v>
      </c>
      <c r="I2186" s="151"/>
      <c r="J2186" s="152">
        <f>ROUND(I2186*H2186,2)</f>
        <v>0</v>
      </c>
      <c r="K2186" s="148" t="s">
        <v>21</v>
      </c>
      <c r="L2186" s="33"/>
      <c r="M2186" s="153" t="s">
        <v>21</v>
      </c>
      <c r="N2186" s="154" t="s">
        <v>47</v>
      </c>
      <c r="P2186" s="155">
        <f>O2186*H2186</f>
        <v>0</v>
      </c>
      <c r="Q2186" s="155">
        <v>0</v>
      </c>
      <c r="R2186" s="155">
        <f>Q2186*H2186</f>
        <v>0</v>
      </c>
      <c r="S2186" s="155">
        <v>0</v>
      </c>
      <c r="T2186" s="156">
        <f>S2186*H2186</f>
        <v>0</v>
      </c>
      <c r="AR2186" s="157" t="s">
        <v>352</v>
      </c>
      <c r="AT2186" s="157" t="s">
        <v>162</v>
      </c>
      <c r="AU2186" s="157" t="s">
        <v>85</v>
      </c>
      <c r="AY2186" s="18" t="s">
        <v>160</v>
      </c>
      <c r="BE2186" s="158">
        <f>IF(N2186="základní",J2186,0)</f>
        <v>0</v>
      </c>
      <c r="BF2186" s="158">
        <f>IF(N2186="snížená",J2186,0)</f>
        <v>0</v>
      </c>
      <c r="BG2186" s="158">
        <f>IF(N2186="zákl. přenesená",J2186,0)</f>
        <v>0</v>
      </c>
      <c r="BH2186" s="158">
        <f>IF(N2186="sníž. přenesená",J2186,0)</f>
        <v>0</v>
      </c>
      <c r="BI2186" s="158">
        <f>IF(N2186="nulová",J2186,0)</f>
        <v>0</v>
      </c>
      <c r="BJ2186" s="18" t="s">
        <v>83</v>
      </c>
      <c r="BK2186" s="158">
        <f>ROUND(I2186*H2186,2)</f>
        <v>0</v>
      </c>
      <c r="BL2186" s="18" t="s">
        <v>352</v>
      </c>
      <c r="BM2186" s="157" t="s">
        <v>2048</v>
      </c>
    </row>
    <row r="2187" spans="2:47" s="1" customFormat="1" ht="81">
      <c r="B2187" s="33"/>
      <c r="D2187" s="159" t="s">
        <v>169</v>
      </c>
      <c r="F2187" s="160" t="s">
        <v>2019</v>
      </c>
      <c r="I2187" s="94"/>
      <c r="L2187" s="33"/>
      <c r="M2187" s="161"/>
      <c r="T2187" s="54"/>
      <c r="AT2187" s="18" t="s">
        <v>169</v>
      </c>
      <c r="AU2187" s="18" t="s">
        <v>85</v>
      </c>
    </row>
    <row r="2188" spans="2:51" s="12" customFormat="1" ht="10">
      <c r="B2188" s="162"/>
      <c r="D2188" s="159" t="s">
        <v>171</v>
      </c>
      <c r="E2188" s="163" t="s">
        <v>21</v>
      </c>
      <c r="F2188" s="164" t="s">
        <v>1183</v>
      </c>
      <c r="H2188" s="163" t="s">
        <v>21</v>
      </c>
      <c r="I2188" s="165"/>
      <c r="L2188" s="162"/>
      <c r="M2188" s="166"/>
      <c r="T2188" s="167"/>
      <c r="AT2188" s="163" t="s">
        <v>171</v>
      </c>
      <c r="AU2188" s="163" t="s">
        <v>85</v>
      </c>
      <c r="AV2188" s="12" t="s">
        <v>83</v>
      </c>
      <c r="AW2188" s="12" t="s">
        <v>37</v>
      </c>
      <c r="AX2188" s="12" t="s">
        <v>76</v>
      </c>
      <c r="AY2188" s="163" t="s">
        <v>160</v>
      </c>
    </row>
    <row r="2189" spans="2:51" s="13" customFormat="1" ht="10">
      <c r="B2189" s="168"/>
      <c r="D2189" s="159" t="s">
        <v>171</v>
      </c>
      <c r="E2189" s="169" t="s">
        <v>21</v>
      </c>
      <c r="F2189" s="170" t="s">
        <v>2049</v>
      </c>
      <c r="H2189" s="171">
        <v>7</v>
      </c>
      <c r="I2189" s="172"/>
      <c r="L2189" s="168"/>
      <c r="M2189" s="173"/>
      <c r="T2189" s="174"/>
      <c r="AT2189" s="169" t="s">
        <v>171</v>
      </c>
      <c r="AU2189" s="169" t="s">
        <v>85</v>
      </c>
      <c r="AV2189" s="13" t="s">
        <v>85</v>
      </c>
      <c r="AW2189" s="13" t="s">
        <v>37</v>
      </c>
      <c r="AX2189" s="13" t="s">
        <v>76</v>
      </c>
      <c r="AY2189" s="169" t="s">
        <v>160</v>
      </c>
    </row>
    <row r="2190" spans="2:51" s="15" customFormat="1" ht="10">
      <c r="B2190" s="182"/>
      <c r="D2190" s="159" t="s">
        <v>171</v>
      </c>
      <c r="E2190" s="183" t="s">
        <v>21</v>
      </c>
      <c r="F2190" s="184" t="s">
        <v>185</v>
      </c>
      <c r="H2190" s="185">
        <v>7</v>
      </c>
      <c r="I2190" s="186"/>
      <c r="L2190" s="182"/>
      <c r="M2190" s="187"/>
      <c r="T2190" s="188"/>
      <c r="AT2190" s="183" t="s">
        <v>171</v>
      </c>
      <c r="AU2190" s="183" t="s">
        <v>85</v>
      </c>
      <c r="AV2190" s="15" t="s">
        <v>167</v>
      </c>
      <c r="AW2190" s="15" t="s">
        <v>37</v>
      </c>
      <c r="AX2190" s="15" t="s">
        <v>83</v>
      </c>
      <c r="AY2190" s="183" t="s">
        <v>160</v>
      </c>
    </row>
    <row r="2191" spans="2:65" s="1" customFormat="1" ht="24" customHeight="1">
      <c r="B2191" s="33"/>
      <c r="C2191" s="146" t="s">
        <v>2050</v>
      </c>
      <c r="D2191" s="146" t="s">
        <v>162</v>
      </c>
      <c r="E2191" s="147" t="s">
        <v>2051</v>
      </c>
      <c r="F2191" s="148" t="s">
        <v>2052</v>
      </c>
      <c r="G2191" s="149" t="s">
        <v>332</v>
      </c>
      <c r="H2191" s="150">
        <v>3</v>
      </c>
      <c r="I2191" s="151"/>
      <c r="J2191" s="152">
        <f>ROUND(I2191*H2191,2)</f>
        <v>0</v>
      </c>
      <c r="K2191" s="148" t="s">
        <v>21</v>
      </c>
      <c r="L2191" s="33"/>
      <c r="M2191" s="153" t="s">
        <v>21</v>
      </c>
      <c r="N2191" s="154" t="s">
        <v>47</v>
      </c>
      <c r="P2191" s="155">
        <f>O2191*H2191</f>
        <v>0</v>
      </c>
      <c r="Q2191" s="155">
        <v>0</v>
      </c>
      <c r="R2191" s="155">
        <f>Q2191*H2191</f>
        <v>0</v>
      </c>
      <c r="S2191" s="155">
        <v>0</v>
      </c>
      <c r="T2191" s="156">
        <f>S2191*H2191</f>
        <v>0</v>
      </c>
      <c r="AR2191" s="157" t="s">
        <v>352</v>
      </c>
      <c r="AT2191" s="157" t="s">
        <v>162</v>
      </c>
      <c r="AU2191" s="157" t="s">
        <v>85</v>
      </c>
      <c r="AY2191" s="18" t="s">
        <v>160</v>
      </c>
      <c r="BE2191" s="158">
        <f>IF(N2191="základní",J2191,0)</f>
        <v>0</v>
      </c>
      <c r="BF2191" s="158">
        <f>IF(N2191="snížená",J2191,0)</f>
        <v>0</v>
      </c>
      <c r="BG2191" s="158">
        <f>IF(N2191="zákl. přenesená",J2191,0)</f>
        <v>0</v>
      </c>
      <c r="BH2191" s="158">
        <f>IF(N2191="sníž. přenesená",J2191,0)</f>
        <v>0</v>
      </c>
      <c r="BI2191" s="158">
        <f>IF(N2191="nulová",J2191,0)</f>
        <v>0</v>
      </c>
      <c r="BJ2191" s="18" t="s">
        <v>83</v>
      </c>
      <c r="BK2191" s="158">
        <f>ROUND(I2191*H2191,2)</f>
        <v>0</v>
      </c>
      <c r="BL2191" s="18" t="s">
        <v>352</v>
      </c>
      <c r="BM2191" s="157" t="s">
        <v>2053</v>
      </c>
    </row>
    <row r="2192" spans="2:47" s="1" customFormat="1" ht="81">
      <c r="B2192" s="33"/>
      <c r="D2192" s="159" t="s">
        <v>169</v>
      </c>
      <c r="F2192" s="160" t="s">
        <v>2019</v>
      </c>
      <c r="I2192" s="94"/>
      <c r="L2192" s="33"/>
      <c r="M2192" s="161"/>
      <c r="T2192" s="54"/>
      <c r="AT2192" s="18" t="s">
        <v>169</v>
      </c>
      <c r="AU2192" s="18" t="s">
        <v>85</v>
      </c>
    </row>
    <row r="2193" spans="2:51" s="12" customFormat="1" ht="10">
      <c r="B2193" s="162"/>
      <c r="D2193" s="159" t="s">
        <v>171</v>
      </c>
      <c r="E2193" s="163" t="s">
        <v>21</v>
      </c>
      <c r="F2193" s="164" t="s">
        <v>1183</v>
      </c>
      <c r="H2193" s="163" t="s">
        <v>21</v>
      </c>
      <c r="I2193" s="165"/>
      <c r="L2193" s="162"/>
      <c r="M2193" s="166"/>
      <c r="T2193" s="167"/>
      <c r="AT2193" s="163" t="s">
        <v>171</v>
      </c>
      <c r="AU2193" s="163" t="s">
        <v>85</v>
      </c>
      <c r="AV2193" s="12" t="s">
        <v>83</v>
      </c>
      <c r="AW2193" s="12" t="s">
        <v>37</v>
      </c>
      <c r="AX2193" s="12" t="s">
        <v>76</v>
      </c>
      <c r="AY2193" s="163" t="s">
        <v>160</v>
      </c>
    </row>
    <row r="2194" spans="2:51" s="13" customFormat="1" ht="10">
      <c r="B2194" s="168"/>
      <c r="D2194" s="159" t="s">
        <v>171</v>
      </c>
      <c r="E2194" s="169" t="s">
        <v>21</v>
      </c>
      <c r="F2194" s="170" t="s">
        <v>1861</v>
      </c>
      <c r="H2194" s="171">
        <v>3</v>
      </c>
      <c r="I2194" s="172"/>
      <c r="L2194" s="168"/>
      <c r="M2194" s="173"/>
      <c r="T2194" s="174"/>
      <c r="AT2194" s="169" t="s">
        <v>171</v>
      </c>
      <c r="AU2194" s="169" t="s">
        <v>85</v>
      </c>
      <c r="AV2194" s="13" t="s">
        <v>85</v>
      </c>
      <c r="AW2194" s="13" t="s">
        <v>37</v>
      </c>
      <c r="AX2194" s="13" t="s">
        <v>76</v>
      </c>
      <c r="AY2194" s="169" t="s">
        <v>160</v>
      </c>
    </row>
    <row r="2195" spans="2:51" s="15" customFormat="1" ht="10">
      <c r="B2195" s="182"/>
      <c r="D2195" s="159" t="s">
        <v>171</v>
      </c>
      <c r="E2195" s="183" t="s">
        <v>21</v>
      </c>
      <c r="F2195" s="184" t="s">
        <v>185</v>
      </c>
      <c r="H2195" s="185">
        <v>3</v>
      </c>
      <c r="I2195" s="186"/>
      <c r="L2195" s="182"/>
      <c r="M2195" s="187"/>
      <c r="T2195" s="188"/>
      <c r="AT2195" s="183" t="s">
        <v>171</v>
      </c>
      <c r="AU2195" s="183" t="s">
        <v>85</v>
      </c>
      <c r="AV2195" s="15" t="s">
        <v>167</v>
      </c>
      <c r="AW2195" s="15" t="s">
        <v>37</v>
      </c>
      <c r="AX2195" s="15" t="s">
        <v>83</v>
      </c>
      <c r="AY2195" s="183" t="s">
        <v>160</v>
      </c>
    </row>
    <row r="2196" spans="2:65" s="1" customFormat="1" ht="24" customHeight="1">
      <c r="B2196" s="33"/>
      <c r="C2196" s="146" t="s">
        <v>2054</v>
      </c>
      <c r="D2196" s="146" t="s">
        <v>162</v>
      </c>
      <c r="E2196" s="147" t="s">
        <v>2055</v>
      </c>
      <c r="F2196" s="148" t="s">
        <v>2056</v>
      </c>
      <c r="G2196" s="149" t="s">
        <v>332</v>
      </c>
      <c r="H2196" s="150">
        <v>22</v>
      </c>
      <c r="I2196" s="151"/>
      <c r="J2196" s="152">
        <f>ROUND(I2196*H2196,2)</f>
        <v>0</v>
      </c>
      <c r="K2196" s="148" t="s">
        <v>166</v>
      </c>
      <c r="L2196" s="33"/>
      <c r="M2196" s="153" t="s">
        <v>21</v>
      </c>
      <c r="N2196" s="154" t="s">
        <v>47</v>
      </c>
      <c r="P2196" s="155">
        <f>O2196*H2196</f>
        <v>0</v>
      </c>
      <c r="Q2196" s="155">
        <v>0.00027</v>
      </c>
      <c r="R2196" s="155">
        <f>Q2196*H2196</f>
        <v>0.00594</v>
      </c>
      <c r="S2196" s="155">
        <v>0</v>
      </c>
      <c r="T2196" s="156">
        <f>S2196*H2196</f>
        <v>0</v>
      </c>
      <c r="AR2196" s="157" t="s">
        <v>352</v>
      </c>
      <c r="AT2196" s="157" t="s">
        <v>162</v>
      </c>
      <c r="AU2196" s="157" t="s">
        <v>85</v>
      </c>
      <c r="AY2196" s="18" t="s">
        <v>160</v>
      </c>
      <c r="BE2196" s="158">
        <f>IF(N2196="základní",J2196,0)</f>
        <v>0</v>
      </c>
      <c r="BF2196" s="158">
        <f>IF(N2196="snížená",J2196,0)</f>
        <v>0</v>
      </c>
      <c r="BG2196" s="158">
        <f>IF(N2196="zákl. přenesená",J2196,0)</f>
        <v>0</v>
      </c>
      <c r="BH2196" s="158">
        <f>IF(N2196="sníž. přenesená",J2196,0)</f>
        <v>0</v>
      </c>
      <c r="BI2196" s="158">
        <f>IF(N2196="nulová",J2196,0)</f>
        <v>0</v>
      </c>
      <c r="BJ2196" s="18" t="s">
        <v>83</v>
      </c>
      <c r="BK2196" s="158">
        <f>ROUND(I2196*H2196,2)</f>
        <v>0</v>
      </c>
      <c r="BL2196" s="18" t="s">
        <v>352</v>
      </c>
      <c r="BM2196" s="157" t="s">
        <v>2057</v>
      </c>
    </row>
    <row r="2197" spans="2:47" s="1" customFormat="1" ht="45">
      <c r="B2197" s="33"/>
      <c r="D2197" s="159" t="s">
        <v>169</v>
      </c>
      <c r="F2197" s="160" t="s">
        <v>2058</v>
      </c>
      <c r="I2197" s="94"/>
      <c r="L2197" s="33"/>
      <c r="M2197" s="161"/>
      <c r="T2197" s="54"/>
      <c r="AT2197" s="18" t="s">
        <v>169</v>
      </c>
      <c r="AU2197" s="18" t="s">
        <v>85</v>
      </c>
    </row>
    <row r="2198" spans="2:51" s="12" customFormat="1" ht="10">
      <c r="B2198" s="162"/>
      <c r="D2198" s="159" t="s">
        <v>171</v>
      </c>
      <c r="E2198" s="163" t="s">
        <v>21</v>
      </c>
      <c r="F2198" s="164" t="s">
        <v>1954</v>
      </c>
      <c r="H2198" s="163" t="s">
        <v>21</v>
      </c>
      <c r="I2198" s="165"/>
      <c r="L2198" s="162"/>
      <c r="M2198" s="166"/>
      <c r="T2198" s="167"/>
      <c r="AT2198" s="163" t="s">
        <v>171</v>
      </c>
      <c r="AU2198" s="163" t="s">
        <v>85</v>
      </c>
      <c r="AV2198" s="12" t="s">
        <v>83</v>
      </c>
      <c r="AW2198" s="12" t="s">
        <v>37</v>
      </c>
      <c r="AX2198" s="12" t="s">
        <v>76</v>
      </c>
      <c r="AY2198" s="163" t="s">
        <v>160</v>
      </c>
    </row>
    <row r="2199" spans="2:51" s="13" customFormat="1" ht="10">
      <c r="B2199" s="168"/>
      <c r="D2199" s="159" t="s">
        <v>171</v>
      </c>
      <c r="E2199" s="169" t="s">
        <v>21</v>
      </c>
      <c r="F2199" s="170" t="s">
        <v>2059</v>
      </c>
      <c r="H2199" s="171">
        <v>22</v>
      </c>
      <c r="I2199" s="172"/>
      <c r="L2199" s="168"/>
      <c r="M2199" s="173"/>
      <c r="T2199" s="174"/>
      <c r="AT2199" s="169" t="s">
        <v>171</v>
      </c>
      <c r="AU2199" s="169" t="s">
        <v>85</v>
      </c>
      <c r="AV2199" s="13" t="s">
        <v>85</v>
      </c>
      <c r="AW2199" s="13" t="s">
        <v>37</v>
      </c>
      <c r="AX2199" s="13" t="s">
        <v>76</v>
      </c>
      <c r="AY2199" s="169" t="s">
        <v>160</v>
      </c>
    </row>
    <row r="2200" spans="2:51" s="15" customFormat="1" ht="10">
      <c r="B2200" s="182"/>
      <c r="D2200" s="159" t="s">
        <v>171</v>
      </c>
      <c r="E2200" s="183" t="s">
        <v>21</v>
      </c>
      <c r="F2200" s="184" t="s">
        <v>185</v>
      </c>
      <c r="H2200" s="185">
        <v>22</v>
      </c>
      <c r="I2200" s="186"/>
      <c r="L2200" s="182"/>
      <c r="M2200" s="187"/>
      <c r="T2200" s="188"/>
      <c r="AT2200" s="183" t="s">
        <v>171</v>
      </c>
      <c r="AU2200" s="183" t="s">
        <v>85</v>
      </c>
      <c r="AV2200" s="15" t="s">
        <v>167</v>
      </c>
      <c r="AW2200" s="15" t="s">
        <v>37</v>
      </c>
      <c r="AX2200" s="15" t="s">
        <v>83</v>
      </c>
      <c r="AY2200" s="183" t="s">
        <v>160</v>
      </c>
    </row>
    <row r="2201" spans="2:65" s="1" customFormat="1" ht="16.5" customHeight="1">
      <c r="B2201" s="33"/>
      <c r="C2201" s="192" t="s">
        <v>2060</v>
      </c>
      <c r="D2201" s="192" t="s">
        <v>799</v>
      </c>
      <c r="E2201" s="193" t="s">
        <v>2061</v>
      </c>
      <c r="F2201" s="194" t="s">
        <v>2062</v>
      </c>
      <c r="G2201" s="195" t="s">
        <v>332</v>
      </c>
      <c r="H2201" s="196">
        <v>22</v>
      </c>
      <c r="I2201" s="197"/>
      <c r="J2201" s="198">
        <f>ROUND(I2201*H2201,2)</f>
        <v>0</v>
      </c>
      <c r="K2201" s="194" t="s">
        <v>166</v>
      </c>
      <c r="L2201" s="199"/>
      <c r="M2201" s="200" t="s">
        <v>21</v>
      </c>
      <c r="N2201" s="201" t="s">
        <v>47</v>
      </c>
      <c r="P2201" s="155">
        <f>O2201*H2201</f>
        <v>0</v>
      </c>
      <c r="Q2201" s="155">
        <v>0.036</v>
      </c>
      <c r="R2201" s="155">
        <f>Q2201*H2201</f>
        <v>0.7919999999999999</v>
      </c>
      <c r="S2201" s="155">
        <v>0</v>
      </c>
      <c r="T2201" s="156">
        <f>S2201*H2201</f>
        <v>0</v>
      </c>
      <c r="AR2201" s="157" t="s">
        <v>445</v>
      </c>
      <c r="AT2201" s="157" t="s">
        <v>799</v>
      </c>
      <c r="AU2201" s="157" t="s">
        <v>85</v>
      </c>
      <c r="AY2201" s="18" t="s">
        <v>160</v>
      </c>
      <c r="BE2201" s="158">
        <f>IF(N2201="základní",J2201,0)</f>
        <v>0</v>
      </c>
      <c r="BF2201" s="158">
        <f>IF(N2201="snížená",J2201,0)</f>
        <v>0</v>
      </c>
      <c r="BG2201" s="158">
        <f>IF(N2201="zákl. přenesená",J2201,0)</f>
        <v>0</v>
      </c>
      <c r="BH2201" s="158">
        <f>IF(N2201="sníž. přenesená",J2201,0)</f>
        <v>0</v>
      </c>
      <c r="BI2201" s="158">
        <f>IF(N2201="nulová",J2201,0)</f>
        <v>0</v>
      </c>
      <c r="BJ2201" s="18" t="s">
        <v>83</v>
      </c>
      <c r="BK2201" s="158">
        <f>ROUND(I2201*H2201,2)</f>
        <v>0</v>
      </c>
      <c r="BL2201" s="18" t="s">
        <v>352</v>
      </c>
      <c r="BM2201" s="157" t="s">
        <v>2063</v>
      </c>
    </row>
    <row r="2202" spans="2:65" s="1" customFormat="1" ht="16.5" customHeight="1">
      <c r="B2202" s="33"/>
      <c r="C2202" s="192" t="s">
        <v>2064</v>
      </c>
      <c r="D2202" s="192" t="s">
        <v>799</v>
      </c>
      <c r="E2202" s="193" t="s">
        <v>2065</v>
      </c>
      <c r="F2202" s="194" t="s">
        <v>2066</v>
      </c>
      <c r="G2202" s="195" t="s">
        <v>2067</v>
      </c>
      <c r="H2202" s="196">
        <v>22</v>
      </c>
      <c r="I2202" s="197"/>
      <c r="J2202" s="198">
        <f>ROUND(I2202*H2202,2)</f>
        <v>0</v>
      </c>
      <c r="K2202" s="194" t="s">
        <v>166</v>
      </c>
      <c r="L2202" s="199"/>
      <c r="M2202" s="200" t="s">
        <v>21</v>
      </c>
      <c r="N2202" s="201" t="s">
        <v>47</v>
      </c>
      <c r="P2202" s="155">
        <f>O2202*H2202</f>
        <v>0</v>
      </c>
      <c r="Q2202" s="155">
        <v>0.0033</v>
      </c>
      <c r="R2202" s="155">
        <f>Q2202*H2202</f>
        <v>0.0726</v>
      </c>
      <c r="S2202" s="155">
        <v>0</v>
      </c>
      <c r="T2202" s="156">
        <f>S2202*H2202</f>
        <v>0</v>
      </c>
      <c r="AR2202" s="157" t="s">
        <v>445</v>
      </c>
      <c r="AT2202" s="157" t="s">
        <v>799</v>
      </c>
      <c r="AU2202" s="157" t="s">
        <v>85</v>
      </c>
      <c r="AY2202" s="18" t="s">
        <v>160</v>
      </c>
      <c r="BE2202" s="158">
        <f>IF(N2202="základní",J2202,0)</f>
        <v>0</v>
      </c>
      <c r="BF2202" s="158">
        <f>IF(N2202="snížená",J2202,0)</f>
        <v>0</v>
      </c>
      <c r="BG2202" s="158">
        <f>IF(N2202="zákl. přenesená",J2202,0)</f>
        <v>0</v>
      </c>
      <c r="BH2202" s="158">
        <f>IF(N2202="sníž. přenesená",J2202,0)</f>
        <v>0</v>
      </c>
      <c r="BI2202" s="158">
        <f>IF(N2202="nulová",J2202,0)</f>
        <v>0</v>
      </c>
      <c r="BJ2202" s="18" t="s">
        <v>83</v>
      </c>
      <c r="BK2202" s="158">
        <f>ROUND(I2202*H2202,2)</f>
        <v>0</v>
      </c>
      <c r="BL2202" s="18" t="s">
        <v>352</v>
      </c>
      <c r="BM2202" s="157" t="s">
        <v>2068</v>
      </c>
    </row>
    <row r="2203" spans="2:65" s="1" customFormat="1" ht="16.5" customHeight="1">
      <c r="B2203" s="33"/>
      <c r="C2203" s="192" t="s">
        <v>2069</v>
      </c>
      <c r="D2203" s="192" t="s">
        <v>799</v>
      </c>
      <c r="E2203" s="193" t="s">
        <v>2070</v>
      </c>
      <c r="F2203" s="194" t="s">
        <v>2071</v>
      </c>
      <c r="G2203" s="195" t="s">
        <v>332</v>
      </c>
      <c r="H2203" s="196">
        <v>22</v>
      </c>
      <c r="I2203" s="197"/>
      <c r="J2203" s="198">
        <f>ROUND(I2203*H2203,2)</f>
        <v>0</v>
      </c>
      <c r="K2203" s="194" t="s">
        <v>21</v>
      </c>
      <c r="L2203" s="199"/>
      <c r="M2203" s="200" t="s">
        <v>21</v>
      </c>
      <c r="N2203" s="201" t="s">
        <v>47</v>
      </c>
      <c r="P2203" s="155">
        <f>O2203*H2203</f>
        <v>0</v>
      </c>
      <c r="Q2203" s="155">
        <v>0.0041</v>
      </c>
      <c r="R2203" s="155">
        <f>Q2203*H2203</f>
        <v>0.0902</v>
      </c>
      <c r="S2203" s="155">
        <v>0</v>
      </c>
      <c r="T2203" s="156">
        <f>S2203*H2203</f>
        <v>0</v>
      </c>
      <c r="AR2203" s="157" t="s">
        <v>445</v>
      </c>
      <c r="AT2203" s="157" t="s">
        <v>799</v>
      </c>
      <c r="AU2203" s="157" t="s">
        <v>85</v>
      </c>
      <c r="AY2203" s="18" t="s">
        <v>160</v>
      </c>
      <c r="BE2203" s="158">
        <f>IF(N2203="základní",J2203,0)</f>
        <v>0</v>
      </c>
      <c r="BF2203" s="158">
        <f>IF(N2203="snížená",J2203,0)</f>
        <v>0</v>
      </c>
      <c r="BG2203" s="158">
        <f>IF(N2203="zákl. přenesená",J2203,0)</f>
        <v>0</v>
      </c>
      <c r="BH2203" s="158">
        <f>IF(N2203="sníž. přenesená",J2203,0)</f>
        <v>0</v>
      </c>
      <c r="BI2203" s="158">
        <f>IF(N2203="nulová",J2203,0)</f>
        <v>0</v>
      </c>
      <c r="BJ2203" s="18" t="s">
        <v>83</v>
      </c>
      <c r="BK2203" s="158">
        <f>ROUND(I2203*H2203,2)</f>
        <v>0</v>
      </c>
      <c r="BL2203" s="18" t="s">
        <v>352</v>
      </c>
      <c r="BM2203" s="157" t="s">
        <v>2072</v>
      </c>
    </row>
    <row r="2204" spans="2:65" s="1" customFormat="1" ht="16.5" customHeight="1">
      <c r="B2204" s="33"/>
      <c r="C2204" s="146" t="s">
        <v>2073</v>
      </c>
      <c r="D2204" s="146" t="s">
        <v>162</v>
      </c>
      <c r="E2204" s="147" t="s">
        <v>2074</v>
      </c>
      <c r="F2204" s="148" t="s">
        <v>2075</v>
      </c>
      <c r="G2204" s="149" t="s">
        <v>250</v>
      </c>
      <c r="H2204" s="150">
        <v>1</v>
      </c>
      <c r="I2204" s="151"/>
      <c r="J2204" s="152">
        <f>ROUND(I2204*H2204,2)</f>
        <v>0</v>
      </c>
      <c r="K2204" s="148" t="s">
        <v>21</v>
      </c>
      <c r="L2204" s="33"/>
      <c r="M2204" s="153" t="s">
        <v>21</v>
      </c>
      <c r="N2204" s="154" t="s">
        <v>47</v>
      </c>
      <c r="P2204" s="155">
        <f>O2204*H2204</f>
        <v>0</v>
      </c>
      <c r="Q2204" s="155">
        <v>0</v>
      </c>
      <c r="R2204" s="155">
        <f>Q2204*H2204</f>
        <v>0</v>
      </c>
      <c r="S2204" s="155">
        <v>0</v>
      </c>
      <c r="T2204" s="156">
        <f>S2204*H2204</f>
        <v>0</v>
      </c>
      <c r="AR2204" s="157" t="s">
        <v>352</v>
      </c>
      <c r="AT2204" s="157" t="s">
        <v>162</v>
      </c>
      <c r="AU2204" s="157" t="s">
        <v>85</v>
      </c>
      <c r="AY2204" s="18" t="s">
        <v>160</v>
      </c>
      <c r="BE2204" s="158">
        <f>IF(N2204="základní",J2204,0)</f>
        <v>0</v>
      </c>
      <c r="BF2204" s="158">
        <f>IF(N2204="snížená",J2204,0)</f>
        <v>0</v>
      </c>
      <c r="BG2204" s="158">
        <f>IF(N2204="zákl. přenesená",J2204,0)</f>
        <v>0</v>
      </c>
      <c r="BH2204" s="158">
        <f>IF(N2204="sníž. přenesená",J2204,0)</f>
        <v>0</v>
      </c>
      <c r="BI2204" s="158">
        <f>IF(N2204="nulová",J2204,0)</f>
        <v>0</v>
      </c>
      <c r="BJ2204" s="18" t="s">
        <v>83</v>
      </c>
      <c r="BK2204" s="158">
        <f>ROUND(I2204*H2204,2)</f>
        <v>0</v>
      </c>
      <c r="BL2204" s="18" t="s">
        <v>352</v>
      </c>
      <c r="BM2204" s="157" t="s">
        <v>2076</v>
      </c>
    </row>
    <row r="2205" spans="2:47" s="1" customFormat="1" ht="72">
      <c r="B2205" s="33"/>
      <c r="D2205" s="159" t="s">
        <v>169</v>
      </c>
      <c r="F2205" s="160" t="s">
        <v>2077</v>
      </c>
      <c r="I2205" s="94"/>
      <c r="L2205" s="33"/>
      <c r="M2205" s="161"/>
      <c r="T2205" s="54"/>
      <c r="AT2205" s="18" t="s">
        <v>169</v>
      </c>
      <c r="AU2205" s="18" t="s">
        <v>85</v>
      </c>
    </row>
    <row r="2206" spans="2:63" s="11" customFormat="1" ht="22.75" customHeight="1">
      <c r="B2206" s="134"/>
      <c r="D2206" s="135" t="s">
        <v>75</v>
      </c>
      <c r="E2206" s="144" t="s">
        <v>472</v>
      </c>
      <c r="F2206" s="144" t="s">
        <v>473</v>
      </c>
      <c r="I2206" s="137"/>
      <c r="J2206" s="145">
        <f>BK2206</f>
        <v>0</v>
      </c>
      <c r="L2206" s="134"/>
      <c r="M2206" s="139"/>
      <c r="P2206" s="140">
        <f>SUM(P2207:P2302)</f>
        <v>0</v>
      </c>
      <c r="R2206" s="140">
        <f>SUM(R2207:R2302)</f>
        <v>0</v>
      </c>
      <c r="T2206" s="141">
        <f>SUM(T2207:T2302)</f>
        <v>0</v>
      </c>
      <c r="AR2206" s="135" t="s">
        <v>85</v>
      </c>
      <c r="AT2206" s="142" t="s">
        <v>75</v>
      </c>
      <c r="AU2206" s="142" t="s">
        <v>83</v>
      </c>
      <c r="AY2206" s="135" t="s">
        <v>160</v>
      </c>
      <c r="BK2206" s="143">
        <f>SUM(BK2207:BK2302)</f>
        <v>0</v>
      </c>
    </row>
    <row r="2207" spans="2:65" s="1" customFormat="1" ht="24" customHeight="1">
      <c r="B2207" s="33"/>
      <c r="C2207" s="146" t="s">
        <v>2078</v>
      </c>
      <c r="D2207" s="146" t="s">
        <v>162</v>
      </c>
      <c r="E2207" s="147" t="s">
        <v>2079</v>
      </c>
      <c r="F2207" s="148" t="s">
        <v>2080</v>
      </c>
      <c r="G2207" s="149" t="s">
        <v>332</v>
      </c>
      <c r="H2207" s="150">
        <v>1</v>
      </c>
      <c r="I2207" s="151"/>
      <c r="J2207" s="152">
        <f>ROUND(I2207*H2207,2)</f>
        <v>0</v>
      </c>
      <c r="K2207" s="148" t="s">
        <v>21</v>
      </c>
      <c r="L2207" s="33"/>
      <c r="M2207" s="153" t="s">
        <v>21</v>
      </c>
      <c r="N2207" s="154" t="s">
        <v>47</v>
      </c>
      <c r="P2207" s="155">
        <f>O2207*H2207</f>
        <v>0</v>
      </c>
      <c r="Q2207" s="155">
        <v>0</v>
      </c>
      <c r="R2207" s="155">
        <f>Q2207*H2207</f>
        <v>0</v>
      </c>
      <c r="S2207" s="155">
        <v>0</v>
      </c>
      <c r="T2207" s="156">
        <f>S2207*H2207</f>
        <v>0</v>
      </c>
      <c r="AR2207" s="157" t="s">
        <v>352</v>
      </c>
      <c r="AT2207" s="157" t="s">
        <v>162</v>
      </c>
      <c r="AU2207" s="157" t="s">
        <v>85</v>
      </c>
      <c r="AY2207" s="18" t="s">
        <v>160</v>
      </c>
      <c r="BE2207" s="158">
        <f>IF(N2207="základní",J2207,0)</f>
        <v>0</v>
      </c>
      <c r="BF2207" s="158">
        <f>IF(N2207="snížená",J2207,0)</f>
        <v>0</v>
      </c>
      <c r="BG2207" s="158">
        <f>IF(N2207="zákl. přenesená",J2207,0)</f>
        <v>0</v>
      </c>
      <c r="BH2207" s="158">
        <f>IF(N2207="sníž. přenesená",J2207,0)</f>
        <v>0</v>
      </c>
      <c r="BI2207" s="158">
        <f>IF(N2207="nulová",J2207,0)</f>
        <v>0</v>
      </c>
      <c r="BJ2207" s="18" t="s">
        <v>83</v>
      </c>
      <c r="BK2207" s="158">
        <f>ROUND(I2207*H2207,2)</f>
        <v>0</v>
      </c>
      <c r="BL2207" s="18" t="s">
        <v>352</v>
      </c>
      <c r="BM2207" s="157" t="s">
        <v>2081</v>
      </c>
    </row>
    <row r="2208" spans="2:47" s="1" customFormat="1" ht="108">
      <c r="B2208" s="33"/>
      <c r="D2208" s="159" t="s">
        <v>169</v>
      </c>
      <c r="F2208" s="160" t="s">
        <v>2082</v>
      </c>
      <c r="I2208" s="94"/>
      <c r="L2208" s="33"/>
      <c r="M2208" s="161"/>
      <c r="T2208" s="54"/>
      <c r="AT2208" s="18" t="s">
        <v>169</v>
      </c>
      <c r="AU2208" s="18" t="s">
        <v>85</v>
      </c>
    </row>
    <row r="2209" spans="2:51" s="12" customFormat="1" ht="10">
      <c r="B2209" s="162"/>
      <c r="D2209" s="159" t="s">
        <v>171</v>
      </c>
      <c r="E2209" s="163" t="s">
        <v>21</v>
      </c>
      <c r="F2209" s="164" t="s">
        <v>1183</v>
      </c>
      <c r="H2209" s="163" t="s">
        <v>21</v>
      </c>
      <c r="I2209" s="165"/>
      <c r="L2209" s="162"/>
      <c r="M2209" s="166"/>
      <c r="T2209" s="167"/>
      <c r="AT2209" s="163" t="s">
        <v>171</v>
      </c>
      <c r="AU2209" s="163" t="s">
        <v>85</v>
      </c>
      <c r="AV2209" s="12" t="s">
        <v>83</v>
      </c>
      <c r="AW2209" s="12" t="s">
        <v>37</v>
      </c>
      <c r="AX2209" s="12" t="s">
        <v>76</v>
      </c>
      <c r="AY2209" s="163" t="s">
        <v>160</v>
      </c>
    </row>
    <row r="2210" spans="2:51" s="13" customFormat="1" ht="10">
      <c r="B2210" s="168"/>
      <c r="D2210" s="159" t="s">
        <v>171</v>
      </c>
      <c r="E2210" s="169" t="s">
        <v>21</v>
      </c>
      <c r="F2210" s="170" t="s">
        <v>2083</v>
      </c>
      <c r="H2210" s="171">
        <v>1</v>
      </c>
      <c r="I2210" s="172"/>
      <c r="L2210" s="168"/>
      <c r="M2210" s="173"/>
      <c r="T2210" s="174"/>
      <c r="AT2210" s="169" t="s">
        <v>171</v>
      </c>
      <c r="AU2210" s="169" t="s">
        <v>85</v>
      </c>
      <c r="AV2210" s="13" t="s">
        <v>85</v>
      </c>
      <c r="AW2210" s="13" t="s">
        <v>37</v>
      </c>
      <c r="AX2210" s="13" t="s">
        <v>76</v>
      </c>
      <c r="AY2210" s="169" t="s">
        <v>160</v>
      </c>
    </row>
    <row r="2211" spans="2:51" s="15" customFormat="1" ht="10">
      <c r="B2211" s="182"/>
      <c r="D2211" s="159" t="s">
        <v>171</v>
      </c>
      <c r="E2211" s="183" t="s">
        <v>21</v>
      </c>
      <c r="F2211" s="184" t="s">
        <v>185</v>
      </c>
      <c r="H2211" s="185">
        <v>1</v>
      </c>
      <c r="I2211" s="186"/>
      <c r="L2211" s="182"/>
      <c r="M2211" s="187"/>
      <c r="T2211" s="188"/>
      <c r="AT2211" s="183" t="s">
        <v>171</v>
      </c>
      <c r="AU2211" s="183" t="s">
        <v>85</v>
      </c>
      <c r="AV2211" s="15" t="s">
        <v>167</v>
      </c>
      <c r="AW2211" s="15" t="s">
        <v>37</v>
      </c>
      <c r="AX2211" s="15" t="s">
        <v>83</v>
      </c>
      <c r="AY2211" s="183" t="s">
        <v>160</v>
      </c>
    </row>
    <row r="2212" spans="2:65" s="1" customFormat="1" ht="16.5" customHeight="1">
      <c r="B2212" s="33"/>
      <c r="C2212" s="146" t="s">
        <v>2084</v>
      </c>
      <c r="D2212" s="146" t="s">
        <v>162</v>
      </c>
      <c r="E2212" s="147" t="s">
        <v>2085</v>
      </c>
      <c r="F2212" s="148" t="s">
        <v>2086</v>
      </c>
      <c r="G2212" s="149" t="s">
        <v>332</v>
      </c>
      <c r="H2212" s="150">
        <v>1</v>
      </c>
      <c r="I2212" s="151"/>
      <c r="J2212" s="152">
        <f>ROUND(I2212*H2212,2)</f>
        <v>0</v>
      </c>
      <c r="K2212" s="148" t="s">
        <v>21</v>
      </c>
      <c r="L2212" s="33"/>
      <c r="M2212" s="153" t="s">
        <v>21</v>
      </c>
      <c r="N2212" s="154" t="s">
        <v>47</v>
      </c>
      <c r="P2212" s="155">
        <f>O2212*H2212</f>
        <v>0</v>
      </c>
      <c r="Q2212" s="155">
        <v>0</v>
      </c>
      <c r="R2212" s="155">
        <f>Q2212*H2212</f>
        <v>0</v>
      </c>
      <c r="S2212" s="155">
        <v>0</v>
      </c>
      <c r="T2212" s="156">
        <f>S2212*H2212</f>
        <v>0</v>
      </c>
      <c r="AR2212" s="157" t="s">
        <v>352</v>
      </c>
      <c r="AT2212" s="157" t="s">
        <v>162</v>
      </c>
      <c r="AU2212" s="157" t="s">
        <v>85</v>
      </c>
      <c r="AY2212" s="18" t="s">
        <v>160</v>
      </c>
      <c r="BE2212" s="158">
        <f>IF(N2212="základní",J2212,0)</f>
        <v>0</v>
      </c>
      <c r="BF2212" s="158">
        <f>IF(N2212="snížená",J2212,0)</f>
        <v>0</v>
      </c>
      <c r="BG2212" s="158">
        <f>IF(N2212="zákl. přenesená",J2212,0)</f>
        <v>0</v>
      </c>
      <c r="BH2212" s="158">
        <f>IF(N2212="sníž. přenesená",J2212,0)</f>
        <v>0</v>
      </c>
      <c r="BI2212" s="158">
        <f>IF(N2212="nulová",J2212,0)</f>
        <v>0</v>
      </c>
      <c r="BJ2212" s="18" t="s">
        <v>83</v>
      </c>
      <c r="BK2212" s="158">
        <f>ROUND(I2212*H2212,2)</f>
        <v>0</v>
      </c>
      <c r="BL2212" s="18" t="s">
        <v>352</v>
      </c>
      <c r="BM2212" s="157" t="s">
        <v>2087</v>
      </c>
    </row>
    <row r="2213" spans="2:47" s="1" customFormat="1" ht="108">
      <c r="B2213" s="33"/>
      <c r="D2213" s="159" t="s">
        <v>169</v>
      </c>
      <c r="F2213" s="160" t="s">
        <v>2082</v>
      </c>
      <c r="I2213" s="94"/>
      <c r="L2213" s="33"/>
      <c r="M2213" s="161"/>
      <c r="T2213" s="54"/>
      <c r="AT2213" s="18" t="s">
        <v>169</v>
      </c>
      <c r="AU2213" s="18" t="s">
        <v>85</v>
      </c>
    </row>
    <row r="2214" spans="2:51" s="12" customFormat="1" ht="10">
      <c r="B2214" s="162"/>
      <c r="D2214" s="159" t="s">
        <v>171</v>
      </c>
      <c r="E2214" s="163" t="s">
        <v>21</v>
      </c>
      <c r="F2214" s="164" t="s">
        <v>1183</v>
      </c>
      <c r="H2214" s="163" t="s">
        <v>21</v>
      </c>
      <c r="I2214" s="165"/>
      <c r="L2214" s="162"/>
      <c r="M2214" s="166"/>
      <c r="T2214" s="167"/>
      <c r="AT2214" s="163" t="s">
        <v>171</v>
      </c>
      <c r="AU2214" s="163" t="s">
        <v>85</v>
      </c>
      <c r="AV2214" s="12" t="s">
        <v>83</v>
      </c>
      <c r="AW2214" s="12" t="s">
        <v>37</v>
      </c>
      <c r="AX2214" s="12" t="s">
        <v>76</v>
      </c>
      <c r="AY2214" s="163" t="s">
        <v>160</v>
      </c>
    </row>
    <row r="2215" spans="2:51" s="13" customFormat="1" ht="10">
      <c r="B2215" s="168"/>
      <c r="D2215" s="159" t="s">
        <v>171</v>
      </c>
      <c r="E2215" s="169" t="s">
        <v>21</v>
      </c>
      <c r="F2215" s="170" t="s">
        <v>471</v>
      </c>
      <c r="H2215" s="171">
        <v>1</v>
      </c>
      <c r="I2215" s="172"/>
      <c r="L2215" s="168"/>
      <c r="M2215" s="173"/>
      <c r="T2215" s="174"/>
      <c r="AT2215" s="169" t="s">
        <v>171</v>
      </c>
      <c r="AU2215" s="169" t="s">
        <v>85</v>
      </c>
      <c r="AV2215" s="13" t="s">
        <v>85</v>
      </c>
      <c r="AW2215" s="13" t="s">
        <v>37</v>
      </c>
      <c r="AX2215" s="13" t="s">
        <v>76</v>
      </c>
      <c r="AY2215" s="169" t="s">
        <v>160</v>
      </c>
    </row>
    <row r="2216" spans="2:51" s="15" customFormat="1" ht="10">
      <c r="B2216" s="182"/>
      <c r="D2216" s="159" t="s">
        <v>171</v>
      </c>
      <c r="E2216" s="183" t="s">
        <v>21</v>
      </c>
      <c r="F2216" s="184" t="s">
        <v>185</v>
      </c>
      <c r="H2216" s="185">
        <v>1</v>
      </c>
      <c r="I2216" s="186"/>
      <c r="L2216" s="182"/>
      <c r="M2216" s="187"/>
      <c r="T2216" s="188"/>
      <c r="AT2216" s="183" t="s">
        <v>171</v>
      </c>
      <c r="AU2216" s="183" t="s">
        <v>85</v>
      </c>
      <c r="AV2216" s="15" t="s">
        <v>167</v>
      </c>
      <c r="AW2216" s="15" t="s">
        <v>37</v>
      </c>
      <c r="AX2216" s="15" t="s">
        <v>83</v>
      </c>
      <c r="AY2216" s="183" t="s">
        <v>160</v>
      </c>
    </row>
    <row r="2217" spans="2:65" s="1" customFormat="1" ht="16.5" customHeight="1">
      <c r="B2217" s="33"/>
      <c r="C2217" s="146" t="s">
        <v>2088</v>
      </c>
      <c r="D2217" s="146" t="s">
        <v>162</v>
      </c>
      <c r="E2217" s="147" t="s">
        <v>2089</v>
      </c>
      <c r="F2217" s="148" t="s">
        <v>2090</v>
      </c>
      <c r="G2217" s="149" t="s">
        <v>332</v>
      </c>
      <c r="H2217" s="150">
        <v>10</v>
      </c>
      <c r="I2217" s="151"/>
      <c r="J2217" s="152">
        <f>ROUND(I2217*H2217,2)</f>
        <v>0</v>
      </c>
      <c r="K2217" s="148" t="s">
        <v>21</v>
      </c>
      <c r="L2217" s="33"/>
      <c r="M2217" s="153" t="s">
        <v>21</v>
      </c>
      <c r="N2217" s="154" t="s">
        <v>47</v>
      </c>
      <c r="P2217" s="155">
        <f>O2217*H2217</f>
        <v>0</v>
      </c>
      <c r="Q2217" s="155">
        <v>0</v>
      </c>
      <c r="R2217" s="155">
        <f>Q2217*H2217</f>
        <v>0</v>
      </c>
      <c r="S2217" s="155">
        <v>0</v>
      </c>
      <c r="T2217" s="156">
        <f>S2217*H2217</f>
        <v>0</v>
      </c>
      <c r="AR2217" s="157" t="s">
        <v>352</v>
      </c>
      <c r="AT2217" s="157" t="s">
        <v>162</v>
      </c>
      <c r="AU2217" s="157" t="s">
        <v>85</v>
      </c>
      <c r="AY2217" s="18" t="s">
        <v>160</v>
      </c>
      <c r="BE2217" s="158">
        <f>IF(N2217="základní",J2217,0)</f>
        <v>0</v>
      </c>
      <c r="BF2217" s="158">
        <f>IF(N2217="snížená",J2217,0)</f>
        <v>0</v>
      </c>
      <c r="BG2217" s="158">
        <f>IF(N2217="zákl. přenesená",J2217,0)</f>
        <v>0</v>
      </c>
      <c r="BH2217" s="158">
        <f>IF(N2217="sníž. přenesená",J2217,0)</f>
        <v>0</v>
      </c>
      <c r="BI2217" s="158">
        <f>IF(N2217="nulová",J2217,0)</f>
        <v>0</v>
      </c>
      <c r="BJ2217" s="18" t="s">
        <v>83</v>
      </c>
      <c r="BK2217" s="158">
        <f>ROUND(I2217*H2217,2)</f>
        <v>0</v>
      </c>
      <c r="BL2217" s="18" t="s">
        <v>352</v>
      </c>
      <c r="BM2217" s="157" t="s">
        <v>2091</v>
      </c>
    </row>
    <row r="2218" spans="2:47" s="1" customFormat="1" ht="108">
      <c r="B2218" s="33"/>
      <c r="D2218" s="159" t="s">
        <v>169</v>
      </c>
      <c r="F2218" s="160" t="s">
        <v>2082</v>
      </c>
      <c r="I2218" s="94"/>
      <c r="L2218" s="33"/>
      <c r="M2218" s="161"/>
      <c r="T2218" s="54"/>
      <c r="AT2218" s="18" t="s">
        <v>169</v>
      </c>
      <c r="AU2218" s="18" t="s">
        <v>85</v>
      </c>
    </row>
    <row r="2219" spans="2:65" s="1" customFormat="1" ht="24" customHeight="1">
      <c r="B2219" s="33"/>
      <c r="C2219" s="146" t="s">
        <v>2092</v>
      </c>
      <c r="D2219" s="146" t="s">
        <v>162</v>
      </c>
      <c r="E2219" s="147" t="s">
        <v>2093</v>
      </c>
      <c r="F2219" s="148" t="s">
        <v>2094</v>
      </c>
      <c r="G2219" s="149" t="s">
        <v>332</v>
      </c>
      <c r="H2219" s="150">
        <v>4</v>
      </c>
      <c r="I2219" s="151"/>
      <c r="J2219" s="152">
        <f>ROUND(I2219*H2219,2)</f>
        <v>0</v>
      </c>
      <c r="K2219" s="148" t="s">
        <v>21</v>
      </c>
      <c r="L2219" s="33"/>
      <c r="M2219" s="153" t="s">
        <v>21</v>
      </c>
      <c r="N2219" s="154" t="s">
        <v>47</v>
      </c>
      <c r="P2219" s="155">
        <f>O2219*H2219</f>
        <v>0</v>
      </c>
      <c r="Q2219" s="155">
        <v>0</v>
      </c>
      <c r="R2219" s="155">
        <f>Q2219*H2219</f>
        <v>0</v>
      </c>
      <c r="S2219" s="155">
        <v>0</v>
      </c>
      <c r="T2219" s="156">
        <f>S2219*H2219</f>
        <v>0</v>
      </c>
      <c r="AR2219" s="157" t="s">
        <v>352</v>
      </c>
      <c r="AT2219" s="157" t="s">
        <v>162</v>
      </c>
      <c r="AU2219" s="157" t="s">
        <v>85</v>
      </c>
      <c r="AY2219" s="18" t="s">
        <v>160</v>
      </c>
      <c r="BE2219" s="158">
        <f>IF(N2219="základní",J2219,0)</f>
        <v>0</v>
      </c>
      <c r="BF2219" s="158">
        <f>IF(N2219="snížená",J2219,0)</f>
        <v>0</v>
      </c>
      <c r="BG2219" s="158">
        <f>IF(N2219="zákl. přenesená",J2219,0)</f>
        <v>0</v>
      </c>
      <c r="BH2219" s="158">
        <f>IF(N2219="sníž. přenesená",J2219,0)</f>
        <v>0</v>
      </c>
      <c r="BI2219" s="158">
        <f>IF(N2219="nulová",J2219,0)</f>
        <v>0</v>
      </c>
      <c r="BJ2219" s="18" t="s">
        <v>83</v>
      </c>
      <c r="BK2219" s="158">
        <f>ROUND(I2219*H2219,2)</f>
        <v>0</v>
      </c>
      <c r="BL2219" s="18" t="s">
        <v>352</v>
      </c>
      <c r="BM2219" s="157" t="s">
        <v>2095</v>
      </c>
    </row>
    <row r="2220" spans="2:47" s="1" customFormat="1" ht="108">
      <c r="B2220" s="33"/>
      <c r="D2220" s="159" t="s">
        <v>169</v>
      </c>
      <c r="F2220" s="160" t="s">
        <v>2082</v>
      </c>
      <c r="I2220" s="94"/>
      <c r="L2220" s="33"/>
      <c r="M2220" s="161"/>
      <c r="T2220" s="54"/>
      <c r="AT2220" s="18" t="s">
        <v>169</v>
      </c>
      <c r="AU2220" s="18" t="s">
        <v>85</v>
      </c>
    </row>
    <row r="2221" spans="2:65" s="1" customFormat="1" ht="24" customHeight="1">
      <c r="B2221" s="33"/>
      <c r="C2221" s="146" t="s">
        <v>2096</v>
      </c>
      <c r="D2221" s="146" t="s">
        <v>162</v>
      </c>
      <c r="E2221" s="147" t="s">
        <v>2097</v>
      </c>
      <c r="F2221" s="148" t="s">
        <v>2098</v>
      </c>
      <c r="G2221" s="149" t="s">
        <v>332</v>
      </c>
      <c r="H2221" s="150">
        <v>1</v>
      </c>
      <c r="I2221" s="151"/>
      <c r="J2221" s="152">
        <f>ROUND(I2221*H2221,2)</f>
        <v>0</v>
      </c>
      <c r="K2221" s="148" t="s">
        <v>21</v>
      </c>
      <c r="L2221" s="33"/>
      <c r="M2221" s="153" t="s">
        <v>21</v>
      </c>
      <c r="N2221" s="154" t="s">
        <v>47</v>
      </c>
      <c r="P2221" s="155">
        <f>O2221*H2221</f>
        <v>0</v>
      </c>
      <c r="Q2221" s="155">
        <v>0</v>
      </c>
      <c r="R2221" s="155">
        <f>Q2221*H2221</f>
        <v>0</v>
      </c>
      <c r="S2221" s="155">
        <v>0</v>
      </c>
      <c r="T2221" s="156">
        <f>S2221*H2221</f>
        <v>0</v>
      </c>
      <c r="AR2221" s="157" t="s">
        <v>352</v>
      </c>
      <c r="AT2221" s="157" t="s">
        <v>162</v>
      </c>
      <c r="AU2221" s="157" t="s">
        <v>85</v>
      </c>
      <c r="AY2221" s="18" t="s">
        <v>160</v>
      </c>
      <c r="BE2221" s="158">
        <f>IF(N2221="základní",J2221,0)</f>
        <v>0</v>
      </c>
      <c r="BF2221" s="158">
        <f>IF(N2221="snížená",J2221,0)</f>
        <v>0</v>
      </c>
      <c r="BG2221" s="158">
        <f>IF(N2221="zákl. přenesená",J2221,0)</f>
        <v>0</v>
      </c>
      <c r="BH2221" s="158">
        <f>IF(N2221="sníž. přenesená",J2221,0)</f>
        <v>0</v>
      </c>
      <c r="BI2221" s="158">
        <f>IF(N2221="nulová",J2221,0)</f>
        <v>0</v>
      </c>
      <c r="BJ2221" s="18" t="s">
        <v>83</v>
      </c>
      <c r="BK2221" s="158">
        <f>ROUND(I2221*H2221,2)</f>
        <v>0</v>
      </c>
      <c r="BL2221" s="18" t="s">
        <v>352</v>
      </c>
      <c r="BM2221" s="157" t="s">
        <v>2099</v>
      </c>
    </row>
    <row r="2222" spans="2:47" s="1" customFormat="1" ht="108">
      <c r="B2222" s="33"/>
      <c r="D2222" s="159" t="s">
        <v>169</v>
      </c>
      <c r="F2222" s="160" t="s">
        <v>2082</v>
      </c>
      <c r="I2222" s="94"/>
      <c r="L2222" s="33"/>
      <c r="M2222" s="161"/>
      <c r="T2222" s="54"/>
      <c r="AT2222" s="18" t="s">
        <v>169</v>
      </c>
      <c r="AU2222" s="18" t="s">
        <v>85</v>
      </c>
    </row>
    <row r="2223" spans="2:51" s="12" customFormat="1" ht="10">
      <c r="B2223" s="162"/>
      <c r="D2223" s="159" t="s">
        <v>171</v>
      </c>
      <c r="E2223" s="163" t="s">
        <v>21</v>
      </c>
      <c r="F2223" s="164" t="s">
        <v>2100</v>
      </c>
      <c r="H2223" s="163" t="s">
        <v>21</v>
      </c>
      <c r="I2223" s="165"/>
      <c r="L2223" s="162"/>
      <c r="M2223" s="166"/>
      <c r="T2223" s="167"/>
      <c r="AT2223" s="163" t="s">
        <v>171</v>
      </c>
      <c r="AU2223" s="163" t="s">
        <v>85</v>
      </c>
      <c r="AV2223" s="12" t="s">
        <v>83</v>
      </c>
      <c r="AW2223" s="12" t="s">
        <v>37</v>
      </c>
      <c r="AX2223" s="12" t="s">
        <v>76</v>
      </c>
      <c r="AY2223" s="163" t="s">
        <v>160</v>
      </c>
    </row>
    <row r="2224" spans="2:51" s="13" customFormat="1" ht="10">
      <c r="B2224" s="168"/>
      <c r="D2224" s="159" t="s">
        <v>171</v>
      </c>
      <c r="E2224" s="169" t="s">
        <v>21</v>
      </c>
      <c r="F2224" s="170" t="s">
        <v>2101</v>
      </c>
      <c r="H2224" s="171">
        <v>1</v>
      </c>
      <c r="I2224" s="172"/>
      <c r="L2224" s="168"/>
      <c r="M2224" s="173"/>
      <c r="T2224" s="174"/>
      <c r="AT2224" s="169" t="s">
        <v>171</v>
      </c>
      <c r="AU2224" s="169" t="s">
        <v>85</v>
      </c>
      <c r="AV2224" s="13" t="s">
        <v>85</v>
      </c>
      <c r="AW2224" s="13" t="s">
        <v>37</v>
      </c>
      <c r="AX2224" s="13" t="s">
        <v>76</v>
      </c>
      <c r="AY2224" s="169" t="s">
        <v>160</v>
      </c>
    </row>
    <row r="2225" spans="2:51" s="15" customFormat="1" ht="10">
      <c r="B2225" s="182"/>
      <c r="D2225" s="159" t="s">
        <v>171</v>
      </c>
      <c r="E2225" s="183" t="s">
        <v>21</v>
      </c>
      <c r="F2225" s="184" t="s">
        <v>185</v>
      </c>
      <c r="H2225" s="185">
        <v>1</v>
      </c>
      <c r="I2225" s="186"/>
      <c r="L2225" s="182"/>
      <c r="M2225" s="187"/>
      <c r="T2225" s="188"/>
      <c r="AT2225" s="183" t="s">
        <v>171</v>
      </c>
      <c r="AU2225" s="183" t="s">
        <v>85</v>
      </c>
      <c r="AV2225" s="15" t="s">
        <v>167</v>
      </c>
      <c r="AW2225" s="15" t="s">
        <v>37</v>
      </c>
      <c r="AX2225" s="15" t="s">
        <v>83</v>
      </c>
      <c r="AY2225" s="183" t="s">
        <v>160</v>
      </c>
    </row>
    <row r="2226" spans="2:65" s="1" customFormat="1" ht="24" customHeight="1">
      <c r="B2226" s="33"/>
      <c r="C2226" s="146" t="s">
        <v>2102</v>
      </c>
      <c r="D2226" s="146" t="s">
        <v>162</v>
      </c>
      <c r="E2226" s="147" t="s">
        <v>2103</v>
      </c>
      <c r="F2226" s="148" t="s">
        <v>2104</v>
      </c>
      <c r="G2226" s="149" t="s">
        <v>332</v>
      </c>
      <c r="H2226" s="150">
        <v>1</v>
      </c>
      <c r="I2226" s="151"/>
      <c r="J2226" s="152">
        <f>ROUND(I2226*H2226,2)</f>
        <v>0</v>
      </c>
      <c r="K2226" s="148" t="s">
        <v>21</v>
      </c>
      <c r="L2226" s="33"/>
      <c r="M2226" s="153" t="s">
        <v>21</v>
      </c>
      <c r="N2226" s="154" t="s">
        <v>47</v>
      </c>
      <c r="P2226" s="155">
        <f>O2226*H2226</f>
        <v>0</v>
      </c>
      <c r="Q2226" s="155">
        <v>0</v>
      </c>
      <c r="R2226" s="155">
        <f>Q2226*H2226</f>
        <v>0</v>
      </c>
      <c r="S2226" s="155">
        <v>0</v>
      </c>
      <c r="T2226" s="156">
        <f>S2226*H2226</f>
        <v>0</v>
      </c>
      <c r="AR2226" s="157" t="s">
        <v>352</v>
      </c>
      <c r="AT2226" s="157" t="s">
        <v>162</v>
      </c>
      <c r="AU2226" s="157" t="s">
        <v>85</v>
      </c>
      <c r="AY2226" s="18" t="s">
        <v>160</v>
      </c>
      <c r="BE2226" s="158">
        <f>IF(N2226="základní",J2226,0)</f>
        <v>0</v>
      </c>
      <c r="BF2226" s="158">
        <f>IF(N2226="snížená",J2226,0)</f>
        <v>0</v>
      </c>
      <c r="BG2226" s="158">
        <f>IF(N2226="zákl. přenesená",J2226,0)</f>
        <v>0</v>
      </c>
      <c r="BH2226" s="158">
        <f>IF(N2226="sníž. přenesená",J2226,0)</f>
        <v>0</v>
      </c>
      <c r="BI2226" s="158">
        <f>IF(N2226="nulová",J2226,0)</f>
        <v>0</v>
      </c>
      <c r="BJ2226" s="18" t="s">
        <v>83</v>
      </c>
      <c r="BK2226" s="158">
        <f>ROUND(I2226*H2226,2)</f>
        <v>0</v>
      </c>
      <c r="BL2226" s="18" t="s">
        <v>352</v>
      </c>
      <c r="BM2226" s="157" t="s">
        <v>2105</v>
      </c>
    </row>
    <row r="2227" spans="2:47" s="1" customFormat="1" ht="108">
      <c r="B2227" s="33"/>
      <c r="D2227" s="159" t="s">
        <v>169</v>
      </c>
      <c r="F2227" s="160" t="s">
        <v>2082</v>
      </c>
      <c r="I2227" s="94"/>
      <c r="L2227" s="33"/>
      <c r="M2227" s="161"/>
      <c r="T2227" s="54"/>
      <c r="AT2227" s="18" t="s">
        <v>169</v>
      </c>
      <c r="AU2227" s="18" t="s">
        <v>85</v>
      </c>
    </row>
    <row r="2228" spans="2:51" s="12" customFormat="1" ht="10">
      <c r="B2228" s="162"/>
      <c r="D2228" s="159" t="s">
        <v>171</v>
      </c>
      <c r="E2228" s="163" t="s">
        <v>21</v>
      </c>
      <c r="F2228" s="164" t="s">
        <v>1860</v>
      </c>
      <c r="H2228" s="163" t="s">
        <v>21</v>
      </c>
      <c r="I2228" s="165"/>
      <c r="L2228" s="162"/>
      <c r="M2228" s="166"/>
      <c r="T2228" s="167"/>
      <c r="AT2228" s="163" t="s">
        <v>171</v>
      </c>
      <c r="AU2228" s="163" t="s">
        <v>85</v>
      </c>
      <c r="AV2228" s="12" t="s">
        <v>83</v>
      </c>
      <c r="AW2228" s="12" t="s">
        <v>37</v>
      </c>
      <c r="AX2228" s="12" t="s">
        <v>76</v>
      </c>
      <c r="AY2228" s="163" t="s">
        <v>160</v>
      </c>
    </row>
    <row r="2229" spans="2:51" s="13" customFormat="1" ht="10">
      <c r="B2229" s="168"/>
      <c r="D2229" s="159" t="s">
        <v>171</v>
      </c>
      <c r="E2229" s="169" t="s">
        <v>21</v>
      </c>
      <c r="F2229" s="170" t="s">
        <v>2106</v>
      </c>
      <c r="H2229" s="171">
        <v>1</v>
      </c>
      <c r="I2229" s="172"/>
      <c r="L2229" s="168"/>
      <c r="M2229" s="173"/>
      <c r="T2229" s="174"/>
      <c r="AT2229" s="169" t="s">
        <v>171</v>
      </c>
      <c r="AU2229" s="169" t="s">
        <v>85</v>
      </c>
      <c r="AV2229" s="13" t="s">
        <v>85</v>
      </c>
      <c r="AW2229" s="13" t="s">
        <v>37</v>
      </c>
      <c r="AX2229" s="13" t="s">
        <v>76</v>
      </c>
      <c r="AY2229" s="169" t="s">
        <v>160</v>
      </c>
    </row>
    <row r="2230" spans="2:51" s="15" customFormat="1" ht="10">
      <c r="B2230" s="182"/>
      <c r="D2230" s="159" t="s">
        <v>171</v>
      </c>
      <c r="E2230" s="183" t="s">
        <v>21</v>
      </c>
      <c r="F2230" s="184" t="s">
        <v>185</v>
      </c>
      <c r="H2230" s="185">
        <v>1</v>
      </c>
      <c r="I2230" s="186"/>
      <c r="L2230" s="182"/>
      <c r="M2230" s="187"/>
      <c r="T2230" s="188"/>
      <c r="AT2230" s="183" t="s">
        <v>171</v>
      </c>
      <c r="AU2230" s="183" t="s">
        <v>85</v>
      </c>
      <c r="AV2230" s="15" t="s">
        <v>167</v>
      </c>
      <c r="AW2230" s="15" t="s">
        <v>37</v>
      </c>
      <c r="AX2230" s="15" t="s">
        <v>83</v>
      </c>
      <c r="AY2230" s="183" t="s">
        <v>160</v>
      </c>
    </row>
    <row r="2231" spans="2:65" s="1" customFormat="1" ht="24" customHeight="1">
      <c r="B2231" s="33"/>
      <c r="C2231" s="146" t="s">
        <v>2107</v>
      </c>
      <c r="D2231" s="146" t="s">
        <v>162</v>
      </c>
      <c r="E2231" s="147" t="s">
        <v>2108</v>
      </c>
      <c r="F2231" s="148" t="s">
        <v>2109</v>
      </c>
      <c r="G2231" s="149" t="s">
        <v>332</v>
      </c>
      <c r="H2231" s="150">
        <v>2</v>
      </c>
      <c r="I2231" s="151"/>
      <c r="J2231" s="152">
        <f>ROUND(I2231*H2231,2)</f>
        <v>0</v>
      </c>
      <c r="K2231" s="148" t="s">
        <v>21</v>
      </c>
      <c r="L2231" s="33"/>
      <c r="M2231" s="153" t="s">
        <v>21</v>
      </c>
      <c r="N2231" s="154" t="s">
        <v>47</v>
      </c>
      <c r="P2231" s="155">
        <f>O2231*H2231</f>
        <v>0</v>
      </c>
      <c r="Q2231" s="155">
        <v>0</v>
      </c>
      <c r="R2231" s="155">
        <f>Q2231*H2231</f>
        <v>0</v>
      </c>
      <c r="S2231" s="155">
        <v>0</v>
      </c>
      <c r="T2231" s="156">
        <f>S2231*H2231</f>
        <v>0</v>
      </c>
      <c r="AR2231" s="157" t="s">
        <v>352</v>
      </c>
      <c r="AT2231" s="157" t="s">
        <v>162</v>
      </c>
      <c r="AU2231" s="157" t="s">
        <v>85</v>
      </c>
      <c r="AY2231" s="18" t="s">
        <v>160</v>
      </c>
      <c r="BE2231" s="158">
        <f>IF(N2231="základní",J2231,0)</f>
        <v>0</v>
      </c>
      <c r="BF2231" s="158">
        <f>IF(N2231="snížená",J2231,0)</f>
        <v>0</v>
      </c>
      <c r="BG2231" s="158">
        <f>IF(N2231="zákl. přenesená",J2231,0)</f>
        <v>0</v>
      </c>
      <c r="BH2231" s="158">
        <f>IF(N2231="sníž. přenesená",J2231,0)</f>
        <v>0</v>
      </c>
      <c r="BI2231" s="158">
        <f>IF(N2231="nulová",J2231,0)</f>
        <v>0</v>
      </c>
      <c r="BJ2231" s="18" t="s">
        <v>83</v>
      </c>
      <c r="BK2231" s="158">
        <f>ROUND(I2231*H2231,2)</f>
        <v>0</v>
      </c>
      <c r="BL2231" s="18" t="s">
        <v>352</v>
      </c>
      <c r="BM2231" s="157" t="s">
        <v>2110</v>
      </c>
    </row>
    <row r="2232" spans="2:47" s="1" customFormat="1" ht="108">
      <c r="B2232" s="33"/>
      <c r="D2232" s="159" t="s">
        <v>169</v>
      </c>
      <c r="F2232" s="160" t="s">
        <v>2082</v>
      </c>
      <c r="I2232" s="94"/>
      <c r="L2232" s="33"/>
      <c r="M2232" s="161"/>
      <c r="T2232" s="54"/>
      <c r="AT2232" s="18" t="s">
        <v>169</v>
      </c>
      <c r="AU2232" s="18" t="s">
        <v>85</v>
      </c>
    </row>
    <row r="2233" spans="2:51" s="12" customFormat="1" ht="10">
      <c r="B2233" s="162"/>
      <c r="D2233" s="159" t="s">
        <v>171</v>
      </c>
      <c r="E2233" s="163" t="s">
        <v>21</v>
      </c>
      <c r="F2233" s="164" t="s">
        <v>2100</v>
      </c>
      <c r="H2233" s="163" t="s">
        <v>21</v>
      </c>
      <c r="I2233" s="165"/>
      <c r="L2233" s="162"/>
      <c r="M2233" s="166"/>
      <c r="T2233" s="167"/>
      <c r="AT2233" s="163" t="s">
        <v>171</v>
      </c>
      <c r="AU2233" s="163" t="s">
        <v>85</v>
      </c>
      <c r="AV2233" s="12" t="s">
        <v>83</v>
      </c>
      <c r="AW2233" s="12" t="s">
        <v>37</v>
      </c>
      <c r="AX2233" s="12" t="s">
        <v>76</v>
      </c>
      <c r="AY2233" s="163" t="s">
        <v>160</v>
      </c>
    </row>
    <row r="2234" spans="2:51" s="13" customFormat="1" ht="10">
      <c r="B2234" s="168"/>
      <c r="D2234" s="159" t="s">
        <v>171</v>
      </c>
      <c r="E2234" s="169" t="s">
        <v>21</v>
      </c>
      <c r="F2234" s="170" t="s">
        <v>2111</v>
      </c>
      <c r="H2234" s="171">
        <v>2</v>
      </c>
      <c r="I2234" s="172"/>
      <c r="L2234" s="168"/>
      <c r="M2234" s="173"/>
      <c r="T2234" s="174"/>
      <c r="AT2234" s="169" t="s">
        <v>171</v>
      </c>
      <c r="AU2234" s="169" t="s">
        <v>85</v>
      </c>
      <c r="AV2234" s="13" t="s">
        <v>85</v>
      </c>
      <c r="AW2234" s="13" t="s">
        <v>37</v>
      </c>
      <c r="AX2234" s="13" t="s">
        <v>76</v>
      </c>
      <c r="AY2234" s="169" t="s">
        <v>160</v>
      </c>
    </row>
    <row r="2235" spans="2:51" s="15" customFormat="1" ht="10">
      <c r="B2235" s="182"/>
      <c r="D2235" s="159" t="s">
        <v>171</v>
      </c>
      <c r="E2235" s="183" t="s">
        <v>21</v>
      </c>
      <c r="F2235" s="184" t="s">
        <v>185</v>
      </c>
      <c r="H2235" s="185">
        <v>2</v>
      </c>
      <c r="I2235" s="186"/>
      <c r="L2235" s="182"/>
      <c r="M2235" s="187"/>
      <c r="T2235" s="188"/>
      <c r="AT2235" s="183" t="s">
        <v>171</v>
      </c>
      <c r="AU2235" s="183" t="s">
        <v>85</v>
      </c>
      <c r="AV2235" s="15" t="s">
        <v>167</v>
      </c>
      <c r="AW2235" s="15" t="s">
        <v>37</v>
      </c>
      <c r="AX2235" s="15" t="s">
        <v>83</v>
      </c>
      <c r="AY2235" s="183" t="s">
        <v>160</v>
      </c>
    </row>
    <row r="2236" spans="2:65" s="1" customFormat="1" ht="24" customHeight="1">
      <c r="B2236" s="33"/>
      <c r="C2236" s="146" t="s">
        <v>2112</v>
      </c>
      <c r="D2236" s="146" t="s">
        <v>162</v>
      </c>
      <c r="E2236" s="147" t="s">
        <v>2113</v>
      </c>
      <c r="F2236" s="148" t="s">
        <v>2114</v>
      </c>
      <c r="G2236" s="149" t="s">
        <v>332</v>
      </c>
      <c r="H2236" s="150">
        <v>36</v>
      </c>
      <c r="I2236" s="151"/>
      <c r="J2236" s="152">
        <f>ROUND(I2236*H2236,2)</f>
        <v>0</v>
      </c>
      <c r="K2236" s="148" t="s">
        <v>21</v>
      </c>
      <c r="L2236" s="33"/>
      <c r="M2236" s="153" t="s">
        <v>21</v>
      </c>
      <c r="N2236" s="154" t="s">
        <v>47</v>
      </c>
      <c r="P2236" s="155">
        <f>O2236*H2236</f>
        <v>0</v>
      </c>
      <c r="Q2236" s="155">
        <v>0</v>
      </c>
      <c r="R2236" s="155">
        <f>Q2236*H2236</f>
        <v>0</v>
      </c>
      <c r="S2236" s="155">
        <v>0</v>
      </c>
      <c r="T2236" s="156">
        <f>S2236*H2236</f>
        <v>0</v>
      </c>
      <c r="AR2236" s="157" t="s">
        <v>352</v>
      </c>
      <c r="AT2236" s="157" t="s">
        <v>162</v>
      </c>
      <c r="AU2236" s="157" t="s">
        <v>85</v>
      </c>
      <c r="AY2236" s="18" t="s">
        <v>160</v>
      </c>
      <c r="BE2236" s="158">
        <f>IF(N2236="základní",J2236,0)</f>
        <v>0</v>
      </c>
      <c r="BF2236" s="158">
        <f>IF(N2236="snížená",J2236,0)</f>
        <v>0</v>
      </c>
      <c r="BG2236" s="158">
        <f>IF(N2236="zákl. přenesená",J2236,0)</f>
        <v>0</v>
      </c>
      <c r="BH2236" s="158">
        <f>IF(N2236="sníž. přenesená",J2236,0)</f>
        <v>0</v>
      </c>
      <c r="BI2236" s="158">
        <f>IF(N2236="nulová",J2236,0)</f>
        <v>0</v>
      </c>
      <c r="BJ2236" s="18" t="s">
        <v>83</v>
      </c>
      <c r="BK2236" s="158">
        <f>ROUND(I2236*H2236,2)</f>
        <v>0</v>
      </c>
      <c r="BL2236" s="18" t="s">
        <v>352</v>
      </c>
      <c r="BM2236" s="157" t="s">
        <v>2115</v>
      </c>
    </row>
    <row r="2237" spans="2:47" s="1" customFormat="1" ht="108">
      <c r="B2237" s="33"/>
      <c r="D2237" s="159" t="s">
        <v>169</v>
      </c>
      <c r="F2237" s="160" t="s">
        <v>2082</v>
      </c>
      <c r="I2237" s="94"/>
      <c r="L2237" s="33"/>
      <c r="M2237" s="161"/>
      <c r="T2237" s="54"/>
      <c r="AT2237" s="18" t="s">
        <v>169</v>
      </c>
      <c r="AU2237" s="18" t="s">
        <v>85</v>
      </c>
    </row>
    <row r="2238" spans="2:51" s="12" customFormat="1" ht="10">
      <c r="B2238" s="162"/>
      <c r="D2238" s="159" t="s">
        <v>171</v>
      </c>
      <c r="E2238" s="163" t="s">
        <v>21</v>
      </c>
      <c r="F2238" s="164" t="s">
        <v>2100</v>
      </c>
      <c r="H2238" s="163" t="s">
        <v>21</v>
      </c>
      <c r="I2238" s="165"/>
      <c r="L2238" s="162"/>
      <c r="M2238" s="166"/>
      <c r="T2238" s="167"/>
      <c r="AT2238" s="163" t="s">
        <v>171</v>
      </c>
      <c r="AU2238" s="163" t="s">
        <v>85</v>
      </c>
      <c r="AV2238" s="12" t="s">
        <v>83</v>
      </c>
      <c r="AW2238" s="12" t="s">
        <v>37</v>
      </c>
      <c r="AX2238" s="12" t="s">
        <v>76</v>
      </c>
      <c r="AY2238" s="163" t="s">
        <v>160</v>
      </c>
    </row>
    <row r="2239" spans="2:51" s="13" customFormat="1" ht="10">
      <c r="B2239" s="168"/>
      <c r="D2239" s="159" t="s">
        <v>171</v>
      </c>
      <c r="E2239" s="169" t="s">
        <v>21</v>
      </c>
      <c r="F2239" s="170" t="s">
        <v>2116</v>
      </c>
      <c r="H2239" s="171">
        <v>36</v>
      </c>
      <c r="I2239" s="172"/>
      <c r="L2239" s="168"/>
      <c r="M2239" s="173"/>
      <c r="T2239" s="174"/>
      <c r="AT2239" s="169" t="s">
        <v>171</v>
      </c>
      <c r="AU2239" s="169" t="s">
        <v>85</v>
      </c>
      <c r="AV2239" s="13" t="s">
        <v>85</v>
      </c>
      <c r="AW2239" s="13" t="s">
        <v>37</v>
      </c>
      <c r="AX2239" s="13" t="s">
        <v>76</v>
      </c>
      <c r="AY2239" s="169" t="s">
        <v>160</v>
      </c>
    </row>
    <row r="2240" spans="2:51" s="15" customFormat="1" ht="10">
      <c r="B2240" s="182"/>
      <c r="D2240" s="159" t="s">
        <v>171</v>
      </c>
      <c r="E2240" s="183" t="s">
        <v>21</v>
      </c>
      <c r="F2240" s="184" t="s">
        <v>185</v>
      </c>
      <c r="H2240" s="185">
        <v>36</v>
      </c>
      <c r="I2240" s="186"/>
      <c r="L2240" s="182"/>
      <c r="M2240" s="187"/>
      <c r="T2240" s="188"/>
      <c r="AT2240" s="183" t="s">
        <v>171</v>
      </c>
      <c r="AU2240" s="183" t="s">
        <v>85</v>
      </c>
      <c r="AV2240" s="15" t="s">
        <v>167</v>
      </c>
      <c r="AW2240" s="15" t="s">
        <v>37</v>
      </c>
      <c r="AX2240" s="15" t="s">
        <v>83</v>
      </c>
      <c r="AY2240" s="183" t="s">
        <v>160</v>
      </c>
    </row>
    <row r="2241" spans="2:65" s="1" customFormat="1" ht="36" customHeight="1">
      <c r="B2241" s="33"/>
      <c r="C2241" s="146" t="s">
        <v>2117</v>
      </c>
      <c r="D2241" s="146" t="s">
        <v>162</v>
      </c>
      <c r="E2241" s="147" t="s">
        <v>2118</v>
      </c>
      <c r="F2241" s="148" t="s">
        <v>2119</v>
      </c>
      <c r="G2241" s="149" t="s">
        <v>332</v>
      </c>
      <c r="H2241" s="150">
        <v>19</v>
      </c>
      <c r="I2241" s="151"/>
      <c r="J2241" s="152">
        <f>ROUND(I2241*H2241,2)</f>
        <v>0</v>
      </c>
      <c r="K2241" s="148" t="s">
        <v>21</v>
      </c>
      <c r="L2241" s="33"/>
      <c r="M2241" s="153" t="s">
        <v>21</v>
      </c>
      <c r="N2241" s="154" t="s">
        <v>47</v>
      </c>
      <c r="P2241" s="155">
        <f>O2241*H2241</f>
        <v>0</v>
      </c>
      <c r="Q2241" s="155">
        <v>0</v>
      </c>
      <c r="R2241" s="155">
        <f>Q2241*H2241</f>
        <v>0</v>
      </c>
      <c r="S2241" s="155">
        <v>0</v>
      </c>
      <c r="T2241" s="156">
        <f>S2241*H2241</f>
        <v>0</v>
      </c>
      <c r="AR2241" s="157" t="s">
        <v>352</v>
      </c>
      <c r="AT2241" s="157" t="s">
        <v>162</v>
      </c>
      <c r="AU2241" s="157" t="s">
        <v>85</v>
      </c>
      <c r="AY2241" s="18" t="s">
        <v>160</v>
      </c>
      <c r="BE2241" s="158">
        <f>IF(N2241="základní",J2241,0)</f>
        <v>0</v>
      </c>
      <c r="BF2241" s="158">
        <f>IF(N2241="snížená",J2241,0)</f>
        <v>0</v>
      </c>
      <c r="BG2241" s="158">
        <f>IF(N2241="zákl. přenesená",J2241,0)</f>
        <v>0</v>
      </c>
      <c r="BH2241" s="158">
        <f>IF(N2241="sníž. přenesená",J2241,0)</f>
        <v>0</v>
      </c>
      <c r="BI2241" s="158">
        <f>IF(N2241="nulová",J2241,0)</f>
        <v>0</v>
      </c>
      <c r="BJ2241" s="18" t="s">
        <v>83</v>
      </c>
      <c r="BK2241" s="158">
        <f>ROUND(I2241*H2241,2)</f>
        <v>0</v>
      </c>
      <c r="BL2241" s="18" t="s">
        <v>352</v>
      </c>
      <c r="BM2241" s="157" t="s">
        <v>2120</v>
      </c>
    </row>
    <row r="2242" spans="2:47" s="1" customFormat="1" ht="108">
      <c r="B2242" s="33"/>
      <c r="D2242" s="159" t="s">
        <v>169</v>
      </c>
      <c r="F2242" s="160" t="s">
        <v>2082</v>
      </c>
      <c r="I2242" s="94"/>
      <c r="L2242" s="33"/>
      <c r="M2242" s="161"/>
      <c r="T2242" s="54"/>
      <c r="AT2242" s="18" t="s">
        <v>169</v>
      </c>
      <c r="AU2242" s="18" t="s">
        <v>85</v>
      </c>
    </row>
    <row r="2243" spans="2:51" s="12" customFormat="1" ht="10">
      <c r="B2243" s="162"/>
      <c r="D2243" s="159" t="s">
        <v>171</v>
      </c>
      <c r="E2243" s="163" t="s">
        <v>21</v>
      </c>
      <c r="F2243" s="164" t="s">
        <v>1860</v>
      </c>
      <c r="H2243" s="163" t="s">
        <v>21</v>
      </c>
      <c r="I2243" s="165"/>
      <c r="L2243" s="162"/>
      <c r="M2243" s="166"/>
      <c r="T2243" s="167"/>
      <c r="AT2243" s="163" t="s">
        <v>171</v>
      </c>
      <c r="AU2243" s="163" t="s">
        <v>85</v>
      </c>
      <c r="AV2243" s="12" t="s">
        <v>83</v>
      </c>
      <c r="AW2243" s="12" t="s">
        <v>37</v>
      </c>
      <c r="AX2243" s="12" t="s">
        <v>76</v>
      </c>
      <c r="AY2243" s="163" t="s">
        <v>160</v>
      </c>
    </row>
    <row r="2244" spans="2:51" s="13" customFormat="1" ht="10">
      <c r="B2244" s="168"/>
      <c r="D2244" s="159" t="s">
        <v>171</v>
      </c>
      <c r="E2244" s="169" t="s">
        <v>21</v>
      </c>
      <c r="F2244" s="170" t="s">
        <v>2121</v>
      </c>
      <c r="H2244" s="171">
        <v>19</v>
      </c>
      <c r="I2244" s="172"/>
      <c r="L2244" s="168"/>
      <c r="M2244" s="173"/>
      <c r="T2244" s="174"/>
      <c r="AT2244" s="169" t="s">
        <v>171</v>
      </c>
      <c r="AU2244" s="169" t="s">
        <v>85</v>
      </c>
      <c r="AV2244" s="13" t="s">
        <v>85</v>
      </c>
      <c r="AW2244" s="13" t="s">
        <v>37</v>
      </c>
      <c r="AX2244" s="13" t="s">
        <v>76</v>
      </c>
      <c r="AY2244" s="169" t="s">
        <v>160</v>
      </c>
    </row>
    <row r="2245" spans="2:51" s="15" customFormat="1" ht="10">
      <c r="B2245" s="182"/>
      <c r="D2245" s="159" t="s">
        <v>171</v>
      </c>
      <c r="E2245" s="183" t="s">
        <v>21</v>
      </c>
      <c r="F2245" s="184" t="s">
        <v>185</v>
      </c>
      <c r="H2245" s="185">
        <v>19</v>
      </c>
      <c r="I2245" s="186"/>
      <c r="L2245" s="182"/>
      <c r="M2245" s="187"/>
      <c r="T2245" s="188"/>
      <c r="AT2245" s="183" t="s">
        <v>171</v>
      </c>
      <c r="AU2245" s="183" t="s">
        <v>85</v>
      </c>
      <c r="AV2245" s="15" t="s">
        <v>167</v>
      </c>
      <c r="AW2245" s="15" t="s">
        <v>37</v>
      </c>
      <c r="AX2245" s="15" t="s">
        <v>83</v>
      </c>
      <c r="AY2245" s="183" t="s">
        <v>160</v>
      </c>
    </row>
    <row r="2246" spans="2:65" s="1" customFormat="1" ht="36" customHeight="1">
      <c r="B2246" s="33"/>
      <c r="C2246" s="146" t="s">
        <v>2122</v>
      </c>
      <c r="D2246" s="146" t="s">
        <v>162</v>
      </c>
      <c r="E2246" s="147" t="s">
        <v>2123</v>
      </c>
      <c r="F2246" s="148" t="s">
        <v>2124</v>
      </c>
      <c r="G2246" s="149" t="s">
        <v>332</v>
      </c>
      <c r="H2246" s="150">
        <v>11</v>
      </c>
      <c r="I2246" s="151"/>
      <c r="J2246" s="152">
        <f>ROUND(I2246*H2246,2)</f>
        <v>0</v>
      </c>
      <c r="K2246" s="148" t="s">
        <v>21</v>
      </c>
      <c r="L2246" s="33"/>
      <c r="M2246" s="153" t="s">
        <v>21</v>
      </c>
      <c r="N2246" s="154" t="s">
        <v>47</v>
      </c>
      <c r="P2246" s="155">
        <f>O2246*H2246</f>
        <v>0</v>
      </c>
      <c r="Q2246" s="155">
        <v>0</v>
      </c>
      <c r="R2246" s="155">
        <f>Q2246*H2246</f>
        <v>0</v>
      </c>
      <c r="S2246" s="155">
        <v>0</v>
      </c>
      <c r="T2246" s="156">
        <f>S2246*H2246</f>
        <v>0</v>
      </c>
      <c r="AR2246" s="157" t="s">
        <v>352</v>
      </c>
      <c r="AT2246" s="157" t="s">
        <v>162</v>
      </c>
      <c r="AU2246" s="157" t="s">
        <v>85</v>
      </c>
      <c r="AY2246" s="18" t="s">
        <v>160</v>
      </c>
      <c r="BE2246" s="158">
        <f>IF(N2246="základní",J2246,0)</f>
        <v>0</v>
      </c>
      <c r="BF2246" s="158">
        <f>IF(N2246="snížená",J2246,0)</f>
        <v>0</v>
      </c>
      <c r="BG2246" s="158">
        <f>IF(N2246="zákl. přenesená",J2246,0)</f>
        <v>0</v>
      </c>
      <c r="BH2246" s="158">
        <f>IF(N2246="sníž. přenesená",J2246,0)</f>
        <v>0</v>
      </c>
      <c r="BI2246" s="158">
        <f>IF(N2246="nulová",J2246,0)</f>
        <v>0</v>
      </c>
      <c r="BJ2246" s="18" t="s">
        <v>83</v>
      </c>
      <c r="BK2246" s="158">
        <f>ROUND(I2246*H2246,2)</f>
        <v>0</v>
      </c>
      <c r="BL2246" s="18" t="s">
        <v>352</v>
      </c>
      <c r="BM2246" s="157" t="s">
        <v>2125</v>
      </c>
    </row>
    <row r="2247" spans="2:47" s="1" customFormat="1" ht="108">
      <c r="B2247" s="33"/>
      <c r="D2247" s="159" t="s">
        <v>169</v>
      </c>
      <c r="F2247" s="160" t="s">
        <v>2082</v>
      </c>
      <c r="I2247" s="94"/>
      <c r="L2247" s="33"/>
      <c r="M2247" s="161"/>
      <c r="T2247" s="54"/>
      <c r="AT2247" s="18" t="s">
        <v>169</v>
      </c>
      <c r="AU2247" s="18" t="s">
        <v>85</v>
      </c>
    </row>
    <row r="2248" spans="2:51" s="12" customFormat="1" ht="10">
      <c r="B2248" s="162"/>
      <c r="D2248" s="159" t="s">
        <v>171</v>
      </c>
      <c r="E2248" s="163" t="s">
        <v>21</v>
      </c>
      <c r="F2248" s="164" t="s">
        <v>1860</v>
      </c>
      <c r="H2248" s="163" t="s">
        <v>21</v>
      </c>
      <c r="I2248" s="165"/>
      <c r="L2248" s="162"/>
      <c r="M2248" s="166"/>
      <c r="T2248" s="167"/>
      <c r="AT2248" s="163" t="s">
        <v>171</v>
      </c>
      <c r="AU2248" s="163" t="s">
        <v>85</v>
      </c>
      <c r="AV2248" s="12" t="s">
        <v>83</v>
      </c>
      <c r="AW2248" s="12" t="s">
        <v>37</v>
      </c>
      <c r="AX2248" s="12" t="s">
        <v>76</v>
      </c>
      <c r="AY2248" s="163" t="s">
        <v>160</v>
      </c>
    </row>
    <row r="2249" spans="2:51" s="13" customFormat="1" ht="10">
      <c r="B2249" s="168"/>
      <c r="D2249" s="159" t="s">
        <v>171</v>
      </c>
      <c r="E2249" s="169" t="s">
        <v>21</v>
      </c>
      <c r="F2249" s="170" t="s">
        <v>2126</v>
      </c>
      <c r="H2249" s="171">
        <v>11</v>
      </c>
      <c r="I2249" s="172"/>
      <c r="L2249" s="168"/>
      <c r="M2249" s="173"/>
      <c r="T2249" s="174"/>
      <c r="AT2249" s="169" t="s">
        <v>171</v>
      </c>
      <c r="AU2249" s="169" t="s">
        <v>85</v>
      </c>
      <c r="AV2249" s="13" t="s">
        <v>85</v>
      </c>
      <c r="AW2249" s="13" t="s">
        <v>37</v>
      </c>
      <c r="AX2249" s="13" t="s">
        <v>76</v>
      </c>
      <c r="AY2249" s="169" t="s">
        <v>160</v>
      </c>
    </row>
    <row r="2250" spans="2:51" s="15" customFormat="1" ht="10">
      <c r="B2250" s="182"/>
      <c r="D2250" s="159" t="s">
        <v>171</v>
      </c>
      <c r="E2250" s="183" t="s">
        <v>21</v>
      </c>
      <c r="F2250" s="184" t="s">
        <v>185</v>
      </c>
      <c r="H2250" s="185">
        <v>11</v>
      </c>
      <c r="I2250" s="186"/>
      <c r="L2250" s="182"/>
      <c r="M2250" s="187"/>
      <c r="T2250" s="188"/>
      <c r="AT2250" s="183" t="s">
        <v>171</v>
      </c>
      <c r="AU2250" s="183" t="s">
        <v>85</v>
      </c>
      <c r="AV2250" s="15" t="s">
        <v>167</v>
      </c>
      <c r="AW2250" s="15" t="s">
        <v>37</v>
      </c>
      <c r="AX2250" s="15" t="s">
        <v>83</v>
      </c>
      <c r="AY2250" s="183" t="s">
        <v>160</v>
      </c>
    </row>
    <row r="2251" spans="2:65" s="1" customFormat="1" ht="36" customHeight="1">
      <c r="B2251" s="33"/>
      <c r="C2251" s="146" t="s">
        <v>2127</v>
      </c>
      <c r="D2251" s="146" t="s">
        <v>162</v>
      </c>
      <c r="E2251" s="147" t="s">
        <v>2128</v>
      </c>
      <c r="F2251" s="148" t="s">
        <v>2129</v>
      </c>
      <c r="G2251" s="149" t="s">
        <v>332</v>
      </c>
      <c r="H2251" s="150">
        <v>36</v>
      </c>
      <c r="I2251" s="151"/>
      <c r="J2251" s="152">
        <f>ROUND(I2251*H2251,2)</f>
        <v>0</v>
      </c>
      <c r="K2251" s="148" t="s">
        <v>21</v>
      </c>
      <c r="L2251" s="33"/>
      <c r="M2251" s="153" t="s">
        <v>21</v>
      </c>
      <c r="N2251" s="154" t="s">
        <v>47</v>
      </c>
      <c r="P2251" s="155">
        <f>O2251*H2251</f>
        <v>0</v>
      </c>
      <c r="Q2251" s="155">
        <v>0</v>
      </c>
      <c r="R2251" s="155">
        <f>Q2251*H2251</f>
        <v>0</v>
      </c>
      <c r="S2251" s="155">
        <v>0</v>
      </c>
      <c r="T2251" s="156">
        <f>S2251*H2251</f>
        <v>0</v>
      </c>
      <c r="AR2251" s="157" t="s">
        <v>352</v>
      </c>
      <c r="AT2251" s="157" t="s">
        <v>162</v>
      </c>
      <c r="AU2251" s="157" t="s">
        <v>85</v>
      </c>
      <c r="AY2251" s="18" t="s">
        <v>160</v>
      </c>
      <c r="BE2251" s="158">
        <f>IF(N2251="základní",J2251,0)</f>
        <v>0</v>
      </c>
      <c r="BF2251" s="158">
        <f>IF(N2251="snížená",J2251,0)</f>
        <v>0</v>
      </c>
      <c r="BG2251" s="158">
        <f>IF(N2251="zákl. přenesená",J2251,0)</f>
        <v>0</v>
      </c>
      <c r="BH2251" s="158">
        <f>IF(N2251="sníž. přenesená",J2251,0)</f>
        <v>0</v>
      </c>
      <c r="BI2251" s="158">
        <f>IF(N2251="nulová",J2251,0)</f>
        <v>0</v>
      </c>
      <c r="BJ2251" s="18" t="s">
        <v>83</v>
      </c>
      <c r="BK2251" s="158">
        <f>ROUND(I2251*H2251,2)</f>
        <v>0</v>
      </c>
      <c r="BL2251" s="18" t="s">
        <v>352</v>
      </c>
      <c r="BM2251" s="157" t="s">
        <v>2130</v>
      </c>
    </row>
    <row r="2252" spans="2:47" s="1" customFormat="1" ht="108">
      <c r="B2252" s="33"/>
      <c r="D2252" s="159" t="s">
        <v>169</v>
      </c>
      <c r="F2252" s="160" t="s">
        <v>2082</v>
      </c>
      <c r="I2252" s="94"/>
      <c r="L2252" s="33"/>
      <c r="M2252" s="161"/>
      <c r="T2252" s="54"/>
      <c r="AT2252" s="18" t="s">
        <v>169</v>
      </c>
      <c r="AU2252" s="18" t="s">
        <v>85</v>
      </c>
    </row>
    <row r="2253" spans="2:51" s="12" customFormat="1" ht="10">
      <c r="B2253" s="162"/>
      <c r="D2253" s="159" t="s">
        <v>171</v>
      </c>
      <c r="E2253" s="163" t="s">
        <v>21</v>
      </c>
      <c r="F2253" s="164" t="s">
        <v>1860</v>
      </c>
      <c r="H2253" s="163" t="s">
        <v>21</v>
      </c>
      <c r="I2253" s="165"/>
      <c r="L2253" s="162"/>
      <c r="M2253" s="166"/>
      <c r="T2253" s="167"/>
      <c r="AT2253" s="163" t="s">
        <v>171</v>
      </c>
      <c r="AU2253" s="163" t="s">
        <v>85</v>
      </c>
      <c r="AV2253" s="12" t="s">
        <v>83</v>
      </c>
      <c r="AW2253" s="12" t="s">
        <v>37</v>
      </c>
      <c r="AX2253" s="12" t="s">
        <v>76</v>
      </c>
      <c r="AY2253" s="163" t="s">
        <v>160</v>
      </c>
    </row>
    <row r="2254" spans="2:51" s="13" customFormat="1" ht="10">
      <c r="B2254" s="168"/>
      <c r="D2254" s="159" t="s">
        <v>171</v>
      </c>
      <c r="E2254" s="169" t="s">
        <v>21</v>
      </c>
      <c r="F2254" s="170" t="s">
        <v>2131</v>
      </c>
      <c r="H2254" s="171">
        <v>36</v>
      </c>
      <c r="I2254" s="172"/>
      <c r="L2254" s="168"/>
      <c r="M2254" s="173"/>
      <c r="T2254" s="174"/>
      <c r="AT2254" s="169" t="s">
        <v>171</v>
      </c>
      <c r="AU2254" s="169" t="s">
        <v>85</v>
      </c>
      <c r="AV2254" s="13" t="s">
        <v>85</v>
      </c>
      <c r="AW2254" s="13" t="s">
        <v>37</v>
      </c>
      <c r="AX2254" s="13" t="s">
        <v>76</v>
      </c>
      <c r="AY2254" s="169" t="s">
        <v>160</v>
      </c>
    </row>
    <row r="2255" spans="2:51" s="15" customFormat="1" ht="10">
      <c r="B2255" s="182"/>
      <c r="D2255" s="159" t="s">
        <v>171</v>
      </c>
      <c r="E2255" s="183" t="s">
        <v>21</v>
      </c>
      <c r="F2255" s="184" t="s">
        <v>185</v>
      </c>
      <c r="H2255" s="185">
        <v>36</v>
      </c>
      <c r="I2255" s="186"/>
      <c r="L2255" s="182"/>
      <c r="M2255" s="187"/>
      <c r="T2255" s="188"/>
      <c r="AT2255" s="183" t="s">
        <v>171</v>
      </c>
      <c r="AU2255" s="183" t="s">
        <v>85</v>
      </c>
      <c r="AV2255" s="15" t="s">
        <v>167</v>
      </c>
      <c r="AW2255" s="15" t="s">
        <v>37</v>
      </c>
      <c r="AX2255" s="15" t="s">
        <v>83</v>
      </c>
      <c r="AY2255" s="183" t="s">
        <v>160</v>
      </c>
    </row>
    <row r="2256" spans="2:65" s="1" customFormat="1" ht="36" customHeight="1">
      <c r="B2256" s="33"/>
      <c r="C2256" s="146" t="s">
        <v>2132</v>
      </c>
      <c r="D2256" s="146" t="s">
        <v>162</v>
      </c>
      <c r="E2256" s="147" t="s">
        <v>2133</v>
      </c>
      <c r="F2256" s="148" t="s">
        <v>2134</v>
      </c>
      <c r="G2256" s="149" t="s">
        <v>332</v>
      </c>
      <c r="H2256" s="150">
        <v>2</v>
      </c>
      <c r="I2256" s="151"/>
      <c r="J2256" s="152">
        <f>ROUND(I2256*H2256,2)</f>
        <v>0</v>
      </c>
      <c r="K2256" s="148" t="s">
        <v>21</v>
      </c>
      <c r="L2256" s="33"/>
      <c r="M2256" s="153" t="s">
        <v>21</v>
      </c>
      <c r="N2256" s="154" t="s">
        <v>47</v>
      </c>
      <c r="P2256" s="155">
        <f>O2256*H2256</f>
        <v>0</v>
      </c>
      <c r="Q2256" s="155">
        <v>0</v>
      </c>
      <c r="R2256" s="155">
        <f>Q2256*H2256</f>
        <v>0</v>
      </c>
      <c r="S2256" s="155">
        <v>0</v>
      </c>
      <c r="T2256" s="156">
        <f>S2256*H2256</f>
        <v>0</v>
      </c>
      <c r="AR2256" s="157" t="s">
        <v>352</v>
      </c>
      <c r="AT2256" s="157" t="s">
        <v>162</v>
      </c>
      <c r="AU2256" s="157" t="s">
        <v>85</v>
      </c>
      <c r="AY2256" s="18" t="s">
        <v>160</v>
      </c>
      <c r="BE2256" s="158">
        <f>IF(N2256="základní",J2256,0)</f>
        <v>0</v>
      </c>
      <c r="BF2256" s="158">
        <f>IF(N2256="snížená",J2256,0)</f>
        <v>0</v>
      </c>
      <c r="BG2256" s="158">
        <f>IF(N2256="zákl. přenesená",J2256,0)</f>
        <v>0</v>
      </c>
      <c r="BH2256" s="158">
        <f>IF(N2256="sníž. přenesená",J2256,0)</f>
        <v>0</v>
      </c>
      <c r="BI2256" s="158">
        <f>IF(N2256="nulová",J2256,0)</f>
        <v>0</v>
      </c>
      <c r="BJ2256" s="18" t="s">
        <v>83</v>
      </c>
      <c r="BK2256" s="158">
        <f>ROUND(I2256*H2256,2)</f>
        <v>0</v>
      </c>
      <c r="BL2256" s="18" t="s">
        <v>352</v>
      </c>
      <c r="BM2256" s="157" t="s">
        <v>2135</v>
      </c>
    </row>
    <row r="2257" spans="2:47" s="1" customFormat="1" ht="108">
      <c r="B2257" s="33"/>
      <c r="D2257" s="159" t="s">
        <v>169</v>
      </c>
      <c r="F2257" s="160" t="s">
        <v>2082</v>
      </c>
      <c r="I2257" s="94"/>
      <c r="L2257" s="33"/>
      <c r="M2257" s="161"/>
      <c r="T2257" s="54"/>
      <c r="AT2257" s="18" t="s">
        <v>169</v>
      </c>
      <c r="AU2257" s="18" t="s">
        <v>85</v>
      </c>
    </row>
    <row r="2258" spans="2:51" s="12" customFormat="1" ht="10">
      <c r="B2258" s="162"/>
      <c r="D2258" s="159" t="s">
        <v>171</v>
      </c>
      <c r="E2258" s="163" t="s">
        <v>21</v>
      </c>
      <c r="F2258" s="164" t="s">
        <v>1860</v>
      </c>
      <c r="H2258" s="163" t="s">
        <v>21</v>
      </c>
      <c r="I2258" s="165"/>
      <c r="L2258" s="162"/>
      <c r="M2258" s="166"/>
      <c r="T2258" s="167"/>
      <c r="AT2258" s="163" t="s">
        <v>171</v>
      </c>
      <c r="AU2258" s="163" t="s">
        <v>85</v>
      </c>
      <c r="AV2258" s="12" t="s">
        <v>83</v>
      </c>
      <c r="AW2258" s="12" t="s">
        <v>37</v>
      </c>
      <c r="AX2258" s="12" t="s">
        <v>76</v>
      </c>
      <c r="AY2258" s="163" t="s">
        <v>160</v>
      </c>
    </row>
    <row r="2259" spans="2:51" s="13" customFormat="1" ht="10">
      <c r="B2259" s="168"/>
      <c r="D2259" s="159" t="s">
        <v>171</v>
      </c>
      <c r="E2259" s="169" t="s">
        <v>21</v>
      </c>
      <c r="F2259" s="170" t="s">
        <v>384</v>
      </c>
      <c r="H2259" s="171">
        <v>2</v>
      </c>
      <c r="I2259" s="172"/>
      <c r="L2259" s="168"/>
      <c r="M2259" s="173"/>
      <c r="T2259" s="174"/>
      <c r="AT2259" s="169" t="s">
        <v>171</v>
      </c>
      <c r="AU2259" s="169" t="s">
        <v>85</v>
      </c>
      <c r="AV2259" s="13" t="s">
        <v>85</v>
      </c>
      <c r="AW2259" s="13" t="s">
        <v>37</v>
      </c>
      <c r="AX2259" s="13" t="s">
        <v>76</v>
      </c>
      <c r="AY2259" s="169" t="s">
        <v>160</v>
      </c>
    </row>
    <row r="2260" spans="2:51" s="15" customFormat="1" ht="10">
      <c r="B2260" s="182"/>
      <c r="D2260" s="159" t="s">
        <v>171</v>
      </c>
      <c r="E2260" s="183" t="s">
        <v>21</v>
      </c>
      <c r="F2260" s="184" t="s">
        <v>185</v>
      </c>
      <c r="H2260" s="185">
        <v>2</v>
      </c>
      <c r="I2260" s="186"/>
      <c r="L2260" s="182"/>
      <c r="M2260" s="187"/>
      <c r="T2260" s="188"/>
      <c r="AT2260" s="183" t="s">
        <v>171</v>
      </c>
      <c r="AU2260" s="183" t="s">
        <v>85</v>
      </c>
      <c r="AV2260" s="15" t="s">
        <v>167</v>
      </c>
      <c r="AW2260" s="15" t="s">
        <v>37</v>
      </c>
      <c r="AX2260" s="15" t="s">
        <v>83</v>
      </c>
      <c r="AY2260" s="183" t="s">
        <v>160</v>
      </c>
    </row>
    <row r="2261" spans="2:65" s="1" customFormat="1" ht="36" customHeight="1">
      <c r="B2261" s="33"/>
      <c r="C2261" s="146" t="s">
        <v>2136</v>
      </c>
      <c r="D2261" s="146" t="s">
        <v>162</v>
      </c>
      <c r="E2261" s="147" t="s">
        <v>2137</v>
      </c>
      <c r="F2261" s="148" t="s">
        <v>2138</v>
      </c>
      <c r="G2261" s="149" t="s">
        <v>332</v>
      </c>
      <c r="H2261" s="150">
        <v>2</v>
      </c>
      <c r="I2261" s="151"/>
      <c r="J2261" s="152">
        <f>ROUND(I2261*H2261,2)</f>
        <v>0</v>
      </c>
      <c r="K2261" s="148" t="s">
        <v>21</v>
      </c>
      <c r="L2261" s="33"/>
      <c r="M2261" s="153" t="s">
        <v>21</v>
      </c>
      <c r="N2261" s="154" t="s">
        <v>47</v>
      </c>
      <c r="P2261" s="155">
        <f>O2261*H2261</f>
        <v>0</v>
      </c>
      <c r="Q2261" s="155">
        <v>0</v>
      </c>
      <c r="R2261" s="155">
        <f>Q2261*H2261</f>
        <v>0</v>
      </c>
      <c r="S2261" s="155">
        <v>0</v>
      </c>
      <c r="T2261" s="156">
        <f>S2261*H2261</f>
        <v>0</v>
      </c>
      <c r="AR2261" s="157" t="s">
        <v>352</v>
      </c>
      <c r="AT2261" s="157" t="s">
        <v>162</v>
      </c>
      <c r="AU2261" s="157" t="s">
        <v>85</v>
      </c>
      <c r="AY2261" s="18" t="s">
        <v>160</v>
      </c>
      <c r="BE2261" s="158">
        <f>IF(N2261="základní",J2261,0)</f>
        <v>0</v>
      </c>
      <c r="BF2261" s="158">
        <f>IF(N2261="snížená",J2261,0)</f>
        <v>0</v>
      </c>
      <c r="BG2261" s="158">
        <f>IF(N2261="zákl. přenesená",J2261,0)</f>
        <v>0</v>
      </c>
      <c r="BH2261" s="158">
        <f>IF(N2261="sníž. přenesená",J2261,0)</f>
        <v>0</v>
      </c>
      <c r="BI2261" s="158">
        <f>IF(N2261="nulová",J2261,0)</f>
        <v>0</v>
      </c>
      <c r="BJ2261" s="18" t="s">
        <v>83</v>
      </c>
      <c r="BK2261" s="158">
        <f>ROUND(I2261*H2261,2)</f>
        <v>0</v>
      </c>
      <c r="BL2261" s="18" t="s">
        <v>352</v>
      </c>
      <c r="BM2261" s="157" t="s">
        <v>2139</v>
      </c>
    </row>
    <row r="2262" spans="2:47" s="1" customFormat="1" ht="108">
      <c r="B2262" s="33"/>
      <c r="D2262" s="159" t="s">
        <v>169</v>
      </c>
      <c r="F2262" s="160" t="s">
        <v>2082</v>
      </c>
      <c r="I2262" s="94"/>
      <c r="L2262" s="33"/>
      <c r="M2262" s="161"/>
      <c r="T2262" s="54"/>
      <c r="AT2262" s="18" t="s">
        <v>169</v>
      </c>
      <c r="AU2262" s="18" t="s">
        <v>85</v>
      </c>
    </row>
    <row r="2263" spans="2:51" s="12" customFormat="1" ht="10">
      <c r="B2263" s="162"/>
      <c r="D2263" s="159" t="s">
        <v>171</v>
      </c>
      <c r="E2263" s="163" t="s">
        <v>21</v>
      </c>
      <c r="F2263" s="164" t="s">
        <v>1860</v>
      </c>
      <c r="H2263" s="163" t="s">
        <v>21</v>
      </c>
      <c r="I2263" s="165"/>
      <c r="L2263" s="162"/>
      <c r="M2263" s="166"/>
      <c r="T2263" s="167"/>
      <c r="AT2263" s="163" t="s">
        <v>171</v>
      </c>
      <c r="AU2263" s="163" t="s">
        <v>85</v>
      </c>
      <c r="AV2263" s="12" t="s">
        <v>83</v>
      </c>
      <c r="AW2263" s="12" t="s">
        <v>37</v>
      </c>
      <c r="AX2263" s="12" t="s">
        <v>76</v>
      </c>
      <c r="AY2263" s="163" t="s">
        <v>160</v>
      </c>
    </row>
    <row r="2264" spans="2:51" s="13" customFormat="1" ht="10">
      <c r="B2264" s="168"/>
      <c r="D2264" s="159" t="s">
        <v>171</v>
      </c>
      <c r="E2264" s="169" t="s">
        <v>21</v>
      </c>
      <c r="F2264" s="170" t="s">
        <v>384</v>
      </c>
      <c r="H2264" s="171">
        <v>2</v>
      </c>
      <c r="I2264" s="172"/>
      <c r="L2264" s="168"/>
      <c r="M2264" s="173"/>
      <c r="T2264" s="174"/>
      <c r="AT2264" s="169" t="s">
        <v>171</v>
      </c>
      <c r="AU2264" s="169" t="s">
        <v>85</v>
      </c>
      <c r="AV2264" s="13" t="s">
        <v>85</v>
      </c>
      <c r="AW2264" s="13" t="s">
        <v>37</v>
      </c>
      <c r="AX2264" s="13" t="s">
        <v>76</v>
      </c>
      <c r="AY2264" s="169" t="s">
        <v>160</v>
      </c>
    </row>
    <row r="2265" spans="2:51" s="15" customFormat="1" ht="10">
      <c r="B2265" s="182"/>
      <c r="D2265" s="159" t="s">
        <v>171</v>
      </c>
      <c r="E2265" s="183" t="s">
        <v>21</v>
      </c>
      <c r="F2265" s="184" t="s">
        <v>185</v>
      </c>
      <c r="H2265" s="185">
        <v>2</v>
      </c>
      <c r="I2265" s="186"/>
      <c r="L2265" s="182"/>
      <c r="M2265" s="187"/>
      <c r="T2265" s="188"/>
      <c r="AT2265" s="183" t="s">
        <v>171</v>
      </c>
      <c r="AU2265" s="183" t="s">
        <v>85</v>
      </c>
      <c r="AV2265" s="15" t="s">
        <v>167</v>
      </c>
      <c r="AW2265" s="15" t="s">
        <v>37</v>
      </c>
      <c r="AX2265" s="15" t="s">
        <v>83</v>
      </c>
      <c r="AY2265" s="183" t="s">
        <v>160</v>
      </c>
    </row>
    <row r="2266" spans="2:65" s="1" customFormat="1" ht="36" customHeight="1">
      <c r="B2266" s="33"/>
      <c r="C2266" s="146" t="s">
        <v>2140</v>
      </c>
      <c r="D2266" s="146" t="s">
        <v>162</v>
      </c>
      <c r="E2266" s="147" t="s">
        <v>2141</v>
      </c>
      <c r="F2266" s="148" t="s">
        <v>2142</v>
      </c>
      <c r="G2266" s="149" t="s">
        <v>332</v>
      </c>
      <c r="H2266" s="150">
        <v>2</v>
      </c>
      <c r="I2266" s="151"/>
      <c r="J2266" s="152">
        <f>ROUND(I2266*H2266,2)</f>
        <v>0</v>
      </c>
      <c r="K2266" s="148" t="s">
        <v>21</v>
      </c>
      <c r="L2266" s="33"/>
      <c r="M2266" s="153" t="s">
        <v>21</v>
      </c>
      <c r="N2266" s="154" t="s">
        <v>47</v>
      </c>
      <c r="P2266" s="155">
        <f>O2266*H2266</f>
        <v>0</v>
      </c>
      <c r="Q2266" s="155">
        <v>0</v>
      </c>
      <c r="R2266" s="155">
        <f>Q2266*H2266</f>
        <v>0</v>
      </c>
      <c r="S2266" s="155">
        <v>0</v>
      </c>
      <c r="T2266" s="156">
        <f>S2266*H2266</f>
        <v>0</v>
      </c>
      <c r="AR2266" s="157" t="s">
        <v>352</v>
      </c>
      <c r="AT2266" s="157" t="s">
        <v>162</v>
      </c>
      <c r="AU2266" s="157" t="s">
        <v>85</v>
      </c>
      <c r="AY2266" s="18" t="s">
        <v>160</v>
      </c>
      <c r="BE2266" s="158">
        <f>IF(N2266="základní",J2266,0)</f>
        <v>0</v>
      </c>
      <c r="BF2266" s="158">
        <f>IF(N2266="snížená",J2266,0)</f>
        <v>0</v>
      </c>
      <c r="BG2266" s="158">
        <f>IF(N2266="zákl. přenesená",J2266,0)</f>
        <v>0</v>
      </c>
      <c r="BH2266" s="158">
        <f>IF(N2266="sníž. přenesená",J2266,0)</f>
        <v>0</v>
      </c>
      <c r="BI2266" s="158">
        <f>IF(N2266="nulová",J2266,0)</f>
        <v>0</v>
      </c>
      <c r="BJ2266" s="18" t="s">
        <v>83</v>
      </c>
      <c r="BK2266" s="158">
        <f>ROUND(I2266*H2266,2)</f>
        <v>0</v>
      </c>
      <c r="BL2266" s="18" t="s">
        <v>352</v>
      </c>
      <c r="BM2266" s="157" t="s">
        <v>2143</v>
      </c>
    </row>
    <row r="2267" spans="2:47" s="1" customFormat="1" ht="108">
      <c r="B2267" s="33"/>
      <c r="D2267" s="159" t="s">
        <v>169</v>
      </c>
      <c r="F2267" s="160" t="s">
        <v>2082</v>
      </c>
      <c r="I2267" s="94"/>
      <c r="L2267" s="33"/>
      <c r="M2267" s="161"/>
      <c r="T2267" s="54"/>
      <c r="AT2267" s="18" t="s">
        <v>169</v>
      </c>
      <c r="AU2267" s="18" t="s">
        <v>85</v>
      </c>
    </row>
    <row r="2268" spans="2:51" s="12" customFormat="1" ht="10">
      <c r="B2268" s="162"/>
      <c r="D2268" s="159" t="s">
        <v>171</v>
      </c>
      <c r="E2268" s="163" t="s">
        <v>21</v>
      </c>
      <c r="F2268" s="164" t="s">
        <v>1860</v>
      </c>
      <c r="H2268" s="163" t="s">
        <v>21</v>
      </c>
      <c r="I2268" s="165"/>
      <c r="L2268" s="162"/>
      <c r="M2268" s="166"/>
      <c r="T2268" s="167"/>
      <c r="AT2268" s="163" t="s">
        <v>171</v>
      </c>
      <c r="AU2268" s="163" t="s">
        <v>85</v>
      </c>
      <c r="AV2268" s="12" t="s">
        <v>83</v>
      </c>
      <c r="AW2268" s="12" t="s">
        <v>37</v>
      </c>
      <c r="AX2268" s="12" t="s">
        <v>76</v>
      </c>
      <c r="AY2268" s="163" t="s">
        <v>160</v>
      </c>
    </row>
    <row r="2269" spans="2:51" s="13" customFormat="1" ht="10">
      <c r="B2269" s="168"/>
      <c r="D2269" s="159" t="s">
        <v>171</v>
      </c>
      <c r="E2269" s="169" t="s">
        <v>21</v>
      </c>
      <c r="F2269" s="170" t="s">
        <v>384</v>
      </c>
      <c r="H2269" s="171">
        <v>2</v>
      </c>
      <c r="I2269" s="172"/>
      <c r="L2269" s="168"/>
      <c r="M2269" s="173"/>
      <c r="T2269" s="174"/>
      <c r="AT2269" s="169" t="s">
        <v>171</v>
      </c>
      <c r="AU2269" s="169" t="s">
        <v>85</v>
      </c>
      <c r="AV2269" s="13" t="s">
        <v>85</v>
      </c>
      <c r="AW2269" s="13" t="s">
        <v>37</v>
      </c>
      <c r="AX2269" s="13" t="s">
        <v>76</v>
      </c>
      <c r="AY2269" s="169" t="s">
        <v>160</v>
      </c>
    </row>
    <row r="2270" spans="2:51" s="15" customFormat="1" ht="10">
      <c r="B2270" s="182"/>
      <c r="D2270" s="159" t="s">
        <v>171</v>
      </c>
      <c r="E2270" s="183" t="s">
        <v>21</v>
      </c>
      <c r="F2270" s="184" t="s">
        <v>185</v>
      </c>
      <c r="H2270" s="185">
        <v>2</v>
      </c>
      <c r="I2270" s="186"/>
      <c r="L2270" s="182"/>
      <c r="M2270" s="187"/>
      <c r="T2270" s="188"/>
      <c r="AT2270" s="183" t="s">
        <v>171</v>
      </c>
      <c r="AU2270" s="183" t="s">
        <v>85</v>
      </c>
      <c r="AV2270" s="15" t="s">
        <v>167</v>
      </c>
      <c r="AW2270" s="15" t="s">
        <v>37</v>
      </c>
      <c r="AX2270" s="15" t="s">
        <v>83</v>
      </c>
      <c r="AY2270" s="183" t="s">
        <v>160</v>
      </c>
    </row>
    <row r="2271" spans="2:65" s="1" customFormat="1" ht="36" customHeight="1">
      <c r="B2271" s="33"/>
      <c r="C2271" s="146" t="s">
        <v>2144</v>
      </c>
      <c r="D2271" s="146" t="s">
        <v>162</v>
      </c>
      <c r="E2271" s="147" t="s">
        <v>2145</v>
      </c>
      <c r="F2271" s="148" t="s">
        <v>2146</v>
      </c>
      <c r="G2271" s="149" t="s">
        <v>332</v>
      </c>
      <c r="H2271" s="150">
        <v>1</v>
      </c>
      <c r="I2271" s="151"/>
      <c r="J2271" s="152">
        <f>ROUND(I2271*H2271,2)</f>
        <v>0</v>
      </c>
      <c r="K2271" s="148" t="s">
        <v>21</v>
      </c>
      <c r="L2271" s="33"/>
      <c r="M2271" s="153" t="s">
        <v>21</v>
      </c>
      <c r="N2271" s="154" t="s">
        <v>47</v>
      </c>
      <c r="P2271" s="155">
        <f>O2271*H2271</f>
        <v>0</v>
      </c>
      <c r="Q2271" s="155">
        <v>0</v>
      </c>
      <c r="R2271" s="155">
        <f>Q2271*H2271</f>
        <v>0</v>
      </c>
      <c r="S2271" s="155">
        <v>0</v>
      </c>
      <c r="T2271" s="156">
        <f>S2271*H2271</f>
        <v>0</v>
      </c>
      <c r="AR2271" s="157" t="s">
        <v>352</v>
      </c>
      <c r="AT2271" s="157" t="s">
        <v>162</v>
      </c>
      <c r="AU2271" s="157" t="s">
        <v>85</v>
      </c>
      <c r="AY2271" s="18" t="s">
        <v>160</v>
      </c>
      <c r="BE2271" s="158">
        <f>IF(N2271="základní",J2271,0)</f>
        <v>0</v>
      </c>
      <c r="BF2271" s="158">
        <f>IF(N2271="snížená",J2271,0)</f>
        <v>0</v>
      </c>
      <c r="BG2271" s="158">
        <f>IF(N2271="zákl. přenesená",J2271,0)</f>
        <v>0</v>
      </c>
      <c r="BH2271" s="158">
        <f>IF(N2271="sníž. přenesená",J2271,0)</f>
        <v>0</v>
      </c>
      <c r="BI2271" s="158">
        <f>IF(N2271="nulová",J2271,0)</f>
        <v>0</v>
      </c>
      <c r="BJ2271" s="18" t="s">
        <v>83</v>
      </c>
      <c r="BK2271" s="158">
        <f>ROUND(I2271*H2271,2)</f>
        <v>0</v>
      </c>
      <c r="BL2271" s="18" t="s">
        <v>352</v>
      </c>
      <c r="BM2271" s="157" t="s">
        <v>2147</v>
      </c>
    </row>
    <row r="2272" spans="2:47" s="1" customFormat="1" ht="108">
      <c r="B2272" s="33"/>
      <c r="D2272" s="159" t="s">
        <v>169</v>
      </c>
      <c r="F2272" s="160" t="s">
        <v>2082</v>
      </c>
      <c r="I2272" s="94"/>
      <c r="L2272" s="33"/>
      <c r="M2272" s="161"/>
      <c r="T2272" s="54"/>
      <c r="AT2272" s="18" t="s">
        <v>169</v>
      </c>
      <c r="AU2272" s="18" t="s">
        <v>85</v>
      </c>
    </row>
    <row r="2273" spans="2:51" s="12" customFormat="1" ht="10">
      <c r="B2273" s="162"/>
      <c r="D2273" s="159" t="s">
        <v>171</v>
      </c>
      <c r="E2273" s="163" t="s">
        <v>21</v>
      </c>
      <c r="F2273" s="164" t="s">
        <v>1860</v>
      </c>
      <c r="H2273" s="163" t="s">
        <v>21</v>
      </c>
      <c r="I2273" s="165"/>
      <c r="L2273" s="162"/>
      <c r="M2273" s="166"/>
      <c r="T2273" s="167"/>
      <c r="AT2273" s="163" t="s">
        <v>171</v>
      </c>
      <c r="AU2273" s="163" t="s">
        <v>85</v>
      </c>
      <c r="AV2273" s="12" t="s">
        <v>83</v>
      </c>
      <c r="AW2273" s="12" t="s">
        <v>37</v>
      </c>
      <c r="AX2273" s="12" t="s">
        <v>76</v>
      </c>
      <c r="AY2273" s="163" t="s">
        <v>160</v>
      </c>
    </row>
    <row r="2274" spans="2:51" s="13" customFormat="1" ht="10">
      <c r="B2274" s="168"/>
      <c r="D2274" s="159" t="s">
        <v>171</v>
      </c>
      <c r="E2274" s="169" t="s">
        <v>21</v>
      </c>
      <c r="F2274" s="170" t="s">
        <v>2148</v>
      </c>
      <c r="H2274" s="171">
        <v>1</v>
      </c>
      <c r="I2274" s="172"/>
      <c r="L2274" s="168"/>
      <c r="M2274" s="173"/>
      <c r="T2274" s="174"/>
      <c r="AT2274" s="169" t="s">
        <v>171</v>
      </c>
      <c r="AU2274" s="169" t="s">
        <v>85</v>
      </c>
      <c r="AV2274" s="13" t="s">
        <v>85</v>
      </c>
      <c r="AW2274" s="13" t="s">
        <v>37</v>
      </c>
      <c r="AX2274" s="13" t="s">
        <v>76</v>
      </c>
      <c r="AY2274" s="169" t="s">
        <v>160</v>
      </c>
    </row>
    <row r="2275" spans="2:51" s="15" customFormat="1" ht="10">
      <c r="B2275" s="182"/>
      <c r="D2275" s="159" t="s">
        <v>171</v>
      </c>
      <c r="E2275" s="183" t="s">
        <v>21</v>
      </c>
      <c r="F2275" s="184" t="s">
        <v>185</v>
      </c>
      <c r="H2275" s="185">
        <v>1</v>
      </c>
      <c r="I2275" s="186"/>
      <c r="L2275" s="182"/>
      <c r="M2275" s="187"/>
      <c r="T2275" s="188"/>
      <c r="AT2275" s="183" t="s">
        <v>171</v>
      </c>
      <c r="AU2275" s="183" t="s">
        <v>85</v>
      </c>
      <c r="AV2275" s="15" t="s">
        <v>167</v>
      </c>
      <c r="AW2275" s="15" t="s">
        <v>37</v>
      </c>
      <c r="AX2275" s="15" t="s">
        <v>83</v>
      </c>
      <c r="AY2275" s="183" t="s">
        <v>160</v>
      </c>
    </row>
    <row r="2276" spans="2:65" s="1" customFormat="1" ht="36" customHeight="1">
      <c r="B2276" s="33"/>
      <c r="C2276" s="146" t="s">
        <v>2149</v>
      </c>
      <c r="D2276" s="146" t="s">
        <v>162</v>
      </c>
      <c r="E2276" s="147" t="s">
        <v>2150</v>
      </c>
      <c r="F2276" s="148" t="s">
        <v>2151</v>
      </c>
      <c r="G2276" s="149" t="s">
        <v>332</v>
      </c>
      <c r="H2276" s="150">
        <v>4</v>
      </c>
      <c r="I2276" s="151"/>
      <c r="J2276" s="152">
        <f>ROUND(I2276*H2276,2)</f>
        <v>0</v>
      </c>
      <c r="K2276" s="148" t="s">
        <v>21</v>
      </c>
      <c r="L2276" s="33"/>
      <c r="M2276" s="153" t="s">
        <v>21</v>
      </c>
      <c r="N2276" s="154" t="s">
        <v>47</v>
      </c>
      <c r="P2276" s="155">
        <f>O2276*H2276</f>
        <v>0</v>
      </c>
      <c r="Q2276" s="155">
        <v>0</v>
      </c>
      <c r="R2276" s="155">
        <f>Q2276*H2276</f>
        <v>0</v>
      </c>
      <c r="S2276" s="155">
        <v>0</v>
      </c>
      <c r="T2276" s="156">
        <f>S2276*H2276</f>
        <v>0</v>
      </c>
      <c r="AR2276" s="157" t="s">
        <v>352</v>
      </c>
      <c r="AT2276" s="157" t="s">
        <v>162</v>
      </c>
      <c r="AU2276" s="157" t="s">
        <v>85</v>
      </c>
      <c r="AY2276" s="18" t="s">
        <v>160</v>
      </c>
      <c r="BE2276" s="158">
        <f>IF(N2276="základní",J2276,0)</f>
        <v>0</v>
      </c>
      <c r="BF2276" s="158">
        <f>IF(N2276="snížená",J2276,0)</f>
        <v>0</v>
      </c>
      <c r="BG2276" s="158">
        <f>IF(N2276="zákl. přenesená",J2276,0)</f>
        <v>0</v>
      </c>
      <c r="BH2276" s="158">
        <f>IF(N2276="sníž. přenesená",J2276,0)</f>
        <v>0</v>
      </c>
      <c r="BI2276" s="158">
        <f>IF(N2276="nulová",J2276,0)</f>
        <v>0</v>
      </c>
      <c r="BJ2276" s="18" t="s">
        <v>83</v>
      </c>
      <c r="BK2276" s="158">
        <f>ROUND(I2276*H2276,2)</f>
        <v>0</v>
      </c>
      <c r="BL2276" s="18" t="s">
        <v>352</v>
      </c>
      <c r="BM2276" s="157" t="s">
        <v>2152</v>
      </c>
    </row>
    <row r="2277" spans="2:47" s="1" customFormat="1" ht="108">
      <c r="B2277" s="33"/>
      <c r="D2277" s="159" t="s">
        <v>169</v>
      </c>
      <c r="F2277" s="160" t="s">
        <v>2082</v>
      </c>
      <c r="I2277" s="94"/>
      <c r="L2277" s="33"/>
      <c r="M2277" s="161"/>
      <c r="T2277" s="54"/>
      <c r="AT2277" s="18" t="s">
        <v>169</v>
      </c>
      <c r="AU2277" s="18" t="s">
        <v>85</v>
      </c>
    </row>
    <row r="2278" spans="2:51" s="12" customFormat="1" ht="10">
      <c r="B2278" s="162"/>
      <c r="D2278" s="159" t="s">
        <v>171</v>
      </c>
      <c r="E2278" s="163" t="s">
        <v>21</v>
      </c>
      <c r="F2278" s="164" t="s">
        <v>1860</v>
      </c>
      <c r="H2278" s="163" t="s">
        <v>21</v>
      </c>
      <c r="I2278" s="165"/>
      <c r="L2278" s="162"/>
      <c r="M2278" s="166"/>
      <c r="T2278" s="167"/>
      <c r="AT2278" s="163" t="s">
        <v>171</v>
      </c>
      <c r="AU2278" s="163" t="s">
        <v>85</v>
      </c>
      <c r="AV2278" s="12" t="s">
        <v>83</v>
      </c>
      <c r="AW2278" s="12" t="s">
        <v>37</v>
      </c>
      <c r="AX2278" s="12" t="s">
        <v>76</v>
      </c>
      <c r="AY2278" s="163" t="s">
        <v>160</v>
      </c>
    </row>
    <row r="2279" spans="2:51" s="13" customFormat="1" ht="10">
      <c r="B2279" s="168"/>
      <c r="D2279" s="159" t="s">
        <v>171</v>
      </c>
      <c r="E2279" s="169" t="s">
        <v>21</v>
      </c>
      <c r="F2279" s="170" t="s">
        <v>1876</v>
      </c>
      <c r="H2279" s="171">
        <v>4</v>
      </c>
      <c r="I2279" s="172"/>
      <c r="L2279" s="168"/>
      <c r="M2279" s="173"/>
      <c r="T2279" s="174"/>
      <c r="AT2279" s="169" t="s">
        <v>171</v>
      </c>
      <c r="AU2279" s="169" t="s">
        <v>85</v>
      </c>
      <c r="AV2279" s="13" t="s">
        <v>85</v>
      </c>
      <c r="AW2279" s="13" t="s">
        <v>37</v>
      </c>
      <c r="AX2279" s="13" t="s">
        <v>83</v>
      </c>
      <c r="AY2279" s="169" t="s">
        <v>160</v>
      </c>
    </row>
    <row r="2280" spans="2:51" s="15" customFormat="1" ht="10">
      <c r="B2280" s="182"/>
      <c r="D2280" s="159" t="s">
        <v>171</v>
      </c>
      <c r="E2280" s="183" t="s">
        <v>21</v>
      </c>
      <c r="F2280" s="184" t="s">
        <v>185</v>
      </c>
      <c r="H2280" s="185">
        <v>4</v>
      </c>
      <c r="I2280" s="186"/>
      <c r="L2280" s="182"/>
      <c r="M2280" s="187"/>
      <c r="T2280" s="188"/>
      <c r="AT2280" s="183" t="s">
        <v>171</v>
      </c>
      <c r="AU2280" s="183" t="s">
        <v>85</v>
      </c>
      <c r="AV2280" s="15" t="s">
        <v>167</v>
      </c>
      <c r="AW2280" s="15" t="s">
        <v>37</v>
      </c>
      <c r="AX2280" s="15" t="s">
        <v>76</v>
      </c>
      <c r="AY2280" s="183" t="s">
        <v>160</v>
      </c>
    </row>
    <row r="2281" spans="2:65" s="1" customFormat="1" ht="24" customHeight="1">
      <c r="B2281" s="33"/>
      <c r="C2281" s="146" t="s">
        <v>2153</v>
      </c>
      <c r="D2281" s="146" t="s">
        <v>162</v>
      </c>
      <c r="E2281" s="147" t="s">
        <v>2154</v>
      </c>
      <c r="F2281" s="148" t="s">
        <v>2155</v>
      </c>
      <c r="G2281" s="149" t="s">
        <v>332</v>
      </c>
      <c r="H2281" s="150">
        <v>1</v>
      </c>
      <c r="I2281" s="151"/>
      <c r="J2281" s="152">
        <f>ROUND(I2281*H2281,2)</f>
        <v>0</v>
      </c>
      <c r="K2281" s="148" t="s">
        <v>21</v>
      </c>
      <c r="L2281" s="33"/>
      <c r="M2281" s="153" t="s">
        <v>21</v>
      </c>
      <c r="N2281" s="154" t="s">
        <v>47</v>
      </c>
      <c r="P2281" s="155">
        <f>O2281*H2281</f>
        <v>0</v>
      </c>
      <c r="Q2281" s="155">
        <v>0</v>
      </c>
      <c r="R2281" s="155">
        <f>Q2281*H2281</f>
        <v>0</v>
      </c>
      <c r="S2281" s="155">
        <v>0</v>
      </c>
      <c r="T2281" s="156">
        <f>S2281*H2281</f>
        <v>0</v>
      </c>
      <c r="AR2281" s="157" t="s">
        <v>352</v>
      </c>
      <c r="AT2281" s="157" t="s">
        <v>162</v>
      </c>
      <c r="AU2281" s="157" t="s">
        <v>85</v>
      </c>
      <c r="AY2281" s="18" t="s">
        <v>160</v>
      </c>
      <c r="BE2281" s="158">
        <f>IF(N2281="základní",J2281,0)</f>
        <v>0</v>
      </c>
      <c r="BF2281" s="158">
        <f>IF(N2281="snížená",J2281,0)</f>
        <v>0</v>
      </c>
      <c r="BG2281" s="158">
        <f>IF(N2281="zákl. přenesená",J2281,0)</f>
        <v>0</v>
      </c>
      <c r="BH2281" s="158">
        <f>IF(N2281="sníž. přenesená",J2281,0)</f>
        <v>0</v>
      </c>
      <c r="BI2281" s="158">
        <f>IF(N2281="nulová",J2281,0)</f>
        <v>0</v>
      </c>
      <c r="BJ2281" s="18" t="s">
        <v>83</v>
      </c>
      <c r="BK2281" s="158">
        <f>ROUND(I2281*H2281,2)</f>
        <v>0</v>
      </c>
      <c r="BL2281" s="18" t="s">
        <v>352</v>
      </c>
      <c r="BM2281" s="157" t="s">
        <v>2156</v>
      </c>
    </row>
    <row r="2282" spans="2:47" s="1" customFormat="1" ht="108">
      <c r="B2282" s="33"/>
      <c r="D2282" s="159" t="s">
        <v>169</v>
      </c>
      <c r="F2282" s="160" t="s">
        <v>2082</v>
      </c>
      <c r="I2282" s="94"/>
      <c r="L2282" s="33"/>
      <c r="M2282" s="161"/>
      <c r="T2282" s="54"/>
      <c r="AT2282" s="18" t="s">
        <v>169</v>
      </c>
      <c r="AU2282" s="18" t="s">
        <v>85</v>
      </c>
    </row>
    <row r="2283" spans="2:51" s="12" customFormat="1" ht="10">
      <c r="B2283" s="162"/>
      <c r="D2283" s="159" t="s">
        <v>171</v>
      </c>
      <c r="E2283" s="163" t="s">
        <v>21</v>
      </c>
      <c r="F2283" s="164" t="s">
        <v>1860</v>
      </c>
      <c r="H2283" s="163" t="s">
        <v>21</v>
      </c>
      <c r="I2283" s="165"/>
      <c r="L2283" s="162"/>
      <c r="M2283" s="166"/>
      <c r="T2283" s="167"/>
      <c r="AT2283" s="163" t="s">
        <v>171</v>
      </c>
      <c r="AU2283" s="163" t="s">
        <v>85</v>
      </c>
      <c r="AV2283" s="12" t="s">
        <v>83</v>
      </c>
      <c r="AW2283" s="12" t="s">
        <v>37</v>
      </c>
      <c r="AX2283" s="12" t="s">
        <v>76</v>
      </c>
      <c r="AY2283" s="163" t="s">
        <v>160</v>
      </c>
    </row>
    <row r="2284" spans="2:51" s="13" customFormat="1" ht="10">
      <c r="B2284" s="168"/>
      <c r="D2284" s="159" t="s">
        <v>171</v>
      </c>
      <c r="E2284" s="169" t="s">
        <v>21</v>
      </c>
      <c r="F2284" s="170" t="s">
        <v>2157</v>
      </c>
      <c r="H2284" s="171">
        <v>1</v>
      </c>
      <c r="I2284" s="172"/>
      <c r="L2284" s="168"/>
      <c r="M2284" s="173"/>
      <c r="T2284" s="174"/>
      <c r="AT2284" s="169" t="s">
        <v>171</v>
      </c>
      <c r="AU2284" s="169" t="s">
        <v>85</v>
      </c>
      <c r="AV2284" s="13" t="s">
        <v>85</v>
      </c>
      <c r="AW2284" s="13" t="s">
        <v>37</v>
      </c>
      <c r="AX2284" s="13" t="s">
        <v>76</v>
      </c>
      <c r="AY2284" s="169" t="s">
        <v>160</v>
      </c>
    </row>
    <row r="2285" spans="2:51" s="15" customFormat="1" ht="10">
      <c r="B2285" s="182"/>
      <c r="D2285" s="159" t="s">
        <v>171</v>
      </c>
      <c r="E2285" s="183" t="s">
        <v>21</v>
      </c>
      <c r="F2285" s="184" t="s">
        <v>185</v>
      </c>
      <c r="H2285" s="185">
        <v>1</v>
      </c>
      <c r="I2285" s="186"/>
      <c r="L2285" s="182"/>
      <c r="M2285" s="187"/>
      <c r="T2285" s="188"/>
      <c r="AT2285" s="183" t="s">
        <v>171</v>
      </c>
      <c r="AU2285" s="183" t="s">
        <v>85</v>
      </c>
      <c r="AV2285" s="15" t="s">
        <v>167</v>
      </c>
      <c r="AW2285" s="15" t="s">
        <v>37</v>
      </c>
      <c r="AX2285" s="15" t="s">
        <v>83</v>
      </c>
      <c r="AY2285" s="183" t="s">
        <v>160</v>
      </c>
    </row>
    <row r="2286" spans="2:65" s="1" customFormat="1" ht="24" customHeight="1">
      <c r="B2286" s="33"/>
      <c r="C2286" s="146" t="s">
        <v>2158</v>
      </c>
      <c r="D2286" s="146" t="s">
        <v>162</v>
      </c>
      <c r="E2286" s="147" t="s">
        <v>2159</v>
      </c>
      <c r="F2286" s="148" t="s">
        <v>2160</v>
      </c>
      <c r="G2286" s="149" t="s">
        <v>332</v>
      </c>
      <c r="H2286" s="150">
        <v>1</v>
      </c>
      <c r="I2286" s="151"/>
      <c r="J2286" s="152">
        <f>ROUND(I2286*H2286,2)</f>
        <v>0</v>
      </c>
      <c r="K2286" s="148" t="s">
        <v>21</v>
      </c>
      <c r="L2286" s="33"/>
      <c r="M2286" s="153" t="s">
        <v>21</v>
      </c>
      <c r="N2286" s="154" t="s">
        <v>47</v>
      </c>
      <c r="P2286" s="155">
        <f>O2286*H2286</f>
        <v>0</v>
      </c>
      <c r="Q2286" s="155">
        <v>0</v>
      </c>
      <c r="R2286" s="155">
        <f>Q2286*H2286</f>
        <v>0</v>
      </c>
      <c r="S2286" s="155">
        <v>0</v>
      </c>
      <c r="T2286" s="156">
        <f>S2286*H2286</f>
        <v>0</v>
      </c>
      <c r="AR2286" s="157" t="s">
        <v>352</v>
      </c>
      <c r="AT2286" s="157" t="s">
        <v>162</v>
      </c>
      <c r="AU2286" s="157" t="s">
        <v>85</v>
      </c>
      <c r="AY2286" s="18" t="s">
        <v>160</v>
      </c>
      <c r="BE2286" s="158">
        <f>IF(N2286="základní",J2286,0)</f>
        <v>0</v>
      </c>
      <c r="BF2286" s="158">
        <f>IF(N2286="snížená",J2286,0)</f>
        <v>0</v>
      </c>
      <c r="BG2286" s="158">
        <f>IF(N2286="zákl. přenesená",J2286,0)</f>
        <v>0</v>
      </c>
      <c r="BH2286" s="158">
        <f>IF(N2286="sníž. přenesená",J2286,0)</f>
        <v>0</v>
      </c>
      <c r="BI2286" s="158">
        <f>IF(N2286="nulová",J2286,0)</f>
        <v>0</v>
      </c>
      <c r="BJ2286" s="18" t="s">
        <v>83</v>
      </c>
      <c r="BK2286" s="158">
        <f>ROUND(I2286*H2286,2)</f>
        <v>0</v>
      </c>
      <c r="BL2286" s="18" t="s">
        <v>352</v>
      </c>
      <c r="BM2286" s="157" t="s">
        <v>2161</v>
      </c>
    </row>
    <row r="2287" spans="2:47" s="1" customFormat="1" ht="108">
      <c r="B2287" s="33"/>
      <c r="D2287" s="159" t="s">
        <v>169</v>
      </c>
      <c r="F2287" s="160" t="s">
        <v>2082</v>
      </c>
      <c r="I2287" s="94"/>
      <c r="L2287" s="33"/>
      <c r="M2287" s="161"/>
      <c r="T2287" s="54"/>
      <c r="AT2287" s="18" t="s">
        <v>169</v>
      </c>
      <c r="AU2287" s="18" t="s">
        <v>85</v>
      </c>
    </row>
    <row r="2288" spans="2:51" s="12" customFormat="1" ht="10">
      <c r="B2288" s="162"/>
      <c r="D2288" s="159" t="s">
        <v>171</v>
      </c>
      <c r="E2288" s="163" t="s">
        <v>21</v>
      </c>
      <c r="F2288" s="164" t="s">
        <v>1860</v>
      </c>
      <c r="H2288" s="163" t="s">
        <v>21</v>
      </c>
      <c r="I2288" s="165"/>
      <c r="L2288" s="162"/>
      <c r="M2288" s="166"/>
      <c r="T2288" s="167"/>
      <c r="AT2288" s="163" t="s">
        <v>171</v>
      </c>
      <c r="AU2288" s="163" t="s">
        <v>85</v>
      </c>
      <c r="AV2288" s="12" t="s">
        <v>83</v>
      </c>
      <c r="AW2288" s="12" t="s">
        <v>37</v>
      </c>
      <c r="AX2288" s="12" t="s">
        <v>76</v>
      </c>
      <c r="AY2288" s="163" t="s">
        <v>160</v>
      </c>
    </row>
    <row r="2289" spans="2:51" s="13" customFormat="1" ht="10">
      <c r="B2289" s="168"/>
      <c r="D2289" s="159" t="s">
        <v>171</v>
      </c>
      <c r="E2289" s="169" t="s">
        <v>21</v>
      </c>
      <c r="F2289" s="170" t="s">
        <v>2157</v>
      </c>
      <c r="H2289" s="171">
        <v>1</v>
      </c>
      <c r="I2289" s="172"/>
      <c r="L2289" s="168"/>
      <c r="M2289" s="173"/>
      <c r="T2289" s="174"/>
      <c r="AT2289" s="169" t="s">
        <v>171</v>
      </c>
      <c r="AU2289" s="169" t="s">
        <v>85</v>
      </c>
      <c r="AV2289" s="13" t="s">
        <v>85</v>
      </c>
      <c r="AW2289" s="13" t="s">
        <v>37</v>
      </c>
      <c r="AX2289" s="13" t="s">
        <v>76</v>
      </c>
      <c r="AY2289" s="169" t="s">
        <v>160</v>
      </c>
    </row>
    <row r="2290" spans="2:51" s="15" customFormat="1" ht="10">
      <c r="B2290" s="182"/>
      <c r="D2290" s="159" t="s">
        <v>171</v>
      </c>
      <c r="E2290" s="183" t="s">
        <v>21</v>
      </c>
      <c r="F2290" s="184" t="s">
        <v>185</v>
      </c>
      <c r="H2290" s="185">
        <v>1</v>
      </c>
      <c r="I2290" s="186"/>
      <c r="L2290" s="182"/>
      <c r="M2290" s="187"/>
      <c r="T2290" s="188"/>
      <c r="AT2290" s="183" t="s">
        <v>171</v>
      </c>
      <c r="AU2290" s="183" t="s">
        <v>85</v>
      </c>
      <c r="AV2290" s="15" t="s">
        <v>167</v>
      </c>
      <c r="AW2290" s="15" t="s">
        <v>37</v>
      </c>
      <c r="AX2290" s="15" t="s">
        <v>83</v>
      </c>
      <c r="AY2290" s="183" t="s">
        <v>160</v>
      </c>
    </row>
    <row r="2291" spans="2:65" s="1" customFormat="1" ht="24" customHeight="1">
      <c r="B2291" s="33"/>
      <c r="C2291" s="146" t="s">
        <v>2162</v>
      </c>
      <c r="D2291" s="146" t="s">
        <v>162</v>
      </c>
      <c r="E2291" s="147" t="s">
        <v>2163</v>
      </c>
      <c r="F2291" s="148" t="s">
        <v>2164</v>
      </c>
      <c r="G2291" s="149" t="s">
        <v>332</v>
      </c>
      <c r="H2291" s="150">
        <v>5</v>
      </c>
      <c r="I2291" s="151"/>
      <c r="J2291" s="152">
        <f>ROUND(I2291*H2291,2)</f>
        <v>0</v>
      </c>
      <c r="K2291" s="148" t="s">
        <v>21</v>
      </c>
      <c r="L2291" s="33"/>
      <c r="M2291" s="153" t="s">
        <v>21</v>
      </c>
      <c r="N2291" s="154" t="s">
        <v>47</v>
      </c>
      <c r="P2291" s="155">
        <f>O2291*H2291</f>
        <v>0</v>
      </c>
      <c r="Q2291" s="155">
        <v>0</v>
      </c>
      <c r="R2291" s="155">
        <f>Q2291*H2291</f>
        <v>0</v>
      </c>
      <c r="S2291" s="155">
        <v>0</v>
      </c>
      <c r="T2291" s="156">
        <f>S2291*H2291</f>
        <v>0</v>
      </c>
      <c r="AR2291" s="157" t="s">
        <v>352</v>
      </c>
      <c r="AT2291" s="157" t="s">
        <v>162</v>
      </c>
      <c r="AU2291" s="157" t="s">
        <v>85</v>
      </c>
      <c r="AY2291" s="18" t="s">
        <v>160</v>
      </c>
      <c r="BE2291" s="158">
        <f>IF(N2291="základní",J2291,0)</f>
        <v>0</v>
      </c>
      <c r="BF2291" s="158">
        <f>IF(N2291="snížená",J2291,0)</f>
        <v>0</v>
      </c>
      <c r="BG2291" s="158">
        <f>IF(N2291="zákl. přenesená",J2291,0)</f>
        <v>0</v>
      </c>
      <c r="BH2291" s="158">
        <f>IF(N2291="sníž. přenesená",J2291,0)</f>
        <v>0</v>
      </c>
      <c r="BI2291" s="158">
        <f>IF(N2291="nulová",J2291,0)</f>
        <v>0</v>
      </c>
      <c r="BJ2291" s="18" t="s">
        <v>83</v>
      </c>
      <c r="BK2291" s="158">
        <f>ROUND(I2291*H2291,2)</f>
        <v>0</v>
      </c>
      <c r="BL2291" s="18" t="s">
        <v>352</v>
      </c>
      <c r="BM2291" s="157" t="s">
        <v>2165</v>
      </c>
    </row>
    <row r="2292" spans="2:47" s="1" customFormat="1" ht="108">
      <c r="B2292" s="33"/>
      <c r="D2292" s="159" t="s">
        <v>169</v>
      </c>
      <c r="F2292" s="160" t="s">
        <v>2082</v>
      </c>
      <c r="I2292" s="94"/>
      <c r="L2292" s="33"/>
      <c r="M2292" s="161"/>
      <c r="T2292" s="54"/>
      <c r="AT2292" s="18" t="s">
        <v>169</v>
      </c>
      <c r="AU2292" s="18" t="s">
        <v>85</v>
      </c>
    </row>
    <row r="2293" spans="2:51" s="12" customFormat="1" ht="10">
      <c r="B2293" s="162"/>
      <c r="D2293" s="159" t="s">
        <v>171</v>
      </c>
      <c r="E2293" s="163" t="s">
        <v>21</v>
      </c>
      <c r="F2293" s="164" t="s">
        <v>1860</v>
      </c>
      <c r="H2293" s="163" t="s">
        <v>21</v>
      </c>
      <c r="I2293" s="165"/>
      <c r="L2293" s="162"/>
      <c r="M2293" s="166"/>
      <c r="T2293" s="167"/>
      <c r="AT2293" s="163" t="s">
        <v>171</v>
      </c>
      <c r="AU2293" s="163" t="s">
        <v>85</v>
      </c>
      <c r="AV2293" s="12" t="s">
        <v>83</v>
      </c>
      <c r="AW2293" s="12" t="s">
        <v>37</v>
      </c>
      <c r="AX2293" s="12" t="s">
        <v>76</v>
      </c>
      <c r="AY2293" s="163" t="s">
        <v>160</v>
      </c>
    </row>
    <row r="2294" spans="2:51" s="13" customFormat="1" ht="10">
      <c r="B2294" s="168"/>
      <c r="D2294" s="159" t="s">
        <v>171</v>
      </c>
      <c r="E2294" s="169" t="s">
        <v>21</v>
      </c>
      <c r="F2294" s="170" t="s">
        <v>2166</v>
      </c>
      <c r="H2294" s="171">
        <v>5</v>
      </c>
      <c r="I2294" s="172"/>
      <c r="L2294" s="168"/>
      <c r="M2294" s="173"/>
      <c r="T2294" s="174"/>
      <c r="AT2294" s="169" t="s">
        <v>171</v>
      </c>
      <c r="AU2294" s="169" t="s">
        <v>85</v>
      </c>
      <c r="AV2294" s="13" t="s">
        <v>85</v>
      </c>
      <c r="AW2294" s="13" t="s">
        <v>37</v>
      </c>
      <c r="AX2294" s="13" t="s">
        <v>76</v>
      </c>
      <c r="AY2294" s="169" t="s">
        <v>160</v>
      </c>
    </row>
    <row r="2295" spans="2:51" s="15" customFormat="1" ht="10">
      <c r="B2295" s="182"/>
      <c r="D2295" s="159" t="s">
        <v>171</v>
      </c>
      <c r="E2295" s="183" t="s">
        <v>21</v>
      </c>
      <c r="F2295" s="184" t="s">
        <v>185</v>
      </c>
      <c r="H2295" s="185">
        <v>5</v>
      </c>
      <c r="I2295" s="186"/>
      <c r="L2295" s="182"/>
      <c r="M2295" s="187"/>
      <c r="T2295" s="188"/>
      <c r="AT2295" s="183" t="s">
        <v>171</v>
      </c>
      <c r="AU2295" s="183" t="s">
        <v>85</v>
      </c>
      <c r="AV2295" s="15" t="s">
        <v>167</v>
      </c>
      <c r="AW2295" s="15" t="s">
        <v>37</v>
      </c>
      <c r="AX2295" s="15" t="s">
        <v>83</v>
      </c>
      <c r="AY2295" s="183" t="s">
        <v>160</v>
      </c>
    </row>
    <row r="2296" spans="2:65" s="1" customFormat="1" ht="24" customHeight="1">
      <c r="B2296" s="33"/>
      <c r="C2296" s="146" t="s">
        <v>2167</v>
      </c>
      <c r="D2296" s="146" t="s">
        <v>162</v>
      </c>
      <c r="E2296" s="147" t="s">
        <v>2168</v>
      </c>
      <c r="F2296" s="148" t="s">
        <v>2169</v>
      </c>
      <c r="G2296" s="149" t="s">
        <v>332</v>
      </c>
      <c r="H2296" s="150">
        <v>36</v>
      </c>
      <c r="I2296" s="151"/>
      <c r="J2296" s="152">
        <f>ROUND(I2296*H2296,2)</f>
        <v>0</v>
      </c>
      <c r="K2296" s="148" t="s">
        <v>21</v>
      </c>
      <c r="L2296" s="33"/>
      <c r="M2296" s="153" t="s">
        <v>21</v>
      </c>
      <c r="N2296" s="154" t="s">
        <v>47</v>
      </c>
      <c r="P2296" s="155">
        <f>O2296*H2296</f>
        <v>0</v>
      </c>
      <c r="Q2296" s="155">
        <v>0</v>
      </c>
      <c r="R2296" s="155">
        <f>Q2296*H2296</f>
        <v>0</v>
      </c>
      <c r="S2296" s="155">
        <v>0</v>
      </c>
      <c r="T2296" s="156">
        <f>S2296*H2296</f>
        <v>0</v>
      </c>
      <c r="AR2296" s="157" t="s">
        <v>352</v>
      </c>
      <c r="AT2296" s="157" t="s">
        <v>162</v>
      </c>
      <c r="AU2296" s="157" t="s">
        <v>85</v>
      </c>
      <c r="AY2296" s="18" t="s">
        <v>160</v>
      </c>
      <c r="BE2296" s="158">
        <f>IF(N2296="základní",J2296,0)</f>
        <v>0</v>
      </c>
      <c r="BF2296" s="158">
        <f>IF(N2296="snížená",J2296,0)</f>
        <v>0</v>
      </c>
      <c r="BG2296" s="158">
        <f>IF(N2296="zákl. přenesená",J2296,0)</f>
        <v>0</v>
      </c>
      <c r="BH2296" s="158">
        <f>IF(N2296="sníž. přenesená",J2296,0)</f>
        <v>0</v>
      </c>
      <c r="BI2296" s="158">
        <f>IF(N2296="nulová",J2296,0)</f>
        <v>0</v>
      </c>
      <c r="BJ2296" s="18" t="s">
        <v>83</v>
      </c>
      <c r="BK2296" s="158">
        <f>ROUND(I2296*H2296,2)</f>
        <v>0</v>
      </c>
      <c r="BL2296" s="18" t="s">
        <v>352</v>
      </c>
      <c r="BM2296" s="157" t="s">
        <v>2170</v>
      </c>
    </row>
    <row r="2297" spans="2:47" s="1" customFormat="1" ht="108">
      <c r="B2297" s="33"/>
      <c r="D2297" s="159" t="s">
        <v>169</v>
      </c>
      <c r="F2297" s="160" t="s">
        <v>2082</v>
      </c>
      <c r="I2297" s="94"/>
      <c r="L2297" s="33"/>
      <c r="M2297" s="161"/>
      <c r="T2297" s="54"/>
      <c r="AT2297" s="18" t="s">
        <v>169</v>
      </c>
      <c r="AU2297" s="18" t="s">
        <v>85</v>
      </c>
    </row>
    <row r="2298" spans="2:51" s="12" customFormat="1" ht="10">
      <c r="B2298" s="162"/>
      <c r="D2298" s="159" t="s">
        <v>171</v>
      </c>
      <c r="E2298" s="163" t="s">
        <v>21</v>
      </c>
      <c r="F2298" s="164" t="s">
        <v>1860</v>
      </c>
      <c r="H2298" s="163" t="s">
        <v>21</v>
      </c>
      <c r="I2298" s="165"/>
      <c r="L2298" s="162"/>
      <c r="M2298" s="166"/>
      <c r="T2298" s="167"/>
      <c r="AT2298" s="163" t="s">
        <v>171</v>
      </c>
      <c r="AU2298" s="163" t="s">
        <v>85</v>
      </c>
      <c r="AV2298" s="12" t="s">
        <v>83</v>
      </c>
      <c r="AW2298" s="12" t="s">
        <v>37</v>
      </c>
      <c r="AX2298" s="12" t="s">
        <v>76</v>
      </c>
      <c r="AY2298" s="163" t="s">
        <v>160</v>
      </c>
    </row>
    <row r="2299" spans="2:51" s="13" customFormat="1" ht="10">
      <c r="B2299" s="168"/>
      <c r="D2299" s="159" t="s">
        <v>171</v>
      </c>
      <c r="E2299" s="169" t="s">
        <v>21</v>
      </c>
      <c r="F2299" s="170" t="s">
        <v>2131</v>
      </c>
      <c r="H2299" s="171">
        <v>36</v>
      </c>
      <c r="I2299" s="172"/>
      <c r="L2299" s="168"/>
      <c r="M2299" s="173"/>
      <c r="T2299" s="174"/>
      <c r="AT2299" s="169" t="s">
        <v>171</v>
      </c>
      <c r="AU2299" s="169" t="s">
        <v>85</v>
      </c>
      <c r="AV2299" s="13" t="s">
        <v>85</v>
      </c>
      <c r="AW2299" s="13" t="s">
        <v>37</v>
      </c>
      <c r="AX2299" s="13" t="s">
        <v>76</v>
      </c>
      <c r="AY2299" s="169" t="s">
        <v>160</v>
      </c>
    </row>
    <row r="2300" spans="2:51" s="15" customFormat="1" ht="10">
      <c r="B2300" s="182"/>
      <c r="D2300" s="159" t="s">
        <v>171</v>
      </c>
      <c r="E2300" s="183" t="s">
        <v>21</v>
      </c>
      <c r="F2300" s="184" t="s">
        <v>185</v>
      </c>
      <c r="H2300" s="185">
        <v>36</v>
      </c>
      <c r="I2300" s="186"/>
      <c r="L2300" s="182"/>
      <c r="M2300" s="187"/>
      <c r="T2300" s="188"/>
      <c r="AT2300" s="183" t="s">
        <v>171</v>
      </c>
      <c r="AU2300" s="183" t="s">
        <v>85</v>
      </c>
      <c r="AV2300" s="15" t="s">
        <v>167</v>
      </c>
      <c r="AW2300" s="15" t="s">
        <v>37</v>
      </c>
      <c r="AX2300" s="15" t="s">
        <v>83</v>
      </c>
      <c r="AY2300" s="183" t="s">
        <v>160</v>
      </c>
    </row>
    <row r="2301" spans="2:65" s="1" customFormat="1" ht="24" customHeight="1">
      <c r="B2301" s="33"/>
      <c r="C2301" s="146" t="s">
        <v>2171</v>
      </c>
      <c r="D2301" s="146" t="s">
        <v>162</v>
      </c>
      <c r="E2301" s="147" t="s">
        <v>2172</v>
      </c>
      <c r="F2301" s="148" t="s">
        <v>2173</v>
      </c>
      <c r="G2301" s="149" t="s">
        <v>250</v>
      </c>
      <c r="H2301" s="150">
        <v>1</v>
      </c>
      <c r="I2301" s="151"/>
      <c r="J2301" s="152">
        <f>ROUND(I2301*H2301,2)</f>
        <v>0</v>
      </c>
      <c r="K2301" s="148" t="s">
        <v>21</v>
      </c>
      <c r="L2301" s="33"/>
      <c r="M2301" s="153" t="s">
        <v>21</v>
      </c>
      <c r="N2301" s="154" t="s">
        <v>47</v>
      </c>
      <c r="P2301" s="155">
        <f>O2301*H2301</f>
        <v>0</v>
      </c>
      <c r="Q2301" s="155">
        <v>0</v>
      </c>
      <c r="R2301" s="155">
        <f>Q2301*H2301</f>
        <v>0</v>
      </c>
      <c r="S2301" s="155">
        <v>0</v>
      </c>
      <c r="T2301" s="156">
        <f>S2301*H2301</f>
        <v>0</v>
      </c>
      <c r="AR2301" s="157" t="s">
        <v>352</v>
      </c>
      <c r="AT2301" s="157" t="s">
        <v>162</v>
      </c>
      <c r="AU2301" s="157" t="s">
        <v>85</v>
      </c>
      <c r="AY2301" s="18" t="s">
        <v>160</v>
      </c>
      <c r="BE2301" s="158">
        <f>IF(N2301="základní",J2301,0)</f>
        <v>0</v>
      </c>
      <c r="BF2301" s="158">
        <f>IF(N2301="snížená",J2301,0)</f>
        <v>0</v>
      </c>
      <c r="BG2301" s="158">
        <f>IF(N2301="zákl. přenesená",J2301,0)</f>
        <v>0</v>
      </c>
      <c r="BH2301" s="158">
        <f>IF(N2301="sníž. přenesená",J2301,0)</f>
        <v>0</v>
      </c>
      <c r="BI2301" s="158">
        <f>IF(N2301="nulová",J2301,0)</f>
        <v>0</v>
      </c>
      <c r="BJ2301" s="18" t="s">
        <v>83</v>
      </c>
      <c r="BK2301" s="158">
        <f>ROUND(I2301*H2301,2)</f>
        <v>0</v>
      </c>
      <c r="BL2301" s="18" t="s">
        <v>352</v>
      </c>
      <c r="BM2301" s="157" t="s">
        <v>2174</v>
      </c>
    </row>
    <row r="2302" spans="2:47" s="1" customFormat="1" ht="72">
      <c r="B2302" s="33"/>
      <c r="D2302" s="159" t="s">
        <v>169</v>
      </c>
      <c r="F2302" s="160" t="s">
        <v>2175</v>
      </c>
      <c r="I2302" s="94"/>
      <c r="L2302" s="33"/>
      <c r="M2302" s="161"/>
      <c r="T2302" s="54"/>
      <c r="AT2302" s="18" t="s">
        <v>169</v>
      </c>
      <c r="AU2302" s="18" t="s">
        <v>85</v>
      </c>
    </row>
    <row r="2303" spans="2:63" s="11" customFormat="1" ht="22.75" customHeight="1">
      <c r="B2303" s="134"/>
      <c r="D2303" s="135" t="s">
        <v>75</v>
      </c>
      <c r="E2303" s="144" t="s">
        <v>2176</v>
      </c>
      <c r="F2303" s="144" t="s">
        <v>2177</v>
      </c>
      <c r="I2303" s="137"/>
      <c r="J2303" s="145">
        <f>BK2303</f>
        <v>0</v>
      </c>
      <c r="L2303" s="134"/>
      <c r="M2303" s="139"/>
      <c r="P2303" s="140">
        <f>SUM(P2304:P2582)</f>
        <v>0</v>
      </c>
      <c r="R2303" s="140">
        <f>SUM(R2304:R2582)</f>
        <v>6.77657011</v>
      </c>
      <c r="T2303" s="141">
        <f>SUM(T2304:T2582)</f>
        <v>0</v>
      </c>
      <c r="AR2303" s="135" t="s">
        <v>85</v>
      </c>
      <c r="AT2303" s="142" t="s">
        <v>75</v>
      </c>
      <c r="AU2303" s="142" t="s">
        <v>83</v>
      </c>
      <c r="AY2303" s="135" t="s">
        <v>160</v>
      </c>
      <c r="BK2303" s="143">
        <f>SUM(BK2304:BK2582)</f>
        <v>0</v>
      </c>
    </row>
    <row r="2304" spans="2:65" s="1" customFormat="1" ht="16.5" customHeight="1">
      <c r="B2304" s="33"/>
      <c r="C2304" s="146" t="s">
        <v>2178</v>
      </c>
      <c r="D2304" s="146" t="s">
        <v>162</v>
      </c>
      <c r="E2304" s="147" t="s">
        <v>2179</v>
      </c>
      <c r="F2304" s="148" t="s">
        <v>2180</v>
      </c>
      <c r="G2304" s="149" t="s">
        <v>204</v>
      </c>
      <c r="H2304" s="150">
        <v>220.369</v>
      </c>
      <c r="I2304" s="151"/>
      <c r="J2304" s="152">
        <f>ROUND(I2304*H2304,2)</f>
        <v>0</v>
      </c>
      <c r="K2304" s="148" t="s">
        <v>166</v>
      </c>
      <c r="L2304" s="33"/>
      <c r="M2304" s="153" t="s">
        <v>21</v>
      </c>
      <c r="N2304" s="154" t="s">
        <v>47</v>
      </c>
      <c r="P2304" s="155">
        <f>O2304*H2304</f>
        <v>0</v>
      </c>
      <c r="Q2304" s="155">
        <v>0</v>
      </c>
      <c r="R2304" s="155">
        <f>Q2304*H2304</f>
        <v>0</v>
      </c>
      <c r="S2304" s="155">
        <v>0</v>
      </c>
      <c r="T2304" s="156">
        <f>S2304*H2304</f>
        <v>0</v>
      </c>
      <c r="AR2304" s="157" t="s">
        <v>352</v>
      </c>
      <c r="AT2304" s="157" t="s">
        <v>162</v>
      </c>
      <c r="AU2304" s="157" t="s">
        <v>85</v>
      </c>
      <c r="AY2304" s="18" t="s">
        <v>160</v>
      </c>
      <c r="BE2304" s="158">
        <f>IF(N2304="základní",J2304,0)</f>
        <v>0</v>
      </c>
      <c r="BF2304" s="158">
        <f>IF(N2304="snížená",J2304,0)</f>
        <v>0</v>
      </c>
      <c r="BG2304" s="158">
        <f>IF(N2304="zákl. přenesená",J2304,0)</f>
        <v>0</v>
      </c>
      <c r="BH2304" s="158">
        <f>IF(N2304="sníž. přenesená",J2304,0)</f>
        <v>0</v>
      </c>
      <c r="BI2304" s="158">
        <f>IF(N2304="nulová",J2304,0)</f>
        <v>0</v>
      </c>
      <c r="BJ2304" s="18" t="s">
        <v>83</v>
      </c>
      <c r="BK2304" s="158">
        <f>ROUND(I2304*H2304,2)</f>
        <v>0</v>
      </c>
      <c r="BL2304" s="18" t="s">
        <v>352</v>
      </c>
      <c r="BM2304" s="157" t="s">
        <v>2181</v>
      </c>
    </row>
    <row r="2305" spans="2:47" s="1" customFormat="1" ht="45">
      <c r="B2305" s="33"/>
      <c r="D2305" s="159" t="s">
        <v>169</v>
      </c>
      <c r="F2305" s="160" t="s">
        <v>2182</v>
      </c>
      <c r="I2305" s="94"/>
      <c r="L2305" s="33"/>
      <c r="M2305" s="161"/>
      <c r="T2305" s="54"/>
      <c r="AT2305" s="18" t="s">
        <v>169</v>
      </c>
      <c r="AU2305" s="18" t="s">
        <v>85</v>
      </c>
    </row>
    <row r="2306" spans="2:51" s="13" customFormat="1" ht="10">
      <c r="B2306" s="168"/>
      <c r="D2306" s="159" t="s">
        <v>171</v>
      </c>
      <c r="E2306" s="169" t="s">
        <v>21</v>
      </c>
      <c r="F2306" s="170" t="s">
        <v>1045</v>
      </c>
      <c r="H2306" s="171">
        <v>220.369</v>
      </c>
      <c r="I2306" s="172"/>
      <c r="L2306" s="168"/>
      <c r="M2306" s="173"/>
      <c r="T2306" s="174"/>
      <c r="AT2306" s="169" t="s">
        <v>171</v>
      </c>
      <c r="AU2306" s="169" t="s">
        <v>85</v>
      </c>
      <c r="AV2306" s="13" t="s">
        <v>85</v>
      </c>
      <c r="AW2306" s="13" t="s">
        <v>37</v>
      </c>
      <c r="AX2306" s="13" t="s">
        <v>76</v>
      </c>
      <c r="AY2306" s="169" t="s">
        <v>160</v>
      </c>
    </row>
    <row r="2307" spans="2:51" s="15" customFormat="1" ht="10">
      <c r="B2307" s="182"/>
      <c r="D2307" s="159" t="s">
        <v>171</v>
      </c>
      <c r="E2307" s="183" t="s">
        <v>21</v>
      </c>
      <c r="F2307" s="184" t="s">
        <v>185</v>
      </c>
      <c r="H2307" s="185">
        <v>220.369</v>
      </c>
      <c r="I2307" s="186"/>
      <c r="L2307" s="182"/>
      <c r="M2307" s="187"/>
      <c r="T2307" s="188"/>
      <c r="AT2307" s="183" t="s">
        <v>171</v>
      </c>
      <c r="AU2307" s="183" t="s">
        <v>85</v>
      </c>
      <c r="AV2307" s="15" t="s">
        <v>167</v>
      </c>
      <c r="AW2307" s="15" t="s">
        <v>37</v>
      </c>
      <c r="AX2307" s="15" t="s">
        <v>83</v>
      </c>
      <c r="AY2307" s="183" t="s">
        <v>160</v>
      </c>
    </row>
    <row r="2308" spans="2:65" s="1" customFormat="1" ht="16.5" customHeight="1">
      <c r="B2308" s="33"/>
      <c r="C2308" s="146" t="s">
        <v>2183</v>
      </c>
      <c r="D2308" s="146" t="s">
        <v>162</v>
      </c>
      <c r="E2308" s="147" t="s">
        <v>2184</v>
      </c>
      <c r="F2308" s="148" t="s">
        <v>2185</v>
      </c>
      <c r="G2308" s="149" t="s">
        <v>204</v>
      </c>
      <c r="H2308" s="150">
        <v>220.369</v>
      </c>
      <c r="I2308" s="151"/>
      <c r="J2308" s="152">
        <f>ROUND(I2308*H2308,2)</f>
        <v>0</v>
      </c>
      <c r="K2308" s="148" t="s">
        <v>166</v>
      </c>
      <c r="L2308" s="33"/>
      <c r="M2308" s="153" t="s">
        <v>21</v>
      </c>
      <c r="N2308" s="154" t="s">
        <v>47</v>
      </c>
      <c r="P2308" s="155">
        <f>O2308*H2308</f>
        <v>0</v>
      </c>
      <c r="Q2308" s="155">
        <v>0.0003</v>
      </c>
      <c r="R2308" s="155">
        <f>Q2308*H2308</f>
        <v>0.0661107</v>
      </c>
      <c r="S2308" s="155">
        <v>0</v>
      </c>
      <c r="T2308" s="156">
        <f>S2308*H2308</f>
        <v>0</v>
      </c>
      <c r="AR2308" s="157" t="s">
        <v>352</v>
      </c>
      <c r="AT2308" s="157" t="s">
        <v>162</v>
      </c>
      <c r="AU2308" s="157" t="s">
        <v>85</v>
      </c>
      <c r="AY2308" s="18" t="s">
        <v>160</v>
      </c>
      <c r="BE2308" s="158">
        <f>IF(N2308="základní",J2308,0)</f>
        <v>0</v>
      </c>
      <c r="BF2308" s="158">
        <f>IF(N2308="snížená",J2308,0)</f>
        <v>0</v>
      </c>
      <c r="BG2308" s="158">
        <f>IF(N2308="zákl. přenesená",J2308,0)</f>
        <v>0</v>
      </c>
      <c r="BH2308" s="158">
        <f>IF(N2308="sníž. přenesená",J2308,0)</f>
        <v>0</v>
      </c>
      <c r="BI2308" s="158">
        <f>IF(N2308="nulová",J2308,0)</f>
        <v>0</v>
      </c>
      <c r="BJ2308" s="18" t="s">
        <v>83</v>
      </c>
      <c r="BK2308" s="158">
        <f>ROUND(I2308*H2308,2)</f>
        <v>0</v>
      </c>
      <c r="BL2308" s="18" t="s">
        <v>352</v>
      </c>
      <c r="BM2308" s="157" t="s">
        <v>2186</v>
      </c>
    </row>
    <row r="2309" spans="2:47" s="1" customFormat="1" ht="45">
      <c r="B2309" s="33"/>
      <c r="D2309" s="159" t="s">
        <v>169</v>
      </c>
      <c r="F2309" s="160" t="s">
        <v>2182</v>
      </c>
      <c r="I2309" s="94"/>
      <c r="L2309" s="33"/>
      <c r="M2309" s="161"/>
      <c r="T2309" s="54"/>
      <c r="AT2309" s="18" t="s">
        <v>169</v>
      </c>
      <c r="AU2309" s="18" t="s">
        <v>85</v>
      </c>
    </row>
    <row r="2310" spans="2:51" s="13" customFormat="1" ht="10">
      <c r="B2310" s="168"/>
      <c r="D2310" s="159" t="s">
        <v>171</v>
      </c>
      <c r="E2310" s="169" t="s">
        <v>21</v>
      </c>
      <c r="F2310" s="170" t="s">
        <v>1045</v>
      </c>
      <c r="H2310" s="171">
        <v>220.369</v>
      </c>
      <c r="I2310" s="172"/>
      <c r="L2310" s="168"/>
      <c r="M2310" s="173"/>
      <c r="T2310" s="174"/>
      <c r="AT2310" s="169" t="s">
        <v>171</v>
      </c>
      <c r="AU2310" s="169" t="s">
        <v>85</v>
      </c>
      <c r="AV2310" s="13" t="s">
        <v>85</v>
      </c>
      <c r="AW2310" s="13" t="s">
        <v>37</v>
      </c>
      <c r="AX2310" s="13" t="s">
        <v>76</v>
      </c>
      <c r="AY2310" s="169" t="s">
        <v>160</v>
      </c>
    </row>
    <row r="2311" spans="2:51" s="15" customFormat="1" ht="10">
      <c r="B2311" s="182"/>
      <c r="D2311" s="159" t="s">
        <v>171</v>
      </c>
      <c r="E2311" s="183" t="s">
        <v>21</v>
      </c>
      <c r="F2311" s="184" t="s">
        <v>185</v>
      </c>
      <c r="H2311" s="185">
        <v>220.369</v>
      </c>
      <c r="I2311" s="186"/>
      <c r="L2311" s="182"/>
      <c r="M2311" s="187"/>
      <c r="T2311" s="188"/>
      <c r="AT2311" s="183" t="s">
        <v>171</v>
      </c>
      <c r="AU2311" s="183" t="s">
        <v>85</v>
      </c>
      <c r="AV2311" s="15" t="s">
        <v>167</v>
      </c>
      <c r="AW2311" s="15" t="s">
        <v>37</v>
      </c>
      <c r="AX2311" s="15" t="s">
        <v>83</v>
      </c>
      <c r="AY2311" s="183" t="s">
        <v>160</v>
      </c>
    </row>
    <row r="2312" spans="2:65" s="1" customFormat="1" ht="16.5" customHeight="1">
      <c r="B2312" s="33"/>
      <c r="C2312" s="146" t="s">
        <v>2187</v>
      </c>
      <c r="D2312" s="146" t="s">
        <v>162</v>
      </c>
      <c r="E2312" s="147" t="s">
        <v>2188</v>
      </c>
      <c r="F2312" s="148" t="s">
        <v>2189</v>
      </c>
      <c r="G2312" s="149" t="s">
        <v>370</v>
      </c>
      <c r="H2312" s="150">
        <v>217.58</v>
      </c>
      <c r="I2312" s="151"/>
      <c r="J2312" s="152">
        <f>ROUND(I2312*H2312,2)</f>
        <v>0</v>
      </c>
      <c r="K2312" s="148" t="s">
        <v>166</v>
      </c>
      <c r="L2312" s="33"/>
      <c r="M2312" s="153" t="s">
        <v>21</v>
      </c>
      <c r="N2312" s="154" t="s">
        <v>47</v>
      </c>
      <c r="P2312" s="155">
        <f>O2312*H2312</f>
        <v>0</v>
      </c>
      <c r="Q2312" s="155">
        <v>0.00058</v>
      </c>
      <c r="R2312" s="155">
        <f>Q2312*H2312</f>
        <v>0.12619640000000001</v>
      </c>
      <c r="S2312" s="155">
        <v>0</v>
      </c>
      <c r="T2312" s="156">
        <f>S2312*H2312</f>
        <v>0</v>
      </c>
      <c r="AR2312" s="157" t="s">
        <v>352</v>
      </c>
      <c r="AT2312" s="157" t="s">
        <v>162</v>
      </c>
      <c r="AU2312" s="157" t="s">
        <v>85</v>
      </c>
      <c r="AY2312" s="18" t="s">
        <v>160</v>
      </c>
      <c r="BE2312" s="158">
        <f>IF(N2312="základní",J2312,0)</f>
        <v>0</v>
      </c>
      <c r="BF2312" s="158">
        <f>IF(N2312="snížená",J2312,0)</f>
        <v>0</v>
      </c>
      <c r="BG2312" s="158">
        <f>IF(N2312="zákl. přenesená",J2312,0)</f>
        <v>0</v>
      </c>
      <c r="BH2312" s="158">
        <f>IF(N2312="sníž. přenesená",J2312,0)</f>
        <v>0</v>
      </c>
      <c r="BI2312" s="158">
        <f>IF(N2312="nulová",J2312,0)</f>
        <v>0</v>
      </c>
      <c r="BJ2312" s="18" t="s">
        <v>83</v>
      </c>
      <c r="BK2312" s="158">
        <f>ROUND(I2312*H2312,2)</f>
        <v>0</v>
      </c>
      <c r="BL2312" s="18" t="s">
        <v>352</v>
      </c>
      <c r="BM2312" s="157" t="s">
        <v>2190</v>
      </c>
    </row>
    <row r="2313" spans="2:51" s="12" customFormat="1" ht="10">
      <c r="B2313" s="162"/>
      <c r="D2313" s="159" t="s">
        <v>171</v>
      </c>
      <c r="E2313" s="163" t="s">
        <v>21</v>
      </c>
      <c r="F2313" s="164" t="s">
        <v>1051</v>
      </c>
      <c r="H2313" s="163" t="s">
        <v>21</v>
      </c>
      <c r="I2313" s="165"/>
      <c r="L2313" s="162"/>
      <c r="M2313" s="166"/>
      <c r="T2313" s="167"/>
      <c r="AT2313" s="163" t="s">
        <v>171</v>
      </c>
      <c r="AU2313" s="163" t="s">
        <v>85</v>
      </c>
      <c r="AV2313" s="12" t="s">
        <v>83</v>
      </c>
      <c r="AW2313" s="12" t="s">
        <v>37</v>
      </c>
      <c r="AX2313" s="12" t="s">
        <v>76</v>
      </c>
      <c r="AY2313" s="163" t="s">
        <v>160</v>
      </c>
    </row>
    <row r="2314" spans="2:51" s="12" customFormat="1" ht="10">
      <c r="B2314" s="162"/>
      <c r="D2314" s="159" t="s">
        <v>171</v>
      </c>
      <c r="E2314" s="163" t="s">
        <v>21</v>
      </c>
      <c r="F2314" s="164" t="s">
        <v>823</v>
      </c>
      <c r="H2314" s="163" t="s">
        <v>21</v>
      </c>
      <c r="I2314" s="165"/>
      <c r="L2314" s="162"/>
      <c r="M2314" s="166"/>
      <c r="T2314" s="167"/>
      <c r="AT2314" s="163" t="s">
        <v>171</v>
      </c>
      <c r="AU2314" s="163" t="s">
        <v>85</v>
      </c>
      <c r="AV2314" s="12" t="s">
        <v>83</v>
      </c>
      <c r="AW2314" s="12" t="s">
        <v>37</v>
      </c>
      <c r="AX2314" s="12" t="s">
        <v>76</v>
      </c>
      <c r="AY2314" s="163" t="s">
        <v>160</v>
      </c>
    </row>
    <row r="2315" spans="2:51" s="13" customFormat="1" ht="10">
      <c r="B2315" s="168"/>
      <c r="D2315" s="159" t="s">
        <v>171</v>
      </c>
      <c r="E2315" s="169" t="s">
        <v>21</v>
      </c>
      <c r="F2315" s="170" t="s">
        <v>1115</v>
      </c>
      <c r="H2315" s="171">
        <v>10.68</v>
      </c>
      <c r="I2315" s="172"/>
      <c r="L2315" s="168"/>
      <c r="M2315" s="173"/>
      <c r="T2315" s="174"/>
      <c r="AT2315" s="169" t="s">
        <v>171</v>
      </c>
      <c r="AU2315" s="169" t="s">
        <v>85</v>
      </c>
      <c r="AV2315" s="13" t="s">
        <v>85</v>
      </c>
      <c r="AW2315" s="13" t="s">
        <v>37</v>
      </c>
      <c r="AX2315" s="13" t="s">
        <v>76</v>
      </c>
      <c r="AY2315" s="169" t="s">
        <v>160</v>
      </c>
    </row>
    <row r="2316" spans="2:51" s="13" customFormat="1" ht="10">
      <c r="B2316" s="168"/>
      <c r="D2316" s="159" t="s">
        <v>171</v>
      </c>
      <c r="E2316" s="169" t="s">
        <v>21</v>
      </c>
      <c r="F2316" s="170" t="s">
        <v>2191</v>
      </c>
      <c r="H2316" s="171">
        <v>0.4</v>
      </c>
      <c r="I2316" s="172"/>
      <c r="L2316" s="168"/>
      <c r="M2316" s="173"/>
      <c r="T2316" s="174"/>
      <c r="AT2316" s="169" t="s">
        <v>171</v>
      </c>
      <c r="AU2316" s="169" t="s">
        <v>85</v>
      </c>
      <c r="AV2316" s="13" t="s">
        <v>85</v>
      </c>
      <c r="AW2316" s="13" t="s">
        <v>37</v>
      </c>
      <c r="AX2316" s="13" t="s">
        <v>76</v>
      </c>
      <c r="AY2316" s="169" t="s">
        <v>160</v>
      </c>
    </row>
    <row r="2317" spans="2:51" s="14" customFormat="1" ht="10">
      <c r="B2317" s="175"/>
      <c r="D2317" s="159" t="s">
        <v>171</v>
      </c>
      <c r="E2317" s="176" t="s">
        <v>21</v>
      </c>
      <c r="F2317" s="177" t="s">
        <v>180</v>
      </c>
      <c r="H2317" s="178">
        <v>11.08</v>
      </c>
      <c r="I2317" s="179"/>
      <c r="L2317" s="175"/>
      <c r="M2317" s="180"/>
      <c r="T2317" s="181"/>
      <c r="AT2317" s="176" t="s">
        <v>171</v>
      </c>
      <c r="AU2317" s="176" t="s">
        <v>85</v>
      </c>
      <c r="AV2317" s="14" t="s">
        <v>181</v>
      </c>
      <c r="AW2317" s="14" t="s">
        <v>37</v>
      </c>
      <c r="AX2317" s="14" t="s">
        <v>76</v>
      </c>
      <c r="AY2317" s="176" t="s">
        <v>160</v>
      </c>
    </row>
    <row r="2318" spans="2:51" s="12" customFormat="1" ht="10">
      <c r="B2318" s="162"/>
      <c r="D2318" s="159" t="s">
        <v>171</v>
      </c>
      <c r="E2318" s="163" t="s">
        <v>21</v>
      </c>
      <c r="F2318" s="164" t="s">
        <v>827</v>
      </c>
      <c r="H2318" s="163" t="s">
        <v>21</v>
      </c>
      <c r="I2318" s="165"/>
      <c r="L2318" s="162"/>
      <c r="M2318" s="166"/>
      <c r="T2318" s="167"/>
      <c r="AT2318" s="163" t="s">
        <v>171</v>
      </c>
      <c r="AU2318" s="163" t="s">
        <v>85</v>
      </c>
      <c r="AV2318" s="12" t="s">
        <v>83</v>
      </c>
      <c r="AW2318" s="12" t="s">
        <v>37</v>
      </c>
      <c r="AX2318" s="12" t="s">
        <v>76</v>
      </c>
      <c r="AY2318" s="163" t="s">
        <v>160</v>
      </c>
    </row>
    <row r="2319" spans="2:51" s="13" customFormat="1" ht="10">
      <c r="B2319" s="168"/>
      <c r="D2319" s="159" t="s">
        <v>171</v>
      </c>
      <c r="E2319" s="169" t="s">
        <v>21</v>
      </c>
      <c r="F2319" s="170" t="s">
        <v>1116</v>
      </c>
      <c r="H2319" s="171">
        <v>14.08</v>
      </c>
      <c r="I2319" s="172"/>
      <c r="L2319" s="168"/>
      <c r="M2319" s="173"/>
      <c r="T2319" s="174"/>
      <c r="AT2319" s="169" t="s">
        <v>171</v>
      </c>
      <c r="AU2319" s="169" t="s">
        <v>85</v>
      </c>
      <c r="AV2319" s="13" t="s">
        <v>85</v>
      </c>
      <c r="AW2319" s="13" t="s">
        <v>37</v>
      </c>
      <c r="AX2319" s="13" t="s">
        <v>76</v>
      </c>
      <c r="AY2319" s="169" t="s">
        <v>160</v>
      </c>
    </row>
    <row r="2320" spans="2:51" s="13" customFormat="1" ht="10">
      <c r="B2320" s="168"/>
      <c r="D2320" s="159" t="s">
        <v>171</v>
      </c>
      <c r="E2320" s="169" t="s">
        <v>21</v>
      </c>
      <c r="F2320" s="170" t="s">
        <v>2192</v>
      </c>
      <c r="H2320" s="171">
        <v>-0.9</v>
      </c>
      <c r="I2320" s="172"/>
      <c r="L2320" s="168"/>
      <c r="M2320" s="173"/>
      <c r="T2320" s="174"/>
      <c r="AT2320" s="169" t="s">
        <v>171</v>
      </c>
      <c r="AU2320" s="169" t="s">
        <v>85</v>
      </c>
      <c r="AV2320" s="13" t="s">
        <v>85</v>
      </c>
      <c r="AW2320" s="13" t="s">
        <v>37</v>
      </c>
      <c r="AX2320" s="13" t="s">
        <v>76</v>
      </c>
      <c r="AY2320" s="169" t="s">
        <v>160</v>
      </c>
    </row>
    <row r="2321" spans="2:51" s="14" customFormat="1" ht="10">
      <c r="B2321" s="175"/>
      <c r="D2321" s="159" t="s">
        <v>171</v>
      </c>
      <c r="E2321" s="176" t="s">
        <v>21</v>
      </c>
      <c r="F2321" s="177" t="s">
        <v>180</v>
      </c>
      <c r="H2321" s="178">
        <v>13.18</v>
      </c>
      <c r="I2321" s="179"/>
      <c r="L2321" s="175"/>
      <c r="M2321" s="180"/>
      <c r="T2321" s="181"/>
      <c r="AT2321" s="176" t="s">
        <v>171</v>
      </c>
      <c r="AU2321" s="176" t="s">
        <v>85</v>
      </c>
      <c r="AV2321" s="14" t="s">
        <v>181</v>
      </c>
      <c r="AW2321" s="14" t="s">
        <v>37</v>
      </c>
      <c r="AX2321" s="14" t="s">
        <v>76</v>
      </c>
      <c r="AY2321" s="176" t="s">
        <v>160</v>
      </c>
    </row>
    <row r="2322" spans="2:51" s="12" customFormat="1" ht="10">
      <c r="B2322" s="162"/>
      <c r="D2322" s="159" t="s">
        <v>171</v>
      </c>
      <c r="E2322" s="163" t="s">
        <v>21</v>
      </c>
      <c r="F2322" s="164" t="s">
        <v>830</v>
      </c>
      <c r="H2322" s="163" t="s">
        <v>21</v>
      </c>
      <c r="I2322" s="165"/>
      <c r="L2322" s="162"/>
      <c r="M2322" s="166"/>
      <c r="T2322" s="167"/>
      <c r="AT2322" s="163" t="s">
        <v>171</v>
      </c>
      <c r="AU2322" s="163" t="s">
        <v>85</v>
      </c>
      <c r="AV2322" s="12" t="s">
        <v>83</v>
      </c>
      <c r="AW2322" s="12" t="s">
        <v>37</v>
      </c>
      <c r="AX2322" s="12" t="s">
        <v>76</v>
      </c>
      <c r="AY2322" s="163" t="s">
        <v>160</v>
      </c>
    </row>
    <row r="2323" spans="2:51" s="13" customFormat="1" ht="10">
      <c r="B2323" s="168"/>
      <c r="D2323" s="159" t="s">
        <v>171</v>
      </c>
      <c r="E2323" s="169" t="s">
        <v>21</v>
      </c>
      <c r="F2323" s="170" t="s">
        <v>1117</v>
      </c>
      <c r="H2323" s="171">
        <v>11.58</v>
      </c>
      <c r="I2323" s="172"/>
      <c r="L2323" s="168"/>
      <c r="M2323" s="173"/>
      <c r="T2323" s="174"/>
      <c r="AT2323" s="169" t="s">
        <v>171</v>
      </c>
      <c r="AU2323" s="169" t="s">
        <v>85</v>
      </c>
      <c r="AV2323" s="13" t="s">
        <v>85</v>
      </c>
      <c r="AW2323" s="13" t="s">
        <v>37</v>
      </c>
      <c r="AX2323" s="13" t="s">
        <v>76</v>
      </c>
      <c r="AY2323" s="169" t="s">
        <v>160</v>
      </c>
    </row>
    <row r="2324" spans="2:51" s="13" customFormat="1" ht="10">
      <c r="B2324" s="168"/>
      <c r="D2324" s="159" t="s">
        <v>171</v>
      </c>
      <c r="E2324" s="169" t="s">
        <v>21</v>
      </c>
      <c r="F2324" s="170" t="s">
        <v>2192</v>
      </c>
      <c r="H2324" s="171">
        <v>-0.9</v>
      </c>
      <c r="I2324" s="172"/>
      <c r="L2324" s="168"/>
      <c r="M2324" s="173"/>
      <c r="T2324" s="174"/>
      <c r="AT2324" s="169" t="s">
        <v>171</v>
      </c>
      <c r="AU2324" s="169" t="s">
        <v>85</v>
      </c>
      <c r="AV2324" s="13" t="s">
        <v>85</v>
      </c>
      <c r="AW2324" s="13" t="s">
        <v>37</v>
      </c>
      <c r="AX2324" s="13" t="s">
        <v>76</v>
      </c>
      <c r="AY2324" s="169" t="s">
        <v>160</v>
      </c>
    </row>
    <row r="2325" spans="2:51" s="14" customFormat="1" ht="10">
      <c r="B2325" s="175"/>
      <c r="D2325" s="159" t="s">
        <v>171</v>
      </c>
      <c r="E2325" s="176" t="s">
        <v>21</v>
      </c>
      <c r="F2325" s="177" t="s">
        <v>180</v>
      </c>
      <c r="H2325" s="178">
        <v>10.68</v>
      </c>
      <c r="I2325" s="179"/>
      <c r="L2325" s="175"/>
      <c r="M2325" s="180"/>
      <c r="T2325" s="181"/>
      <c r="AT2325" s="176" t="s">
        <v>171</v>
      </c>
      <c r="AU2325" s="176" t="s">
        <v>85</v>
      </c>
      <c r="AV2325" s="14" t="s">
        <v>181</v>
      </c>
      <c r="AW2325" s="14" t="s">
        <v>37</v>
      </c>
      <c r="AX2325" s="14" t="s">
        <v>76</v>
      </c>
      <c r="AY2325" s="176" t="s">
        <v>160</v>
      </c>
    </row>
    <row r="2326" spans="2:51" s="12" customFormat="1" ht="10">
      <c r="B2326" s="162"/>
      <c r="D2326" s="159" t="s">
        <v>171</v>
      </c>
      <c r="E2326" s="163" t="s">
        <v>21</v>
      </c>
      <c r="F2326" s="164" t="s">
        <v>832</v>
      </c>
      <c r="H2326" s="163" t="s">
        <v>21</v>
      </c>
      <c r="I2326" s="165"/>
      <c r="L2326" s="162"/>
      <c r="M2326" s="166"/>
      <c r="T2326" s="167"/>
      <c r="AT2326" s="163" t="s">
        <v>171</v>
      </c>
      <c r="AU2326" s="163" t="s">
        <v>85</v>
      </c>
      <c r="AV2326" s="12" t="s">
        <v>83</v>
      </c>
      <c r="AW2326" s="12" t="s">
        <v>37</v>
      </c>
      <c r="AX2326" s="12" t="s">
        <v>76</v>
      </c>
      <c r="AY2326" s="163" t="s">
        <v>160</v>
      </c>
    </row>
    <row r="2327" spans="2:51" s="13" customFormat="1" ht="10">
      <c r="B2327" s="168"/>
      <c r="D2327" s="159" t="s">
        <v>171</v>
      </c>
      <c r="E2327" s="169" t="s">
        <v>21</v>
      </c>
      <c r="F2327" s="170" t="s">
        <v>1118</v>
      </c>
      <c r="H2327" s="171">
        <v>19.12</v>
      </c>
      <c r="I2327" s="172"/>
      <c r="L2327" s="168"/>
      <c r="M2327" s="173"/>
      <c r="T2327" s="174"/>
      <c r="AT2327" s="169" t="s">
        <v>171</v>
      </c>
      <c r="AU2327" s="169" t="s">
        <v>85</v>
      </c>
      <c r="AV2327" s="13" t="s">
        <v>85</v>
      </c>
      <c r="AW2327" s="13" t="s">
        <v>37</v>
      </c>
      <c r="AX2327" s="13" t="s">
        <v>76</v>
      </c>
      <c r="AY2327" s="169" t="s">
        <v>160</v>
      </c>
    </row>
    <row r="2328" spans="2:51" s="13" customFormat="1" ht="10">
      <c r="B2328" s="168"/>
      <c r="D2328" s="159" t="s">
        <v>171</v>
      </c>
      <c r="E2328" s="169" t="s">
        <v>21</v>
      </c>
      <c r="F2328" s="170" t="s">
        <v>2193</v>
      </c>
      <c r="H2328" s="171">
        <v>-5.8</v>
      </c>
      <c r="I2328" s="172"/>
      <c r="L2328" s="168"/>
      <c r="M2328" s="173"/>
      <c r="T2328" s="174"/>
      <c r="AT2328" s="169" t="s">
        <v>171</v>
      </c>
      <c r="AU2328" s="169" t="s">
        <v>85</v>
      </c>
      <c r="AV2328" s="13" t="s">
        <v>85</v>
      </c>
      <c r="AW2328" s="13" t="s">
        <v>37</v>
      </c>
      <c r="AX2328" s="13" t="s">
        <v>76</v>
      </c>
      <c r="AY2328" s="169" t="s">
        <v>160</v>
      </c>
    </row>
    <row r="2329" spans="2:51" s="14" customFormat="1" ht="10">
      <c r="B2329" s="175"/>
      <c r="D2329" s="159" t="s">
        <v>171</v>
      </c>
      <c r="E2329" s="176" t="s">
        <v>21</v>
      </c>
      <c r="F2329" s="177" t="s">
        <v>180</v>
      </c>
      <c r="H2329" s="178">
        <v>13.32</v>
      </c>
      <c r="I2329" s="179"/>
      <c r="L2329" s="175"/>
      <c r="M2329" s="180"/>
      <c r="T2329" s="181"/>
      <c r="AT2329" s="176" t="s">
        <v>171</v>
      </c>
      <c r="AU2329" s="176" t="s">
        <v>85</v>
      </c>
      <c r="AV2329" s="14" t="s">
        <v>181</v>
      </c>
      <c r="AW2329" s="14" t="s">
        <v>37</v>
      </c>
      <c r="AX2329" s="14" t="s">
        <v>76</v>
      </c>
      <c r="AY2329" s="176" t="s">
        <v>160</v>
      </c>
    </row>
    <row r="2330" spans="2:51" s="12" customFormat="1" ht="10">
      <c r="B2330" s="162"/>
      <c r="D2330" s="159" t="s">
        <v>171</v>
      </c>
      <c r="E2330" s="163" t="s">
        <v>21</v>
      </c>
      <c r="F2330" s="164" t="s">
        <v>835</v>
      </c>
      <c r="H2330" s="163" t="s">
        <v>21</v>
      </c>
      <c r="I2330" s="165"/>
      <c r="L2330" s="162"/>
      <c r="M2330" s="166"/>
      <c r="T2330" s="167"/>
      <c r="AT2330" s="163" t="s">
        <v>171</v>
      </c>
      <c r="AU2330" s="163" t="s">
        <v>85</v>
      </c>
      <c r="AV2330" s="12" t="s">
        <v>83</v>
      </c>
      <c r="AW2330" s="12" t="s">
        <v>37</v>
      </c>
      <c r="AX2330" s="12" t="s">
        <v>76</v>
      </c>
      <c r="AY2330" s="163" t="s">
        <v>160</v>
      </c>
    </row>
    <row r="2331" spans="2:51" s="13" customFormat="1" ht="10">
      <c r="B2331" s="168"/>
      <c r="D2331" s="159" t="s">
        <v>171</v>
      </c>
      <c r="E2331" s="169" t="s">
        <v>21</v>
      </c>
      <c r="F2331" s="170" t="s">
        <v>1119</v>
      </c>
      <c r="H2331" s="171">
        <v>16.4</v>
      </c>
      <c r="I2331" s="172"/>
      <c r="L2331" s="168"/>
      <c r="M2331" s="173"/>
      <c r="T2331" s="174"/>
      <c r="AT2331" s="169" t="s">
        <v>171</v>
      </c>
      <c r="AU2331" s="169" t="s">
        <v>85</v>
      </c>
      <c r="AV2331" s="13" t="s">
        <v>85</v>
      </c>
      <c r="AW2331" s="13" t="s">
        <v>37</v>
      </c>
      <c r="AX2331" s="13" t="s">
        <v>76</v>
      </c>
      <c r="AY2331" s="169" t="s">
        <v>160</v>
      </c>
    </row>
    <row r="2332" spans="2:51" s="13" customFormat="1" ht="10">
      <c r="B2332" s="168"/>
      <c r="D2332" s="159" t="s">
        <v>171</v>
      </c>
      <c r="E2332" s="169" t="s">
        <v>21</v>
      </c>
      <c r="F2332" s="170" t="s">
        <v>2194</v>
      </c>
      <c r="H2332" s="171">
        <v>-3.1</v>
      </c>
      <c r="I2332" s="172"/>
      <c r="L2332" s="168"/>
      <c r="M2332" s="173"/>
      <c r="T2332" s="174"/>
      <c r="AT2332" s="169" t="s">
        <v>171</v>
      </c>
      <c r="AU2332" s="169" t="s">
        <v>85</v>
      </c>
      <c r="AV2332" s="13" t="s">
        <v>85</v>
      </c>
      <c r="AW2332" s="13" t="s">
        <v>37</v>
      </c>
      <c r="AX2332" s="13" t="s">
        <v>76</v>
      </c>
      <c r="AY2332" s="169" t="s">
        <v>160</v>
      </c>
    </row>
    <row r="2333" spans="2:51" s="14" customFormat="1" ht="10">
      <c r="B2333" s="175"/>
      <c r="D2333" s="159" t="s">
        <v>171</v>
      </c>
      <c r="E2333" s="176" t="s">
        <v>21</v>
      </c>
      <c r="F2333" s="177" t="s">
        <v>180</v>
      </c>
      <c r="H2333" s="178">
        <v>13.299999999999999</v>
      </c>
      <c r="I2333" s="179"/>
      <c r="L2333" s="175"/>
      <c r="M2333" s="180"/>
      <c r="T2333" s="181"/>
      <c r="AT2333" s="176" t="s">
        <v>171</v>
      </c>
      <c r="AU2333" s="176" t="s">
        <v>85</v>
      </c>
      <c r="AV2333" s="14" t="s">
        <v>181</v>
      </c>
      <c r="AW2333" s="14" t="s">
        <v>37</v>
      </c>
      <c r="AX2333" s="14" t="s">
        <v>76</v>
      </c>
      <c r="AY2333" s="176" t="s">
        <v>160</v>
      </c>
    </row>
    <row r="2334" spans="2:51" s="12" customFormat="1" ht="10">
      <c r="B2334" s="162"/>
      <c r="D2334" s="159" t="s">
        <v>171</v>
      </c>
      <c r="E2334" s="163" t="s">
        <v>21</v>
      </c>
      <c r="F2334" s="164" t="s">
        <v>839</v>
      </c>
      <c r="H2334" s="163" t="s">
        <v>21</v>
      </c>
      <c r="I2334" s="165"/>
      <c r="L2334" s="162"/>
      <c r="M2334" s="166"/>
      <c r="T2334" s="167"/>
      <c r="AT2334" s="163" t="s">
        <v>171</v>
      </c>
      <c r="AU2334" s="163" t="s">
        <v>85</v>
      </c>
      <c r="AV2334" s="12" t="s">
        <v>83</v>
      </c>
      <c r="AW2334" s="12" t="s">
        <v>37</v>
      </c>
      <c r="AX2334" s="12" t="s">
        <v>76</v>
      </c>
      <c r="AY2334" s="163" t="s">
        <v>160</v>
      </c>
    </row>
    <row r="2335" spans="2:51" s="13" customFormat="1" ht="10">
      <c r="B2335" s="168"/>
      <c r="D2335" s="159" t="s">
        <v>171</v>
      </c>
      <c r="E2335" s="169" t="s">
        <v>21</v>
      </c>
      <c r="F2335" s="170" t="s">
        <v>1119</v>
      </c>
      <c r="H2335" s="171">
        <v>16.4</v>
      </c>
      <c r="I2335" s="172"/>
      <c r="L2335" s="168"/>
      <c r="M2335" s="173"/>
      <c r="T2335" s="174"/>
      <c r="AT2335" s="169" t="s">
        <v>171</v>
      </c>
      <c r="AU2335" s="169" t="s">
        <v>85</v>
      </c>
      <c r="AV2335" s="13" t="s">
        <v>85</v>
      </c>
      <c r="AW2335" s="13" t="s">
        <v>37</v>
      </c>
      <c r="AX2335" s="13" t="s">
        <v>76</v>
      </c>
      <c r="AY2335" s="169" t="s">
        <v>160</v>
      </c>
    </row>
    <row r="2336" spans="2:51" s="13" customFormat="1" ht="10">
      <c r="B2336" s="168"/>
      <c r="D2336" s="159" t="s">
        <v>171</v>
      </c>
      <c r="E2336" s="169" t="s">
        <v>21</v>
      </c>
      <c r="F2336" s="170" t="s">
        <v>2195</v>
      </c>
      <c r="H2336" s="171">
        <v>-3.1</v>
      </c>
      <c r="I2336" s="172"/>
      <c r="L2336" s="168"/>
      <c r="M2336" s="173"/>
      <c r="T2336" s="174"/>
      <c r="AT2336" s="169" t="s">
        <v>171</v>
      </c>
      <c r="AU2336" s="169" t="s">
        <v>85</v>
      </c>
      <c r="AV2336" s="13" t="s">
        <v>85</v>
      </c>
      <c r="AW2336" s="13" t="s">
        <v>37</v>
      </c>
      <c r="AX2336" s="13" t="s">
        <v>76</v>
      </c>
      <c r="AY2336" s="169" t="s">
        <v>160</v>
      </c>
    </row>
    <row r="2337" spans="2:51" s="14" customFormat="1" ht="10">
      <c r="B2337" s="175"/>
      <c r="D2337" s="159" t="s">
        <v>171</v>
      </c>
      <c r="E2337" s="176" t="s">
        <v>21</v>
      </c>
      <c r="F2337" s="177" t="s">
        <v>180</v>
      </c>
      <c r="H2337" s="178">
        <v>13.299999999999999</v>
      </c>
      <c r="I2337" s="179"/>
      <c r="L2337" s="175"/>
      <c r="M2337" s="180"/>
      <c r="T2337" s="181"/>
      <c r="AT2337" s="176" t="s">
        <v>171</v>
      </c>
      <c r="AU2337" s="176" t="s">
        <v>85</v>
      </c>
      <c r="AV2337" s="14" t="s">
        <v>181</v>
      </c>
      <c r="AW2337" s="14" t="s">
        <v>37</v>
      </c>
      <c r="AX2337" s="14" t="s">
        <v>76</v>
      </c>
      <c r="AY2337" s="176" t="s">
        <v>160</v>
      </c>
    </row>
    <row r="2338" spans="2:51" s="12" customFormat="1" ht="10">
      <c r="B2338" s="162"/>
      <c r="D2338" s="159" t="s">
        <v>171</v>
      </c>
      <c r="E2338" s="163" t="s">
        <v>21</v>
      </c>
      <c r="F2338" s="164" t="s">
        <v>840</v>
      </c>
      <c r="H2338" s="163" t="s">
        <v>21</v>
      </c>
      <c r="I2338" s="165"/>
      <c r="L2338" s="162"/>
      <c r="M2338" s="166"/>
      <c r="T2338" s="167"/>
      <c r="AT2338" s="163" t="s">
        <v>171</v>
      </c>
      <c r="AU2338" s="163" t="s">
        <v>85</v>
      </c>
      <c r="AV2338" s="12" t="s">
        <v>83</v>
      </c>
      <c r="AW2338" s="12" t="s">
        <v>37</v>
      </c>
      <c r="AX2338" s="12" t="s">
        <v>76</v>
      </c>
      <c r="AY2338" s="163" t="s">
        <v>160</v>
      </c>
    </row>
    <row r="2339" spans="2:51" s="13" customFormat="1" ht="10">
      <c r="B2339" s="168"/>
      <c r="D2339" s="159" t="s">
        <v>171</v>
      </c>
      <c r="E2339" s="169" t="s">
        <v>21</v>
      </c>
      <c r="F2339" s="170" t="s">
        <v>1120</v>
      </c>
      <c r="H2339" s="171">
        <v>14.2</v>
      </c>
      <c r="I2339" s="172"/>
      <c r="L2339" s="168"/>
      <c r="M2339" s="173"/>
      <c r="T2339" s="174"/>
      <c r="AT2339" s="169" t="s">
        <v>171</v>
      </c>
      <c r="AU2339" s="169" t="s">
        <v>85</v>
      </c>
      <c r="AV2339" s="13" t="s">
        <v>85</v>
      </c>
      <c r="AW2339" s="13" t="s">
        <v>37</v>
      </c>
      <c r="AX2339" s="13" t="s">
        <v>76</v>
      </c>
      <c r="AY2339" s="169" t="s">
        <v>160</v>
      </c>
    </row>
    <row r="2340" spans="2:51" s="13" customFormat="1" ht="10">
      <c r="B2340" s="168"/>
      <c r="D2340" s="159" t="s">
        <v>171</v>
      </c>
      <c r="E2340" s="169" t="s">
        <v>21</v>
      </c>
      <c r="F2340" s="170" t="s">
        <v>2196</v>
      </c>
      <c r="H2340" s="171">
        <v>-2.4</v>
      </c>
      <c r="I2340" s="172"/>
      <c r="L2340" s="168"/>
      <c r="M2340" s="173"/>
      <c r="T2340" s="174"/>
      <c r="AT2340" s="169" t="s">
        <v>171</v>
      </c>
      <c r="AU2340" s="169" t="s">
        <v>85</v>
      </c>
      <c r="AV2340" s="13" t="s">
        <v>85</v>
      </c>
      <c r="AW2340" s="13" t="s">
        <v>37</v>
      </c>
      <c r="AX2340" s="13" t="s">
        <v>76</v>
      </c>
      <c r="AY2340" s="169" t="s">
        <v>160</v>
      </c>
    </row>
    <row r="2341" spans="2:51" s="14" customFormat="1" ht="10">
      <c r="B2341" s="175"/>
      <c r="D2341" s="159" t="s">
        <v>171</v>
      </c>
      <c r="E2341" s="176" t="s">
        <v>21</v>
      </c>
      <c r="F2341" s="177" t="s">
        <v>180</v>
      </c>
      <c r="H2341" s="178">
        <v>11.799999999999999</v>
      </c>
      <c r="I2341" s="179"/>
      <c r="L2341" s="175"/>
      <c r="M2341" s="180"/>
      <c r="T2341" s="181"/>
      <c r="AT2341" s="176" t="s">
        <v>171</v>
      </c>
      <c r="AU2341" s="176" t="s">
        <v>85</v>
      </c>
      <c r="AV2341" s="14" t="s">
        <v>181</v>
      </c>
      <c r="AW2341" s="14" t="s">
        <v>37</v>
      </c>
      <c r="AX2341" s="14" t="s">
        <v>76</v>
      </c>
      <c r="AY2341" s="176" t="s">
        <v>160</v>
      </c>
    </row>
    <row r="2342" spans="2:51" s="12" customFormat="1" ht="10">
      <c r="B2342" s="162"/>
      <c r="D2342" s="159" t="s">
        <v>171</v>
      </c>
      <c r="E2342" s="163" t="s">
        <v>21</v>
      </c>
      <c r="F2342" s="164" t="s">
        <v>844</v>
      </c>
      <c r="H2342" s="163" t="s">
        <v>21</v>
      </c>
      <c r="I2342" s="165"/>
      <c r="L2342" s="162"/>
      <c r="M2342" s="166"/>
      <c r="T2342" s="167"/>
      <c r="AT2342" s="163" t="s">
        <v>171</v>
      </c>
      <c r="AU2342" s="163" t="s">
        <v>85</v>
      </c>
      <c r="AV2342" s="12" t="s">
        <v>83</v>
      </c>
      <c r="AW2342" s="12" t="s">
        <v>37</v>
      </c>
      <c r="AX2342" s="12" t="s">
        <v>76</v>
      </c>
      <c r="AY2342" s="163" t="s">
        <v>160</v>
      </c>
    </row>
    <row r="2343" spans="2:51" s="13" customFormat="1" ht="10">
      <c r="B2343" s="168"/>
      <c r="D2343" s="159" t="s">
        <v>171</v>
      </c>
      <c r="E2343" s="169" t="s">
        <v>21</v>
      </c>
      <c r="F2343" s="170" t="s">
        <v>1121</v>
      </c>
      <c r="H2343" s="171">
        <v>7.48</v>
      </c>
      <c r="I2343" s="172"/>
      <c r="L2343" s="168"/>
      <c r="M2343" s="173"/>
      <c r="T2343" s="174"/>
      <c r="AT2343" s="169" t="s">
        <v>171</v>
      </c>
      <c r="AU2343" s="169" t="s">
        <v>85</v>
      </c>
      <c r="AV2343" s="13" t="s">
        <v>85</v>
      </c>
      <c r="AW2343" s="13" t="s">
        <v>37</v>
      </c>
      <c r="AX2343" s="13" t="s">
        <v>76</v>
      </c>
      <c r="AY2343" s="169" t="s">
        <v>160</v>
      </c>
    </row>
    <row r="2344" spans="2:51" s="13" customFormat="1" ht="10">
      <c r="B2344" s="168"/>
      <c r="D2344" s="159" t="s">
        <v>171</v>
      </c>
      <c r="E2344" s="169" t="s">
        <v>21</v>
      </c>
      <c r="F2344" s="170" t="s">
        <v>2197</v>
      </c>
      <c r="H2344" s="171">
        <v>-0.8</v>
      </c>
      <c r="I2344" s="172"/>
      <c r="L2344" s="168"/>
      <c r="M2344" s="173"/>
      <c r="T2344" s="174"/>
      <c r="AT2344" s="169" t="s">
        <v>171</v>
      </c>
      <c r="AU2344" s="169" t="s">
        <v>85</v>
      </c>
      <c r="AV2344" s="13" t="s">
        <v>85</v>
      </c>
      <c r="AW2344" s="13" t="s">
        <v>37</v>
      </c>
      <c r="AX2344" s="13" t="s">
        <v>76</v>
      </c>
      <c r="AY2344" s="169" t="s">
        <v>160</v>
      </c>
    </row>
    <row r="2345" spans="2:51" s="14" customFormat="1" ht="10">
      <c r="B2345" s="175"/>
      <c r="D2345" s="159" t="s">
        <v>171</v>
      </c>
      <c r="E2345" s="176" t="s">
        <v>21</v>
      </c>
      <c r="F2345" s="177" t="s">
        <v>180</v>
      </c>
      <c r="H2345" s="178">
        <v>6.680000000000001</v>
      </c>
      <c r="I2345" s="179"/>
      <c r="L2345" s="175"/>
      <c r="M2345" s="180"/>
      <c r="T2345" s="181"/>
      <c r="AT2345" s="176" t="s">
        <v>171</v>
      </c>
      <c r="AU2345" s="176" t="s">
        <v>85</v>
      </c>
      <c r="AV2345" s="14" t="s">
        <v>181</v>
      </c>
      <c r="AW2345" s="14" t="s">
        <v>37</v>
      </c>
      <c r="AX2345" s="14" t="s">
        <v>76</v>
      </c>
      <c r="AY2345" s="176" t="s">
        <v>160</v>
      </c>
    </row>
    <row r="2346" spans="2:51" s="12" customFormat="1" ht="10">
      <c r="B2346" s="162"/>
      <c r="D2346" s="159" t="s">
        <v>171</v>
      </c>
      <c r="E2346" s="163" t="s">
        <v>21</v>
      </c>
      <c r="F2346" s="164" t="s">
        <v>854</v>
      </c>
      <c r="H2346" s="163" t="s">
        <v>21</v>
      </c>
      <c r="I2346" s="165"/>
      <c r="L2346" s="162"/>
      <c r="M2346" s="166"/>
      <c r="T2346" s="167"/>
      <c r="AT2346" s="163" t="s">
        <v>171</v>
      </c>
      <c r="AU2346" s="163" t="s">
        <v>85</v>
      </c>
      <c r="AV2346" s="12" t="s">
        <v>83</v>
      </c>
      <c r="AW2346" s="12" t="s">
        <v>37</v>
      </c>
      <c r="AX2346" s="12" t="s">
        <v>76</v>
      </c>
      <c r="AY2346" s="163" t="s">
        <v>160</v>
      </c>
    </row>
    <row r="2347" spans="2:51" s="13" customFormat="1" ht="10">
      <c r="B2347" s="168"/>
      <c r="D2347" s="159" t="s">
        <v>171</v>
      </c>
      <c r="E2347" s="169" t="s">
        <v>21</v>
      </c>
      <c r="F2347" s="170" t="s">
        <v>1124</v>
      </c>
      <c r="H2347" s="171">
        <v>14.9</v>
      </c>
      <c r="I2347" s="172"/>
      <c r="L2347" s="168"/>
      <c r="M2347" s="173"/>
      <c r="T2347" s="174"/>
      <c r="AT2347" s="169" t="s">
        <v>171</v>
      </c>
      <c r="AU2347" s="169" t="s">
        <v>85</v>
      </c>
      <c r="AV2347" s="13" t="s">
        <v>85</v>
      </c>
      <c r="AW2347" s="13" t="s">
        <v>37</v>
      </c>
      <c r="AX2347" s="13" t="s">
        <v>76</v>
      </c>
      <c r="AY2347" s="169" t="s">
        <v>160</v>
      </c>
    </row>
    <row r="2348" spans="2:51" s="13" customFormat="1" ht="10">
      <c r="B2348" s="168"/>
      <c r="D2348" s="159" t="s">
        <v>171</v>
      </c>
      <c r="E2348" s="169" t="s">
        <v>21</v>
      </c>
      <c r="F2348" s="170" t="s">
        <v>2198</v>
      </c>
      <c r="H2348" s="171">
        <v>-2.4</v>
      </c>
      <c r="I2348" s="172"/>
      <c r="L2348" s="168"/>
      <c r="M2348" s="173"/>
      <c r="T2348" s="174"/>
      <c r="AT2348" s="169" t="s">
        <v>171</v>
      </c>
      <c r="AU2348" s="169" t="s">
        <v>85</v>
      </c>
      <c r="AV2348" s="13" t="s">
        <v>85</v>
      </c>
      <c r="AW2348" s="13" t="s">
        <v>37</v>
      </c>
      <c r="AX2348" s="13" t="s">
        <v>76</v>
      </c>
      <c r="AY2348" s="169" t="s">
        <v>160</v>
      </c>
    </row>
    <row r="2349" spans="2:51" s="14" customFormat="1" ht="10">
      <c r="B2349" s="175"/>
      <c r="D2349" s="159" t="s">
        <v>171</v>
      </c>
      <c r="E2349" s="176" t="s">
        <v>21</v>
      </c>
      <c r="F2349" s="177" t="s">
        <v>180</v>
      </c>
      <c r="H2349" s="178">
        <v>12.5</v>
      </c>
      <c r="I2349" s="179"/>
      <c r="L2349" s="175"/>
      <c r="M2349" s="180"/>
      <c r="T2349" s="181"/>
      <c r="AT2349" s="176" t="s">
        <v>171</v>
      </c>
      <c r="AU2349" s="176" t="s">
        <v>85</v>
      </c>
      <c r="AV2349" s="14" t="s">
        <v>181</v>
      </c>
      <c r="AW2349" s="14" t="s">
        <v>37</v>
      </c>
      <c r="AX2349" s="14" t="s">
        <v>76</v>
      </c>
      <c r="AY2349" s="176" t="s">
        <v>160</v>
      </c>
    </row>
    <row r="2350" spans="2:51" s="12" customFormat="1" ht="10">
      <c r="B2350" s="162"/>
      <c r="D2350" s="159" t="s">
        <v>171</v>
      </c>
      <c r="E2350" s="163" t="s">
        <v>21</v>
      </c>
      <c r="F2350" s="164" t="s">
        <v>858</v>
      </c>
      <c r="H2350" s="163" t="s">
        <v>21</v>
      </c>
      <c r="I2350" s="165"/>
      <c r="L2350" s="162"/>
      <c r="M2350" s="166"/>
      <c r="T2350" s="167"/>
      <c r="AT2350" s="163" t="s">
        <v>171</v>
      </c>
      <c r="AU2350" s="163" t="s">
        <v>85</v>
      </c>
      <c r="AV2350" s="12" t="s">
        <v>83</v>
      </c>
      <c r="AW2350" s="12" t="s">
        <v>37</v>
      </c>
      <c r="AX2350" s="12" t="s">
        <v>76</v>
      </c>
      <c r="AY2350" s="163" t="s">
        <v>160</v>
      </c>
    </row>
    <row r="2351" spans="2:51" s="13" customFormat="1" ht="10">
      <c r="B2351" s="168"/>
      <c r="D2351" s="159" t="s">
        <v>171</v>
      </c>
      <c r="E2351" s="169" t="s">
        <v>21</v>
      </c>
      <c r="F2351" s="170" t="s">
        <v>1120</v>
      </c>
      <c r="H2351" s="171">
        <v>14.2</v>
      </c>
      <c r="I2351" s="172"/>
      <c r="L2351" s="168"/>
      <c r="M2351" s="173"/>
      <c r="T2351" s="174"/>
      <c r="AT2351" s="169" t="s">
        <v>171</v>
      </c>
      <c r="AU2351" s="169" t="s">
        <v>85</v>
      </c>
      <c r="AV2351" s="13" t="s">
        <v>85</v>
      </c>
      <c r="AW2351" s="13" t="s">
        <v>37</v>
      </c>
      <c r="AX2351" s="13" t="s">
        <v>76</v>
      </c>
      <c r="AY2351" s="169" t="s">
        <v>160</v>
      </c>
    </row>
    <row r="2352" spans="2:51" s="13" customFormat="1" ht="10">
      <c r="B2352" s="168"/>
      <c r="D2352" s="159" t="s">
        <v>171</v>
      </c>
      <c r="E2352" s="169" t="s">
        <v>21</v>
      </c>
      <c r="F2352" s="170" t="s">
        <v>2199</v>
      </c>
      <c r="H2352" s="171">
        <v>-1.6</v>
      </c>
      <c r="I2352" s="172"/>
      <c r="L2352" s="168"/>
      <c r="M2352" s="173"/>
      <c r="T2352" s="174"/>
      <c r="AT2352" s="169" t="s">
        <v>171</v>
      </c>
      <c r="AU2352" s="169" t="s">
        <v>85</v>
      </c>
      <c r="AV2352" s="13" t="s">
        <v>85</v>
      </c>
      <c r="AW2352" s="13" t="s">
        <v>37</v>
      </c>
      <c r="AX2352" s="13" t="s">
        <v>76</v>
      </c>
      <c r="AY2352" s="169" t="s">
        <v>160</v>
      </c>
    </row>
    <row r="2353" spans="2:51" s="14" customFormat="1" ht="10">
      <c r="B2353" s="175"/>
      <c r="D2353" s="159" t="s">
        <v>171</v>
      </c>
      <c r="E2353" s="176" t="s">
        <v>21</v>
      </c>
      <c r="F2353" s="177" t="s">
        <v>180</v>
      </c>
      <c r="H2353" s="178">
        <v>12.6</v>
      </c>
      <c r="I2353" s="179"/>
      <c r="L2353" s="175"/>
      <c r="M2353" s="180"/>
      <c r="T2353" s="181"/>
      <c r="AT2353" s="176" t="s">
        <v>171</v>
      </c>
      <c r="AU2353" s="176" t="s">
        <v>85</v>
      </c>
      <c r="AV2353" s="14" t="s">
        <v>181</v>
      </c>
      <c r="AW2353" s="14" t="s">
        <v>37</v>
      </c>
      <c r="AX2353" s="14" t="s">
        <v>76</v>
      </c>
      <c r="AY2353" s="176" t="s">
        <v>160</v>
      </c>
    </row>
    <row r="2354" spans="2:51" s="12" customFormat="1" ht="10">
      <c r="B2354" s="162"/>
      <c r="D2354" s="159" t="s">
        <v>171</v>
      </c>
      <c r="E2354" s="163" t="s">
        <v>21</v>
      </c>
      <c r="F2354" s="164" t="s">
        <v>874</v>
      </c>
      <c r="H2354" s="163" t="s">
        <v>21</v>
      </c>
      <c r="I2354" s="165"/>
      <c r="L2354" s="162"/>
      <c r="M2354" s="166"/>
      <c r="T2354" s="167"/>
      <c r="AT2354" s="163" t="s">
        <v>171</v>
      </c>
      <c r="AU2354" s="163" t="s">
        <v>85</v>
      </c>
      <c r="AV2354" s="12" t="s">
        <v>83</v>
      </c>
      <c r="AW2354" s="12" t="s">
        <v>37</v>
      </c>
      <c r="AX2354" s="12" t="s">
        <v>76</v>
      </c>
      <c r="AY2354" s="163" t="s">
        <v>160</v>
      </c>
    </row>
    <row r="2355" spans="2:51" s="13" customFormat="1" ht="10">
      <c r="B2355" s="168"/>
      <c r="D2355" s="159" t="s">
        <v>171</v>
      </c>
      <c r="E2355" s="169" t="s">
        <v>21</v>
      </c>
      <c r="F2355" s="170" t="s">
        <v>1127</v>
      </c>
      <c r="H2355" s="171">
        <v>11.82</v>
      </c>
      <c r="I2355" s="172"/>
      <c r="L2355" s="168"/>
      <c r="M2355" s="173"/>
      <c r="T2355" s="174"/>
      <c r="AT2355" s="169" t="s">
        <v>171</v>
      </c>
      <c r="AU2355" s="169" t="s">
        <v>85</v>
      </c>
      <c r="AV2355" s="13" t="s">
        <v>85</v>
      </c>
      <c r="AW2355" s="13" t="s">
        <v>37</v>
      </c>
      <c r="AX2355" s="13" t="s">
        <v>76</v>
      </c>
      <c r="AY2355" s="169" t="s">
        <v>160</v>
      </c>
    </row>
    <row r="2356" spans="2:51" s="13" customFormat="1" ht="10">
      <c r="B2356" s="168"/>
      <c r="D2356" s="159" t="s">
        <v>171</v>
      </c>
      <c r="E2356" s="169" t="s">
        <v>21</v>
      </c>
      <c r="F2356" s="170" t="s">
        <v>2197</v>
      </c>
      <c r="H2356" s="171">
        <v>-0.8</v>
      </c>
      <c r="I2356" s="172"/>
      <c r="L2356" s="168"/>
      <c r="M2356" s="173"/>
      <c r="T2356" s="174"/>
      <c r="AT2356" s="169" t="s">
        <v>171</v>
      </c>
      <c r="AU2356" s="169" t="s">
        <v>85</v>
      </c>
      <c r="AV2356" s="13" t="s">
        <v>85</v>
      </c>
      <c r="AW2356" s="13" t="s">
        <v>37</v>
      </c>
      <c r="AX2356" s="13" t="s">
        <v>76</v>
      </c>
      <c r="AY2356" s="169" t="s">
        <v>160</v>
      </c>
    </row>
    <row r="2357" spans="2:51" s="14" customFormat="1" ht="10">
      <c r="B2357" s="175"/>
      <c r="D2357" s="159" t="s">
        <v>171</v>
      </c>
      <c r="E2357" s="176" t="s">
        <v>21</v>
      </c>
      <c r="F2357" s="177" t="s">
        <v>180</v>
      </c>
      <c r="H2357" s="178">
        <v>11.02</v>
      </c>
      <c r="I2357" s="179"/>
      <c r="L2357" s="175"/>
      <c r="M2357" s="180"/>
      <c r="T2357" s="181"/>
      <c r="AT2357" s="176" t="s">
        <v>171</v>
      </c>
      <c r="AU2357" s="176" t="s">
        <v>85</v>
      </c>
      <c r="AV2357" s="14" t="s">
        <v>181</v>
      </c>
      <c r="AW2357" s="14" t="s">
        <v>37</v>
      </c>
      <c r="AX2357" s="14" t="s">
        <v>76</v>
      </c>
      <c r="AY2357" s="176" t="s">
        <v>160</v>
      </c>
    </row>
    <row r="2358" spans="2:51" s="12" customFormat="1" ht="10">
      <c r="B2358" s="162"/>
      <c r="D2358" s="159" t="s">
        <v>171</v>
      </c>
      <c r="E2358" s="163" t="s">
        <v>21</v>
      </c>
      <c r="F2358" s="164" t="s">
        <v>896</v>
      </c>
      <c r="H2358" s="163" t="s">
        <v>21</v>
      </c>
      <c r="I2358" s="165"/>
      <c r="L2358" s="162"/>
      <c r="M2358" s="166"/>
      <c r="T2358" s="167"/>
      <c r="AT2358" s="163" t="s">
        <v>171</v>
      </c>
      <c r="AU2358" s="163" t="s">
        <v>85</v>
      </c>
      <c r="AV2358" s="12" t="s">
        <v>83</v>
      </c>
      <c r="AW2358" s="12" t="s">
        <v>37</v>
      </c>
      <c r="AX2358" s="12" t="s">
        <v>76</v>
      </c>
      <c r="AY2358" s="163" t="s">
        <v>160</v>
      </c>
    </row>
    <row r="2359" spans="2:51" s="13" customFormat="1" ht="10">
      <c r="B2359" s="168"/>
      <c r="D2359" s="159" t="s">
        <v>171</v>
      </c>
      <c r="E2359" s="169" t="s">
        <v>21</v>
      </c>
      <c r="F2359" s="170" t="s">
        <v>1127</v>
      </c>
      <c r="H2359" s="171">
        <v>11.82</v>
      </c>
      <c r="I2359" s="172"/>
      <c r="L2359" s="168"/>
      <c r="M2359" s="173"/>
      <c r="T2359" s="174"/>
      <c r="AT2359" s="169" t="s">
        <v>171</v>
      </c>
      <c r="AU2359" s="169" t="s">
        <v>85</v>
      </c>
      <c r="AV2359" s="13" t="s">
        <v>85</v>
      </c>
      <c r="AW2359" s="13" t="s">
        <v>37</v>
      </c>
      <c r="AX2359" s="13" t="s">
        <v>76</v>
      </c>
      <c r="AY2359" s="169" t="s">
        <v>160</v>
      </c>
    </row>
    <row r="2360" spans="2:51" s="13" customFormat="1" ht="10">
      <c r="B2360" s="168"/>
      <c r="D2360" s="159" t="s">
        <v>171</v>
      </c>
      <c r="E2360" s="169" t="s">
        <v>21</v>
      </c>
      <c r="F2360" s="170" t="s">
        <v>2197</v>
      </c>
      <c r="H2360" s="171">
        <v>-0.8</v>
      </c>
      <c r="I2360" s="172"/>
      <c r="L2360" s="168"/>
      <c r="M2360" s="173"/>
      <c r="T2360" s="174"/>
      <c r="AT2360" s="169" t="s">
        <v>171</v>
      </c>
      <c r="AU2360" s="169" t="s">
        <v>85</v>
      </c>
      <c r="AV2360" s="13" t="s">
        <v>85</v>
      </c>
      <c r="AW2360" s="13" t="s">
        <v>37</v>
      </c>
      <c r="AX2360" s="13" t="s">
        <v>76</v>
      </c>
      <c r="AY2360" s="169" t="s">
        <v>160</v>
      </c>
    </row>
    <row r="2361" spans="2:51" s="14" customFormat="1" ht="10">
      <c r="B2361" s="175"/>
      <c r="D2361" s="159" t="s">
        <v>171</v>
      </c>
      <c r="E2361" s="176" t="s">
        <v>21</v>
      </c>
      <c r="F2361" s="177" t="s">
        <v>180</v>
      </c>
      <c r="H2361" s="178">
        <v>11.02</v>
      </c>
      <c r="I2361" s="179"/>
      <c r="L2361" s="175"/>
      <c r="M2361" s="180"/>
      <c r="T2361" s="181"/>
      <c r="AT2361" s="176" t="s">
        <v>171</v>
      </c>
      <c r="AU2361" s="176" t="s">
        <v>85</v>
      </c>
      <c r="AV2361" s="14" t="s">
        <v>181</v>
      </c>
      <c r="AW2361" s="14" t="s">
        <v>37</v>
      </c>
      <c r="AX2361" s="14" t="s">
        <v>76</v>
      </c>
      <c r="AY2361" s="176" t="s">
        <v>160</v>
      </c>
    </row>
    <row r="2362" spans="2:51" s="12" customFormat="1" ht="10">
      <c r="B2362" s="162"/>
      <c r="D2362" s="159" t="s">
        <v>171</v>
      </c>
      <c r="E2362" s="163" t="s">
        <v>21</v>
      </c>
      <c r="F2362" s="164" t="s">
        <v>908</v>
      </c>
      <c r="H2362" s="163" t="s">
        <v>21</v>
      </c>
      <c r="I2362" s="165"/>
      <c r="L2362" s="162"/>
      <c r="M2362" s="166"/>
      <c r="T2362" s="167"/>
      <c r="AT2362" s="163" t="s">
        <v>171</v>
      </c>
      <c r="AU2362" s="163" t="s">
        <v>85</v>
      </c>
      <c r="AV2362" s="12" t="s">
        <v>83</v>
      </c>
      <c r="AW2362" s="12" t="s">
        <v>37</v>
      </c>
      <c r="AX2362" s="12" t="s">
        <v>76</v>
      </c>
      <c r="AY2362" s="163" t="s">
        <v>160</v>
      </c>
    </row>
    <row r="2363" spans="2:51" s="13" customFormat="1" ht="10">
      <c r="B2363" s="168"/>
      <c r="D2363" s="159" t="s">
        <v>171</v>
      </c>
      <c r="E2363" s="169" t="s">
        <v>21</v>
      </c>
      <c r="F2363" s="170" t="s">
        <v>1135</v>
      </c>
      <c r="H2363" s="171">
        <v>15.6</v>
      </c>
      <c r="I2363" s="172"/>
      <c r="L2363" s="168"/>
      <c r="M2363" s="173"/>
      <c r="T2363" s="174"/>
      <c r="AT2363" s="169" t="s">
        <v>171</v>
      </c>
      <c r="AU2363" s="169" t="s">
        <v>85</v>
      </c>
      <c r="AV2363" s="13" t="s">
        <v>85</v>
      </c>
      <c r="AW2363" s="13" t="s">
        <v>37</v>
      </c>
      <c r="AX2363" s="13" t="s">
        <v>76</v>
      </c>
      <c r="AY2363" s="169" t="s">
        <v>160</v>
      </c>
    </row>
    <row r="2364" spans="2:51" s="13" customFormat="1" ht="10">
      <c r="B2364" s="168"/>
      <c r="D2364" s="159" t="s">
        <v>171</v>
      </c>
      <c r="E2364" s="169" t="s">
        <v>21</v>
      </c>
      <c r="F2364" s="170" t="s">
        <v>2192</v>
      </c>
      <c r="H2364" s="171">
        <v>-0.9</v>
      </c>
      <c r="I2364" s="172"/>
      <c r="L2364" s="168"/>
      <c r="M2364" s="173"/>
      <c r="T2364" s="174"/>
      <c r="AT2364" s="169" t="s">
        <v>171</v>
      </c>
      <c r="AU2364" s="169" t="s">
        <v>85</v>
      </c>
      <c r="AV2364" s="13" t="s">
        <v>85</v>
      </c>
      <c r="AW2364" s="13" t="s">
        <v>37</v>
      </c>
      <c r="AX2364" s="13" t="s">
        <v>76</v>
      </c>
      <c r="AY2364" s="169" t="s">
        <v>160</v>
      </c>
    </row>
    <row r="2365" spans="2:51" s="14" customFormat="1" ht="10">
      <c r="B2365" s="175"/>
      <c r="D2365" s="159" t="s">
        <v>171</v>
      </c>
      <c r="E2365" s="176" t="s">
        <v>21</v>
      </c>
      <c r="F2365" s="177" t="s">
        <v>180</v>
      </c>
      <c r="H2365" s="178">
        <v>14.7</v>
      </c>
      <c r="I2365" s="179"/>
      <c r="L2365" s="175"/>
      <c r="M2365" s="180"/>
      <c r="T2365" s="181"/>
      <c r="AT2365" s="176" t="s">
        <v>171</v>
      </c>
      <c r="AU2365" s="176" t="s">
        <v>85</v>
      </c>
      <c r="AV2365" s="14" t="s">
        <v>181</v>
      </c>
      <c r="AW2365" s="14" t="s">
        <v>37</v>
      </c>
      <c r="AX2365" s="14" t="s">
        <v>76</v>
      </c>
      <c r="AY2365" s="176" t="s">
        <v>160</v>
      </c>
    </row>
    <row r="2366" spans="2:51" s="12" customFormat="1" ht="10">
      <c r="B2366" s="162"/>
      <c r="D2366" s="159" t="s">
        <v>171</v>
      </c>
      <c r="E2366" s="163" t="s">
        <v>21</v>
      </c>
      <c r="F2366" s="164" t="s">
        <v>919</v>
      </c>
      <c r="H2366" s="163" t="s">
        <v>21</v>
      </c>
      <c r="I2366" s="165"/>
      <c r="L2366" s="162"/>
      <c r="M2366" s="166"/>
      <c r="T2366" s="167"/>
      <c r="AT2366" s="163" t="s">
        <v>171</v>
      </c>
      <c r="AU2366" s="163" t="s">
        <v>85</v>
      </c>
      <c r="AV2366" s="12" t="s">
        <v>83</v>
      </c>
      <c r="AW2366" s="12" t="s">
        <v>37</v>
      </c>
      <c r="AX2366" s="12" t="s">
        <v>76</v>
      </c>
      <c r="AY2366" s="163" t="s">
        <v>160</v>
      </c>
    </row>
    <row r="2367" spans="2:51" s="13" customFormat="1" ht="10">
      <c r="B2367" s="168"/>
      <c r="D2367" s="159" t="s">
        <v>171</v>
      </c>
      <c r="E2367" s="169" t="s">
        <v>21</v>
      </c>
      <c r="F2367" s="170" t="s">
        <v>1139</v>
      </c>
      <c r="H2367" s="171">
        <v>18.1</v>
      </c>
      <c r="I2367" s="172"/>
      <c r="L2367" s="168"/>
      <c r="M2367" s="173"/>
      <c r="T2367" s="174"/>
      <c r="AT2367" s="169" t="s">
        <v>171</v>
      </c>
      <c r="AU2367" s="169" t="s">
        <v>85</v>
      </c>
      <c r="AV2367" s="13" t="s">
        <v>85</v>
      </c>
      <c r="AW2367" s="13" t="s">
        <v>37</v>
      </c>
      <c r="AX2367" s="13" t="s">
        <v>76</v>
      </c>
      <c r="AY2367" s="169" t="s">
        <v>160</v>
      </c>
    </row>
    <row r="2368" spans="2:51" s="13" customFormat="1" ht="10">
      <c r="B2368" s="168"/>
      <c r="D2368" s="159" t="s">
        <v>171</v>
      </c>
      <c r="E2368" s="169" t="s">
        <v>21</v>
      </c>
      <c r="F2368" s="170" t="s">
        <v>2197</v>
      </c>
      <c r="H2368" s="171">
        <v>-0.8</v>
      </c>
      <c r="I2368" s="172"/>
      <c r="L2368" s="168"/>
      <c r="M2368" s="173"/>
      <c r="T2368" s="174"/>
      <c r="AT2368" s="169" t="s">
        <v>171</v>
      </c>
      <c r="AU2368" s="169" t="s">
        <v>85</v>
      </c>
      <c r="AV2368" s="13" t="s">
        <v>85</v>
      </c>
      <c r="AW2368" s="13" t="s">
        <v>37</v>
      </c>
      <c r="AX2368" s="13" t="s">
        <v>76</v>
      </c>
      <c r="AY2368" s="169" t="s">
        <v>160</v>
      </c>
    </row>
    <row r="2369" spans="2:51" s="14" customFormat="1" ht="10">
      <c r="B2369" s="175"/>
      <c r="D2369" s="159" t="s">
        <v>171</v>
      </c>
      <c r="E2369" s="176" t="s">
        <v>21</v>
      </c>
      <c r="F2369" s="177" t="s">
        <v>180</v>
      </c>
      <c r="H2369" s="178">
        <v>17.3</v>
      </c>
      <c r="I2369" s="179"/>
      <c r="L2369" s="175"/>
      <c r="M2369" s="180"/>
      <c r="T2369" s="181"/>
      <c r="AT2369" s="176" t="s">
        <v>171</v>
      </c>
      <c r="AU2369" s="176" t="s">
        <v>85</v>
      </c>
      <c r="AV2369" s="14" t="s">
        <v>181</v>
      </c>
      <c r="AW2369" s="14" t="s">
        <v>37</v>
      </c>
      <c r="AX2369" s="14" t="s">
        <v>76</v>
      </c>
      <c r="AY2369" s="176" t="s">
        <v>160</v>
      </c>
    </row>
    <row r="2370" spans="2:51" s="12" customFormat="1" ht="10">
      <c r="B2370" s="162"/>
      <c r="D2370" s="159" t="s">
        <v>171</v>
      </c>
      <c r="E2370" s="163" t="s">
        <v>21</v>
      </c>
      <c r="F2370" s="164" t="s">
        <v>921</v>
      </c>
      <c r="H2370" s="163" t="s">
        <v>21</v>
      </c>
      <c r="I2370" s="165"/>
      <c r="L2370" s="162"/>
      <c r="M2370" s="166"/>
      <c r="T2370" s="167"/>
      <c r="AT2370" s="163" t="s">
        <v>171</v>
      </c>
      <c r="AU2370" s="163" t="s">
        <v>85</v>
      </c>
      <c r="AV2370" s="12" t="s">
        <v>83</v>
      </c>
      <c r="AW2370" s="12" t="s">
        <v>37</v>
      </c>
      <c r="AX2370" s="12" t="s">
        <v>76</v>
      </c>
      <c r="AY2370" s="163" t="s">
        <v>160</v>
      </c>
    </row>
    <row r="2371" spans="2:51" s="13" customFormat="1" ht="10">
      <c r="B2371" s="168"/>
      <c r="D2371" s="159" t="s">
        <v>171</v>
      </c>
      <c r="E2371" s="169" t="s">
        <v>21</v>
      </c>
      <c r="F2371" s="170" t="s">
        <v>1139</v>
      </c>
      <c r="H2371" s="171">
        <v>18.1</v>
      </c>
      <c r="I2371" s="172"/>
      <c r="L2371" s="168"/>
      <c r="M2371" s="173"/>
      <c r="T2371" s="174"/>
      <c r="AT2371" s="169" t="s">
        <v>171</v>
      </c>
      <c r="AU2371" s="169" t="s">
        <v>85</v>
      </c>
      <c r="AV2371" s="13" t="s">
        <v>85</v>
      </c>
      <c r="AW2371" s="13" t="s">
        <v>37</v>
      </c>
      <c r="AX2371" s="13" t="s">
        <v>76</v>
      </c>
      <c r="AY2371" s="169" t="s">
        <v>160</v>
      </c>
    </row>
    <row r="2372" spans="2:51" s="13" customFormat="1" ht="10">
      <c r="B2372" s="168"/>
      <c r="D2372" s="159" t="s">
        <v>171</v>
      </c>
      <c r="E2372" s="169" t="s">
        <v>21</v>
      </c>
      <c r="F2372" s="170" t="s">
        <v>2197</v>
      </c>
      <c r="H2372" s="171">
        <v>-0.8</v>
      </c>
      <c r="I2372" s="172"/>
      <c r="L2372" s="168"/>
      <c r="M2372" s="173"/>
      <c r="T2372" s="174"/>
      <c r="AT2372" s="169" t="s">
        <v>171</v>
      </c>
      <c r="AU2372" s="169" t="s">
        <v>85</v>
      </c>
      <c r="AV2372" s="13" t="s">
        <v>85</v>
      </c>
      <c r="AW2372" s="13" t="s">
        <v>37</v>
      </c>
      <c r="AX2372" s="13" t="s">
        <v>76</v>
      </c>
      <c r="AY2372" s="169" t="s">
        <v>160</v>
      </c>
    </row>
    <row r="2373" spans="2:51" s="14" customFormat="1" ht="10">
      <c r="B2373" s="175"/>
      <c r="D2373" s="159" t="s">
        <v>171</v>
      </c>
      <c r="E2373" s="176" t="s">
        <v>21</v>
      </c>
      <c r="F2373" s="177" t="s">
        <v>180</v>
      </c>
      <c r="H2373" s="178">
        <v>17.3</v>
      </c>
      <c r="I2373" s="179"/>
      <c r="L2373" s="175"/>
      <c r="M2373" s="180"/>
      <c r="T2373" s="181"/>
      <c r="AT2373" s="176" t="s">
        <v>171</v>
      </c>
      <c r="AU2373" s="176" t="s">
        <v>85</v>
      </c>
      <c r="AV2373" s="14" t="s">
        <v>181</v>
      </c>
      <c r="AW2373" s="14" t="s">
        <v>37</v>
      </c>
      <c r="AX2373" s="14" t="s">
        <v>76</v>
      </c>
      <c r="AY2373" s="176" t="s">
        <v>160</v>
      </c>
    </row>
    <row r="2374" spans="2:51" s="12" customFormat="1" ht="10">
      <c r="B2374" s="162"/>
      <c r="D2374" s="159" t="s">
        <v>171</v>
      </c>
      <c r="E2374" s="163" t="s">
        <v>21</v>
      </c>
      <c r="F2374" s="164" t="s">
        <v>924</v>
      </c>
      <c r="H2374" s="163" t="s">
        <v>21</v>
      </c>
      <c r="I2374" s="165"/>
      <c r="L2374" s="162"/>
      <c r="M2374" s="166"/>
      <c r="T2374" s="167"/>
      <c r="AT2374" s="163" t="s">
        <v>171</v>
      </c>
      <c r="AU2374" s="163" t="s">
        <v>85</v>
      </c>
      <c r="AV2374" s="12" t="s">
        <v>83</v>
      </c>
      <c r="AW2374" s="12" t="s">
        <v>37</v>
      </c>
      <c r="AX2374" s="12" t="s">
        <v>76</v>
      </c>
      <c r="AY2374" s="163" t="s">
        <v>160</v>
      </c>
    </row>
    <row r="2375" spans="2:51" s="13" customFormat="1" ht="10">
      <c r="B2375" s="168"/>
      <c r="D2375" s="159" t="s">
        <v>171</v>
      </c>
      <c r="E2375" s="169" t="s">
        <v>21</v>
      </c>
      <c r="F2375" s="170" t="s">
        <v>1140</v>
      </c>
      <c r="H2375" s="171">
        <v>14.7</v>
      </c>
      <c r="I2375" s="172"/>
      <c r="L2375" s="168"/>
      <c r="M2375" s="173"/>
      <c r="T2375" s="174"/>
      <c r="AT2375" s="169" t="s">
        <v>171</v>
      </c>
      <c r="AU2375" s="169" t="s">
        <v>85</v>
      </c>
      <c r="AV2375" s="13" t="s">
        <v>85</v>
      </c>
      <c r="AW2375" s="13" t="s">
        <v>37</v>
      </c>
      <c r="AX2375" s="13" t="s">
        <v>76</v>
      </c>
      <c r="AY2375" s="169" t="s">
        <v>160</v>
      </c>
    </row>
    <row r="2376" spans="2:51" s="13" customFormat="1" ht="10">
      <c r="B2376" s="168"/>
      <c r="D2376" s="159" t="s">
        <v>171</v>
      </c>
      <c r="E2376" s="169" t="s">
        <v>21</v>
      </c>
      <c r="F2376" s="170" t="s">
        <v>2197</v>
      </c>
      <c r="H2376" s="171">
        <v>-0.8</v>
      </c>
      <c r="I2376" s="172"/>
      <c r="L2376" s="168"/>
      <c r="M2376" s="173"/>
      <c r="T2376" s="174"/>
      <c r="AT2376" s="169" t="s">
        <v>171</v>
      </c>
      <c r="AU2376" s="169" t="s">
        <v>85</v>
      </c>
      <c r="AV2376" s="13" t="s">
        <v>85</v>
      </c>
      <c r="AW2376" s="13" t="s">
        <v>37</v>
      </c>
      <c r="AX2376" s="13" t="s">
        <v>76</v>
      </c>
      <c r="AY2376" s="169" t="s">
        <v>160</v>
      </c>
    </row>
    <row r="2377" spans="2:51" s="14" customFormat="1" ht="10">
      <c r="B2377" s="175"/>
      <c r="D2377" s="159" t="s">
        <v>171</v>
      </c>
      <c r="E2377" s="176" t="s">
        <v>21</v>
      </c>
      <c r="F2377" s="177" t="s">
        <v>180</v>
      </c>
      <c r="H2377" s="178">
        <v>13.899999999999999</v>
      </c>
      <c r="I2377" s="179"/>
      <c r="L2377" s="175"/>
      <c r="M2377" s="180"/>
      <c r="T2377" s="181"/>
      <c r="AT2377" s="176" t="s">
        <v>171</v>
      </c>
      <c r="AU2377" s="176" t="s">
        <v>85</v>
      </c>
      <c r="AV2377" s="14" t="s">
        <v>181</v>
      </c>
      <c r="AW2377" s="14" t="s">
        <v>37</v>
      </c>
      <c r="AX2377" s="14" t="s">
        <v>76</v>
      </c>
      <c r="AY2377" s="176" t="s">
        <v>160</v>
      </c>
    </row>
    <row r="2378" spans="2:51" s="12" customFormat="1" ht="10">
      <c r="B2378" s="162"/>
      <c r="D2378" s="159" t="s">
        <v>171</v>
      </c>
      <c r="E2378" s="163" t="s">
        <v>21</v>
      </c>
      <c r="F2378" s="164" t="s">
        <v>927</v>
      </c>
      <c r="H2378" s="163" t="s">
        <v>21</v>
      </c>
      <c r="I2378" s="165"/>
      <c r="L2378" s="162"/>
      <c r="M2378" s="166"/>
      <c r="T2378" s="167"/>
      <c r="AT2378" s="163" t="s">
        <v>171</v>
      </c>
      <c r="AU2378" s="163" t="s">
        <v>85</v>
      </c>
      <c r="AV2378" s="12" t="s">
        <v>83</v>
      </c>
      <c r="AW2378" s="12" t="s">
        <v>37</v>
      </c>
      <c r="AX2378" s="12" t="s">
        <v>76</v>
      </c>
      <c r="AY2378" s="163" t="s">
        <v>160</v>
      </c>
    </row>
    <row r="2379" spans="2:51" s="13" customFormat="1" ht="10">
      <c r="B2379" s="168"/>
      <c r="D2379" s="159" t="s">
        <v>171</v>
      </c>
      <c r="E2379" s="169" t="s">
        <v>21</v>
      </c>
      <c r="F2379" s="170" t="s">
        <v>1140</v>
      </c>
      <c r="H2379" s="171">
        <v>14.7</v>
      </c>
      <c r="I2379" s="172"/>
      <c r="L2379" s="168"/>
      <c r="M2379" s="173"/>
      <c r="T2379" s="174"/>
      <c r="AT2379" s="169" t="s">
        <v>171</v>
      </c>
      <c r="AU2379" s="169" t="s">
        <v>85</v>
      </c>
      <c r="AV2379" s="13" t="s">
        <v>85</v>
      </c>
      <c r="AW2379" s="13" t="s">
        <v>37</v>
      </c>
      <c r="AX2379" s="13" t="s">
        <v>76</v>
      </c>
      <c r="AY2379" s="169" t="s">
        <v>160</v>
      </c>
    </row>
    <row r="2380" spans="2:51" s="13" customFormat="1" ht="10">
      <c r="B2380" s="168"/>
      <c r="D2380" s="159" t="s">
        <v>171</v>
      </c>
      <c r="E2380" s="169" t="s">
        <v>21</v>
      </c>
      <c r="F2380" s="170" t="s">
        <v>2197</v>
      </c>
      <c r="H2380" s="171">
        <v>-0.8</v>
      </c>
      <c r="I2380" s="172"/>
      <c r="L2380" s="168"/>
      <c r="M2380" s="173"/>
      <c r="T2380" s="174"/>
      <c r="AT2380" s="169" t="s">
        <v>171</v>
      </c>
      <c r="AU2380" s="169" t="s">
        <v>85</v>
      </c>
      <c r="AV2380" s="13" t="s">
        <v>85</v>
      </c>
      <c r="AW2380" s="13" t="s">
        <v>37</v>
      </c>
      <c r="AX2380" s="13" t="s">
        <v>76</v>
      </c>
      <c r="AY2380" s="169" t="s">
        <v>160</v>
      </c>
    </row>
    <row r="2381" spans="2:51" s="14" customFormat="1" ht="10">
      <c r="B2381" s="175"/>
      <c r="D2381" s="159" t="s">
        <v>171</v>
      </c>
      <c r="E2381" s="176" t="s">
        <v>21</v>
      </c>
      <c r="F2381" s="177" t="s">
        <v>180</v>
      </c>
      <c r="H2381" s="178">
        <v>13.899999999999999</v>
      </c>
      <c r="I2381" s="179"/>
      <c r="L2381" s="175"/>
      <c r="M2381" s="180"/>
      <c r="T2381" s="181"/>
      <c r="AT2381" s="176" t="s">
        <v>171</v>
      </c>
      <c r="AU2381" s="176" t="s">
        <v>85</v>
      </c>
      <c r="AV2381" s="14" t="s">
        <v>181</v>
      </c>
      <c r="AW2381" s="14" t="s">
        <v>37</v>
      </c>
      <c r="AX2381" s="14" t="s">
        <v>76</v>
      </c>
      <c r="AY2381" s="176" t="s">
        <v>160</v>
      </c>
    </row>
    <row r="2382" spans="2:51" s="15" customFormat="1" ht="10">
      <c r="B2382" s="182"/>
      <c r="D2382" s="159" t="s">
        <v>171</v>
      </c>
      <c r="E2382" s="183" t="s">
        <v>21</v>
      </c>
      <c r="F2382" s="184" t="s">
        <v>185</v>
      </c>
      <c r="H2382" s="185">
        <v>217.5799999999999</v>
      </c>
      <c r="I2382" s="186"/>
      <c r="L2382" s="182"/>
      <c r="M2382" s="187"/>
      <c r="T2382" s="188"/>
      <c r="AT2382" s="183" t="s">
        <v>171</v>
      </c>
      <c r="AU2382" s="183" t="s">
        <v>85</v>
      </c>
      <c r="AV2382" s="15" t="s">
        <v>167</v>
      </c>
      <c r="AW2382" s="15" t="s">
        <v>37</v>
      </c>
      <c r="AX2382" s="15" t="s">
        <v>83</v>
      </c>
      <c r="AY2382" s="183" t="s">
        <v>160</v>
      </c>
    </row>
    <row r="2383" spans="2:65" s="1" customFormat="1" ht="16.5" customHeight="1">
      <c r="B2383" s="33"/>
      <c r="C2383" s="192" t="s">
        <v>2200</v>
      </c>
      <c r="D2383" s="192" t="s">
        <v>799</v>
      </c>
      <c r="E2383" s="193" t="s">
        <v>2201</v>
      </c>
      <c r="F2383" s="194" t="s">
        <v>2202</v>
      </c>
      <c r="G2383" s="195" t="s">
        <v>332</v>
      </c>
      <c r="H2383" s="196">
        <v>798.6</v>
      </c>
      <c r="I2383" s="197"/>
      <c r="J2383" s="198">
        <f>ROUND(I2383*H2383,2)</f>
        <v>0</v>
      </c>
      <c r="K2383" s="194" t="s">
        <v>166</v>
      </c>
      <c r="L2383" s="199"/>
      <c r="M2383" s="200" t="s">
        <v>21</v>
      </c>
      <c r="N2383" s="201" t="s">
        <v>47</v>
      </c>
      <c r="P2383" s="155">
        <f>O2383*H2383</f>
        <v>0</v>
      </c>
      <c r="Q2383" s="155">
        <v>0.00045</v>
      </c>
      <c r="R2383" s="155">
        <f>Q2383*H2383</f>
        <v>0.35937</v>
      </c>
      <c r="S2383" s="155">
        <v>0</v>
      </c>
      <c r="T2383" s="156">
        <f>S2383*H2383</f>
        <v>0</v>
      </c>
      <c r="AR2383" s="157" t="s">
        <v>445</v>
      </c>
      <c r="AT2383" s="157" t="s">
        <v>799</v>
      </c>
      <c r="AU2383" s="157" t="s">
        <v>85</v>
      </c>
      <c r="AY2383" s="18" t="s">
        <v>160</v>
      </c>
      <c r="BE2383" s="158">
        <f>IF(N2383="základní",J2383,0)</f>
        <v>0</v>
      </c>
      <c r="BF2383" s="158">
        <f>IF(N2383="snížená",J2383,0)</f>
        <v>0</v>
      </c>
      <c r="BG2383" s="158">
        <f>IF(N2383="zákl. přenesená",J2383,0)</f>
        <v>0</v>
      </c>
      <c r="BH2383" s="158">
        <f>IF(N2383="sníž. přenesená",J2383,0)</f>
        <v>0</v>
      </c>
      <c r="BI2383" s="158">
        <f>IF(N2383="nulová",J2383,0)</f>
        <v>0</v>
      </c>
      <c r="BJ2383" s="18" t="s">
        <v>83</v>
      </c>
      <c r="BK2383" s="158">
        <f>ROUND(I2383*H2383,2)</f>
        <v>0</v>
      </c>
      <c r="BL2383" s="18" t="s">
        <v>352</v>
      </c>
      <c r="BM2383" s="157" t="s">
        <v>2203</v>
      </c>
    </row>
    <row r="2384" spans="2:51" s="13" customFormat="1" ht="10">
      <c r="B2384" s="168"/>
      <c r="D2384" s="159" t="s">
        <v>171</v>
      </c>
      <c r="F2384" s="170" t="s">
        <v>2204</v>
      </c>
      <c r="H2384" s="171">
        <v>798.6</v>
      </c>
      <c r="I2384" s="172"/>
      <c r="L2384" s="168"/>
      <c r="M2384" s="173"/>
      <c r="T2384" s="174"/>
      <c r="AT2384" s="169" t="s">
        <v>171</v>
      </c>
      <c r="AU2384" s="169" t="s">
        <v>85</v>
      </c>
      <c r="AV2384" s="13" t="s">
        <v>85</v>
      </c>
      <c r="AW2384" s="13" t="s">
        <v>4</v>
      </c>
      <c r="AX2384" s="13" t="s">
        <v>83</v>
      </c>
      <c r="AY2384" s="169" t="s">
        <v>160</v>
      </c>
    </row>
    <row r="2385" spans="2:65" s="1" customFormat="1" ht="24" customHeight="1">
      <c r="B2385" s="33"/>
      <c r="C2385" s="146" t="s">
        <v>2205</v>
      </c>
      <c r="D2385" s="146" t="s">
        <v>162</v>
      </c>
      <c r="E2385" s="147" t="s">
        <v>2206</v>
      </c>
      <c r="F2385" s="148" t="s">
        <v>2207</v>
      </c>
      <c r="G2385" s="149" t="s">
        <v>204</v>
      </c>
      <c r="H2385" s="150">
        <v>220.369</v>
      </c>
      <c r="I2385" s="151"/>
      <c r="J2385" s="152">
        <f>ROUND(I2385*H2385,2)</f>
        <v>0</v>
      </c>
      <c r="K2385" s="148" t="s">
        <v>166</v>
      </c>
      <c r="L2385" s="33"/>
      <c r="M2385" s="153" t="s">
        <v>21</v>
      </c>
      <c r="N2385" s="154" t="s">
        <v>47</v>
      </c>
      <c r="P2385" s="155">
        <f>O2385*H2385</f>
        <v>0</v>
      </c>
      <c r="Q2385" s="155">
        <v>0.00689</v>
      </c>
      <c r="R2385" s="155">
        <f>Q2385*H2385</f>
        <v>1.51834241</v>
      </c>
      <c r="S2385" s="155">
        <v>0</v>
      </c>
      <c r="T2385" s="156">
        <f>S2385*H2385</f>
        <v>0</v>
      </c>
      <c r="AR2385" s="157" t="s">
        <v>352</v>
      </c>
      <c r="AT2385" s="157" t="s">
        <v>162</v>
      </c>
      <c r="AU2385" s="157" t="s">
        <v>85</v>
      </c>
      <c r="AY2385" s="18" t="s">
        <v>160</v>
      </c>
      <c r="BE2385" s="158">
        <f>IF(N2385="základní",J2385,0)</f>
        <v>0</v>
      </c>
      <c r="BF2385" s="158">
        <f>IF(N2385="snížená",J2385,0)</f>
        <v>0</v>
      </c>
      <c r="BG2385" s="158">
        <f>IF(N2385="zákl. přenesená",J2385,0)</f>
        <v>0</v>
      </c>
      <c r="BH2385" s="158">
        <f>IF(N2385="sníž. přenesená",J2385,0)</f>
        <v>0</v>
      </c>
      <c r="BI2385" s="158">
        <f>IF(N2385="nulová",J2385,0)</f>
        <v>0</v>
      </c>
      <c r="BJ2385" s="18" t="s">
        <v>83</v>
      </c>
      <c r="BK2385" s="158">
        <f>ROUND(I2385*H2385,2)</f>
        <v>0</v>
      </c>
      <c r="BL2385" s="18" t="s">
        <v>352</v>
      </c>
      <c r="BM2385" s="157" t="s">
        <v>2208</v>
      </c>
    </row>
    <row r="2386" spans="2:47" s="1" customFormat="1" ht="27">
      <c r="B2386" s="33"/>
      <c r="D2386" s="159" t="s">
        <v>169</v>
      </c>
      <c r="F2386" s="160" t="s">
        <v>2209</v>
      </c>
      <c r="I2386" s="94"/>
      <c r="L2386" s="33"/>
      <c r="M2386" s="161"/>
      <c r="T2386" s="54"/>
      <c r="AT2386" s="18" t="s">
        <v>169</v>
      </c>
      <c r="AU2386" s="18" t="s">
        <v>85</v>
      </c>
    </row>
    <row r="2387" spans="2:51" s="12" customFormat="1" ht="10">
      <c r="B2387" s="162"/>
      <c r="D2387" s="159" t="s">
        <v>171</v>
      </c>
      <c r="E2387" s="163" t="s">
        <v>21</v>
      </c>
      <c r="F2387" s="164" t="s">
        <v>1051</v>
      </c>
      <c r="H2387" s="163" t="s">
        <v>21</v>
      </c>
      <c r="I2387" s="165"/>
      <c r="L2387" s="162"/>
      <c r="M2387" s="166"/>
      <c r="T2387" s="167"/>
      <c r="AT2387" s="163" t="s">
        <v>171</v>
      </c>
      <c r="AU2387" s="163" t="s">
        <v>85</v>
      </c>
      <c r="AV2387" s="12" t="s">
        <v>83</v>
      </c>
      <c r="AW2387" s="12" t="s">
        <v>37</v>
      </c>
      <c r="AX2387" s="12" t="s">
        <v>76</v>
      </c>
      <c r="AY2387" s="163" t="s">
        <v>160</v>
      </c>
    </row>
    <row r="2388" spans="2:51" s="12" customFormat="1" ht="10">
      <c r="B2388" s="162"/>
      <c r="D2388" s="159" t="s">
        <v>171</v>
      </c>
      <c r="E2388" s="163" t="s">
        <v>21</v>
      </c>
      <c r="F2388" s="164" t="s">
        <v>1366</v>
      </c>
      <c r="H2388" s="163" t="s">
        <v>21</v>
      </c>
      <c r="I2388" s="165"/>
      <c r="L2388" s="162"/>
      <c r="M2388" s="166"/>
      <c r="T2388" s="167"/>
      <c r="AT2388" s="163" t="s">
        <v>171</v>
      </c>
      <c r="AU2388" s="163" t="s">
        <v>85</v>
      </c>
      <c r="AV2388" s="12" t="s">
        <v>83</v>
      </c>
      <c r="AW2388" s="12" t="s">
        <v>37</v>
      </c>
      <c r="AX2388" s="12" t="s">
        <v>76</v>
      </c>
      <c r="AY2388" s="163" t="s">
        <v>160</v>
      </c>
    </row>
    <row r="2389" spans="2:51" s="12" customFormat="1" ht="10">
      <c r="B2389" s="162"/>
      <c r="D2389" s="159" t="s">
        <v>171</v>
      </c>
      <c r="E2389" s="163" t="s">
        <v>21</v>
      </c>
      <c r="F2389" s="164" t="s">
        <v>823</v>
      </c>
      <c r="H2389" s="163" t="s">
        <v>21</v>
      </c>
      <c r="I2389" s="165"/>
      <c r="L2389" s="162"/>
      <c r="M2389" s="166"/>
      <c r="T2389" s="167"/>
      <c r="AT2389" s="163" t="s">
        <v>171</v>
      </c>
      <c r="AU2389" s="163" t="s">
        <v>85</v>
      </c>
      <c r="AV2389" s="12" t="s">
        <v>83</v>
      </c>
      <c r="AW2389" s="12" t="s">
        <v>37</v>
      </c>
      <c r="AX2389" s="12" t="s">
        <v>76</v>
      </c>
      <c r="AY2389" s="163" t="s">
        <v>160</v>
      </c>
    </row>
    <row r="2390" spans="2:51" s="13" customFormat="1" ht="10">
      <c r="B2390" s="168"/>
      <c r="D2390" s="159" t="s">
        <v>171</v>
      </c>
      <c r="E2390" s="169" t="s">
        <v>21</v>
      </c>
      <c r="F2390" s="170" t="s">
        <v>1731</v>
      </c>
      <c r="H2390" s="171">
        <v>6.992</v>
      </c>
      <c r="I2390" s="172"/>
      <c r="L2390" s="168"/>
      <c r="M2390" s="173"/>
      <c r="T2390" s="174"/>
      <c r="AT2390" s="169" t="s">
        <v>171</v>
      </c>
      <c r="AU2390" s="169" t="s">
        <v>85</v>
      </c>
      <c r="AV2390" s="13" t="s">
        <v>85</v>
      </c>
      <c r="AW2390" s="13" t="s">
        <v>37</v>
      </c>
      <c r="AX2390" s="13" t="s">
        <v>76</v>
      </c>
      <c r="AY2390" s="169" t="s">
        <v>160</v>
      </c>
    </row>
    <row r="2391" spans="2:51" s="13" customFormat="1" ht="10">
      <c r="B2391" s="168"/>
      <c r="D2391" s="159" t="s">
        <v>171</v>
      </c>
      <c r="E2391" s="169" t="s">
        <v>21</v>
      </c>
      <c r="F2391" s="170" t="s">
        <v>2210</v>
      </c>
      <c r="H2391" s="171">
        <v>0.405</v>
      </c>
      <c r="I2391" s="172"/>
      <c r="L2391" s="168"/>
      <c r="M2391" s="173"/>
      <c r="T2391" s="174"/>
      <c r="AT2391" s="169" t="s">
        <v>171</v>
      </c>
      <c r="AU2391" s="169" t="s">
        <v>85</v>
      </c>
      <c r="AV2391" s="13" t="s">
        <v>85</v>
      </c>
      <c r="AW2391" s="13" t="s">
        <v>37</v>
      </c>
      <c r="AX2391" s="13" t="s">
        <v>76</v>
      </c>
      <c r="AY2391" s="169" t="s">
        <v>160</v>
      </c>
    </row>
    <row r="2392" spans="2:51" s="14" customFormat="1" ht="10">
      <c r="B2392" s="175"/>
      <c r="D2392" s="159" t="s">
        <v>171</v>
      </c>
      <c r="E2392" s="176" t="s">
        <v>21</v>
      </c>
      <c r="F2392" s="177" t="s">
        <v>180</v>
      </c>
      <c r="H2392" s="178">
        <v>7.397</v>
      </c>
      <c r="I2392" s="179"/>
      <c r="L2392" s="175"/>
      <c r="M2392" s="180"/>
      <c r="T2392" s="181"/>
      <c r="AT2392" s="176" t="s">
        <v>171</v>
      </c>
      <c r="AU2392" s="176" t="s">
        <v>85</v>
      </c>
      <c r="AV2392" s="14" t="s">
        <v>181</v>
      </c>
      <c r="AW2392" s="14" t="s">
        <v>37</v>
      </c>
      <c r="AX2392" s="14" t="s">
        <v>76</v>
      </c>
      <c r="AY2392" s="176" t="s">
        <v>160</v>
      </c>
    </row>
    <row r="2393" spans="2:51" s="12" customFormat="1" ht="10">
      <c r="B2393" s="162"/>
      <c r="D2393" s="159" t="s">
        <v>171</v>
      </c>
      <c r="E2393" s="163" t="s">
        <v>21</v>
      </c>
      <c r="F2393" s="164" t="s">
        <v>827</v>
      </c>
      <c r="H2393" s="163" t="s">
        <v>21</v>
      </c>
      <c r="I2393" s="165"/>
      <c r="L2393" s="162"/>
      <c r="M2393" s="166"/>
      <c r="T2393" s="167"/>
      <c r="AT2393" s="163" t="s">
        <v>171</v>
      </c>
      <c r="AU2393" s="163" t="s">
        <v>85</v>
      </c>
      <c r="AV2393" s="12" t="s">
        <v>83</v>
      </c>
      <c r="AW2393" s="12" t="s">
        <v>37</v>
      </c>
      <c r="AX2393" s="12" t="s">
        <v>76</v>
      </c>
      <c r="AY2393" s="163" t="s">
        <v>160</v>
      </c>
    </row>
    <row r="2394" spans="2:51" s="13" customFormat="1" ht="10">
      <c r="B2394" s="168"/>
      <c r="D2394" s="159" t="s">
        <v>171</v>
      </c>
      <c r="E2394" s="169" t="s">
        <v>21</v>
      </c>
      <c r="F2394" s="170" t="s">
        <v>1732</v>
      </c>
      <c r="H2394" s="171">
        <v>9.894</v>
      </c>
      <c r="I2394" s="172"/>
      <c r="L2394" s="168"/>
      <c r="M2394" s="173"/>
      <c r="T2394" s="174"/>
      <c r="AT2394" s="169" t="s">
        <v>171</v>
      </c>
      <c r="AU2394" s="169" t="s">
        <v>85</v>
      </c>
      <c r="AV2394" s="13" t="s">
        <v>85</v>
      </c>
      <c r="AW2394" s="13" t="s">
        <v>37</v>
      </c>
      <c r="AX2394" s="13" t="s">
        <v>76</v>
      </c>
      <c r="AY2394" s="169" t="s">
        <v>160</v>
      </c>
    </row>
    <row r="2395" spans="2:51" s="14" customFormat="1" ht="10">
      <c r="B2395" s="175"/>
      <c r="D2395" s="159" t="s">
        <v>171</v>
      </c>
      <c r="E2395" s="176" t="s">
        <v>21</v>
      </c>
      <c r="F2395" s="177" t="s">
        <v>180</v>
      </c>
      <c r="H2395" s="178">
        <v>9.894</v>
      </c>
      <c r="I2395" s="179"/>
      <c r="L2395" s="175"/>
      <c r="M2395" s="180"/>
      <c r="T2395" s="181"/>
      <c r="AT2395" s="176" t="s">
        <v>171</v>
      </c>
      <c r="AU2395" s="176" t="s">
        <v>85</v>
      </c>
      <c r="AV2395" s="14" t="s">
        <v>181</v>
      </c>
      <c r="AW2395" s="14" t="s">
        <v>37</v>
      </c>
      <c r="AX2395" s="14" t="s">
        <v>76</v>
      </c>
      <c r="AY2395" s="176" t="s">
        <v>160</v>
      </c>
    </row>
    <row r="2396" spans="2:51" s="12" customFormat="1" ht="10">
      <c r="B2396" s="162"/>
      <c r="D2396" s="159" t="s">
        <v>171</v>
      </c>
      <c r="E2396" s="163" t="s">
        <v>21</v>
      </c>
      <c r="F2396" s="164" t="s">
        <v>830</v>
      </c>
      <c r="H2396" s="163" t="s">
        <v>21</v>
      </c>
      <c r="I2396" s="165"/>
      <c r="L2396" s="162"/>
      <c r="M2396" s="166"/>
      <c r="T2396" s="167"/>
      <c r="AT2396" s="163" t="s">
        <v>171</v>
      </c>
      <c r="AU2396" s="163" t="s">
        <v>85</v>
      </c>
      <c r="AV2396" s="12" t="s">
        <v>83</v>
      </c>
      <c r="AW2396" s="12" t="s">
        <v>37</v>
      </c>
      <c r="AX2396" s="12" t="s">
        <v>76</v>
      </c>
      <c r="AY2396" s="163" t="s">
        <v>160</v>
      </c>
    </row>
    <row r="2397" spans="2:51" s="13" customFormat="1" ht="10">
      <c r="B2397" s="168"/>
      <c r="D2397" s="159" t="s">
        <v>171</v>
      </c>
      <c r="E2397" s="169" t="s">
        <v>21</v>
      </c>
      <c r="F2397" s="170" t="s">
        <v>1733</v>
      </c>
      <c r="H2397" s="171">
        <v>8.357</v>
      </c>
      <c r="I2397" s="172"/>
      <c r="L2397" s="168"/>
      <c r="M2397" s="173"/>
      <c r="T2397" s="174"/>
      <c r="AT2397" s="169" t="s">
        <v>171</v>
      </c>
      <c r="AU2397" s="169" t="s">
        <v>85</v>
      </c>
      <c r="AV2397" s="13" t="s">
        <v>85</v>
      </c>
      <c r="AW2397" s="13" t="s">
        <v>37</v>
      </c>
      <c r="AX2397" s="13" t="s">
        <v>76</v>
      </c>
      <c r="AY2397" s="169" t="s">
        <v>160</v>
      </c>
    </row>
    <row r="2398" spans="2:51" s="14" customFormat="1" ht="10">
      <c r="B2398" s="175"/>
      <c r="D2398" s="159" t="s">
        <v>171</v>
      </c>
      <c r="E2398" s="176" t="s">
        <v>21</v>
      </c>
      <c r="F2398" s="177" t="s">
        <v>180</v>
      </c>
      <c r="H2398" s="178">
        <v>8.357</v>
      </c>
      <c r="I2398" s="179"/>
      <c r="L2398" s="175"/>
      <c r="M2398" s="180"/>
      <c r="T2398" s="181"/>
      <c r="AT2398" s="176" t="s">
        <v>171</v>
      </c>
      <c r="AU2398" s="176" t="s">
        <v>85</v>
      </c>
      <c r="AV2398" s="14" t="s">
        <v>181</v>
      </c>
      <c r="AW2398" s="14" t="s">
        <v>37</v>
      </c>
      <c r="AX2398" s="14" t="s">
        <v>76</v>
      </c>
      <c r="AY2398" s="176" t="s">
        <v>160</v>
      </c>
    </row>
    <row r="2399" spans="2:51" s="12" customFormat="1" ht="10">
      <c r="B2399" s="162"/>
      <c r="D2399" s="159" t="s">
        <v>171</v>
      </c>
      <c r="E2399" s="163" t="s">
        <v>21</v>
      </c>
      <c r="F2399" s="164" t="s">
        <v>832</v>
      </c>
      <c r="H2399" s="163" t="s">
        <v>21</v>
      </c>
      <c r="I2399" s="165"/>
      <c r="L2399" s="162"/>
      <c r="M2399" s="166"/>
      <c r="T2399" s="167"/>
      <c r="AT2399" s="163" t="s">
        <v>171</v>
      </c>
      <c r="AU2399" s="163" t="s">
        <v>85</v>
      </c>
      <c r="AV2399" s="12" t="s">
        <v>83</v>
      </c>
      <c r="AW2399" s="12" t="s">
        <v>37</v>
      </c>
      <c r="AX2399" s="12" t="s">
        <v>76</v>
      </c>
      <c r="AY2399" s="163" t="s">
        <v>160</v>
      </c>
    </row>
    <row r="2400" spans="2:51" s="13" customFormat="1" ht="10">
      <c r="B2400" s="168"/>
      <c r="D2400" s="159" t="s">
        <v>171</v>
      </c>
      <c r="E2400" s="169" t="s">
        <v>21</v>
      </c>
      <c r="F2400" s="170" t="s">
        <v>1734</v>
      </c>
      <c r="H2400" s="171">
        <v>12.09</v>
      </c>
      <c r="I2400" s="172"/>
      <c r="L2400" s="168"/>
      <c r="M2400" s="173"/>
      <c r="T2400" s="174"/>
      <c r="AT2400" s="169" t="s">
        <v>171</v>
      </c>
      <c r="AU2400" s="169" t="s">
        <v>85</v>
      </c>
      <c r="AV2400" s="13" t="s">
        <v>85</v>
      </c>
      <c r="AW2400" s="13" t="s">
        <v>37</v>
      </c>
      <c r="AX2400" s="13" t="s">
        <v>76</v>
      </c>
      <c r="AY2400" s="169" t="s">
        <v>160</v>
      </c>
    </row>
    <row r="2401" spans="2:51" s="13" customFormat="1" ht="10">
      <c r="B2401" s="168"/>
      <c r="D2401" s="159" t="s">
        <v>171</v>
      </c>
      <c r="E2401" s="169" t="s">
        <v>21</v>
      </c>
      <c r="F2401" s="170" t="s">
        <v>2211</v>
      </c>
      <c r="H2401" s="171">
        <v>0.6</v>
      </c>
      <c r="I2401" s="172"/>
      <c r="L2401" s="168"/>
      <c r="M2401" s="173"/>
      <c r="T2401" s="174"/>
      <c r="AT2401" s="169" t="s">
        <v>171</v>
      </c>
      <c r="AU2401" s="169" t="s">
        <v>85</v>
      </c>
      <c r="AV2401" s="13" t="s">
        <v>85</v>
      </c>
      <c r="AW2401" s="13" t="s">
        <v>37</v>
      </c>
      <c r="AX2401" s="13" t="s">
        <v>76</v>
      </c>
      <c r="AY2401" s="169" t="s">
        <v>160</v>
      </c>
    </row>
    <row r="2402" spans="2:51" s="14" customFormat="1" ht="10">
      <c r="B2402" s="175"/>
      <c r="D2402" s="159" t="s">
        <v>171</v>
      </c>
      <c r="E2402" s="176" t="s">
        <v>21</v>
      </c>
      <c r="F2402" s="177" t="s">
        <v>180</v>
      </c>
      <c r="H2402" s="178">
        <v>12.69</v>
      </c>
      <c r="I2402" s="179"/>
      <c r="L2402" s="175"/>
      <c r="M2402" s="180"/>
      <c r="T2402" s="181"/>
      <c r="AT2402" s="176" t="s">
        <v>171</v>
      </c>
      <c r="AU2402" s="176" t="s">
        <v>85</v>
      </c>
      <c r="AV2402" s="14" t="s">
        <v>181</v>
      </c>
      <c r="AW2402" s="14" t="s">
        <v>37</v>
      </c>
      <c r="AX2402" s="14" t="s">
        <v>76</v>
      </c>
      <c r="AY2402" s="176" t="s">
        <v>160</v>
      </c>
    </row>
    <row r="2403" spans="2:51" s="12" customFormat="1" ht="10">
      <c r="B2403" s="162"/>
      <c r="D2403" s="159" t="s">
        <v>171</v>
      </c>
      <c r="E2403" s="163" t="s">
        <v>21</v>
      </c>
      <c r="F2403" s="164" t="s">
        <v>835</v>
      </c>
      <c r="H2403" s="163" t="s">
        <v>21</v>
      </c>
      <c r="I2403" s="165"/>
      <c r="L2403" s="162"/>
      <c r="M2403" s="166"/>
      <c r="T2403" s="167"/>
      <c r="AT2403" s="163" t="s">
        <v>171</v>
      </c>
      <c r="AU2403" s="163" t="s">
        <v>85</v>
      </c>
      <c r="AV2403" s="12" t="s">
        <v>83</v>
      </c>
      <c r="AW2403" s="12" t="s">
        <v>37</v>
      </c>
      <c r="AX2403" s="12" t="s">
        <v>76</v>
      </c>
      <c r="AY2403" s="163" t="s">
        <v>160</v>
      </c>
    </row>
    <row r="2404" spans="2:51" s="13" customFormat="1" ht="10">
      <c r="B2404" s="168"/>
      <c r="D2404" s="159" t="s">
        <v>171</v>
      </c>
      <c r="E2404" s="169" t="s">
        <v>21</v>
      </c>
      <c r="F2404" s="170" t="s">
        <v>1735</v>
      </c>
      <c r="H2404" s="171">
        <v>15.81</v>
      </c>
      <c r="I2404" s="172"/>
      <c r="L2404" s="168"/>
      <c r="M2404" s="173"/>
      <c r="T2404" s="174"/>
      <c r="AT2404" s="169" t="s">
        <v>171</v>
      </c>
      <c r="AU2404" s="169" t="s">
        <v>85</v>
      </c>
      <c r="AV2404" s="13" t="s">
        <v>85</v>
      </c>
      <c r="AW2404" s="13" t="s">
        <v>37</v>
      </c>
      <c r="AX2404" s="13" t="s">
        <v>76</v>
      </c>
      <c r="AY2404" s="169" t="s">
        <v>160</v>
      </c>
    </row>
    <row r="2405" spans="2:51" s="14" customFormat="1" ht="10">
      <c r="B2405" s="175"/>
      <c r="D2405" s="159" t="s">
        <v>171</v>
      </c>
      <c r="E2405" s="176" t="s">
        <v>21</v>
      </c>
      <c r="F2405" s="177" t="s">
        <v>180</v>
      </c>
      <c r="H2405" s="178">
        <v>15.81</v>
      </c>
      <c r="I2405" s="179"/>
      <c r="L2405" s="175"/>
      <c r="M2405" s="180"/>
      <c r="T2405" s="181"/>
      <c r="AT2405" s="176" t="s">
        <v>171</v>
      </c>
      <c r="AU2405" s="176" t="s">
        <v>85</v>
      </c>
      <c r="AV2405" s="14" t="s">
        <v>181</v>
      </c>
      <c r="AW2405" s="14" t="s">
        <v>37</v>
      </c>
      <c r="AX2405" s="14" t="s">
        <v>76</v>
      </c>
      <c r="AY2405" s="176" t="s">
        <v>160</v>
      </c>
    </row>
    <row r="2406" spans="2:51" s="12" customFormat="1" ht="10">
      <c r="B2406" s="162"/>
      <c r="D2406" s="159" t="s">
        <v>171</v>
      </c>
      <c r="E2406" s="163" t="s">
        <v>21</v>
      </c>
      <c r="F2406" s="164" t="s">
        <v>839</v>
      </c>
      <c r="H2406" s="163" t="s">
        <v>21</v>
      </c>
      <c r="I2406" s="165"/>
      <c r="L2406" s="162"/>
      <c r="M2406" s="166"/>
      <c r="T2406" s="167"/>
      <c r="AT2406" s="163" t="s">
        <v>171</v>
      </c>
      <c r="AU2406" s="163" t="s">
        <v>85</v>
      </c>
      <c r="AV2406" s="12" t="s">
        <v>83</v>
      </c>
      <c r="AW2406" s="12" t="s">
        <v>37</v>
      </c>
      <c r="AX2406" s="12" t="s">
        <v>76</v>
      </c>
      <c r="AY2406" s="163" t="s">
        <v>160</v>
      </c>
    </row>
    <row r="2407" spans="2:51" s="13" customFormat="1" ht="10">
      <c r="B2407" s="168"/>
      <c r="D2407" s="159" t="s">
        <v>171</v>
      </c>
      <c r="E2407" s="169" t="s">
        <v>21</v>
      </c>
      <c r="F2407" s="170" t="s">
        <v>1735</v>
      </c>
      <c r="H2407" s="171">
        <v>15.81</v>
      </c>
      <c r="I2407" s="172"/>
      <c r="L2407" s="168"/>
      <c r="M2407" s="173"/>
      <c r="T2407" s="174"/>
      <c r="AT2407" s="169" t="s">
        <v>171</v>
      </c>
      <c r="AU2407" s="169" t="s">
        <v>85</v>
      </c>
      <c r="AV2407" s="13" t="s">
        <v>85</v>
      </c>
      <c r="AW2407" s="13" t="s">
        <v>37</v>
      </c>
      <c r="AX2407" s="13" t="s">
        <v>76</v>
      </c>
      <c r="AY2407" s="169" t="s">
        <v>160</v>
      </c>
    </row>
    <row r="2408" spans="2:51" s="14" customFormat="1" ht="10">
      <c r="B2408" s="175"/>
      <c r="D2408" s="159" t="s">
        <v>171</v>
      </c>
      <c r="E2408" s="176" t="s">
        <v>21</v>
      </c>
      <c r="F2408" s="177" t="s">
        <v>180</v>
      </c>
      <c r="H2408" s="178">
        <v>15.81</v>
      </c>
      <c r="I2408" s="179"/>
      <c r="L2408" s="175"/>
      <c r="M2408" s="180"/>
      <c r="T2408" s="181"/>
      <c r="AT2408" s="176" t="s">
        <v>171</v>
      </c>
      <c r="AU2408" s="176" t="s">
        <v>85</v>
      </c>
      <c r="AV2408" s="14" t="s">
        <v>181</v>
      </c>
      <c r="AW2408" s="14" t="s">
        <v>37</v>
      </c>
      <c r="AX2408" s="14" t="s">
        <v>76</v>
      </c>
      <c r="AY2408" s="176" t="s">
        <v>160</v>
      </c>
    </row>
    <row r="2409" spans="2:51" s="12" customFormat="1" ht="10">
      <c r="B2409" s="162"/>
      <c r="D2409" s="159" t="s">
        <v>171</v>
      </c>
      <c r="E2409" s="163" t="s">
        <v>21</v>
      </c>
      <c r="F2409" s="164" t="s">
        <v>840</v>
      </c>
      <c r="H2409" s="163" t="s">
        <v>21</v>
      </c>
      <c r="I2409" s="165"/>
      <c r="L2409" s="162"/>
      <c r="M2409" s="166"/>
      <c r="T2409" s="167"/>
      <c r="AT2409" s="163" t="s">
        <v>171</v>
      </c>
      <c r="AU2409" s="163" t="s">
        <v>85</v>
      </c>
      <c r="AV2409" s="12" t="s">
        <v>83</v>
      </c>
      <c r="AW2409" s="12" t="s">
        <v>37</v>
      </c>
      <c r="AX2409" s="12" t="s">
        <v>76</v>
      </c>
      <c r="AY2409" s="163" t="s">
        <v>160</v>
      </c>
    </row>
    <row r="2410" spans="2:51" s="13" customFormat="1" ht="10">
      <c r="B2410" s="168"/>
      <c r="D2410" s="159" t="s">
        <v>171</v>
      </c>
      <c r="E2410" s="169" t="s">
        <v>21</v>
      </c>
      <c r="F2410" s="170" t="s">
        <v>1736</v>
      </c>
      <c r="H2410" s="171">
        <v>10.2</v>
      </c>
      <c r="I2410" s="172"/>
      <c r="L2410" s="168"/>
      <c r="M2410" s="173"/>
      <c r="T2410" s="174"/>
      <c r="AT2410" s="169" t="s">
        <v>171</v>
      </c>
      <c r="AU2410" s="169" t="s">
        <v>85</v>
      </c>
      <c r="AV2410" s="13" t="s">
        <v>85</v>
      </c>
      <c r="AW2410" s="13" t="s">
        <v>37</v>
      </c>
      <c r="AX2410" s="13" t="s">
        <v>76</v>
      </c>
      <c r="AY2410" s="169" t="s">
        <v>160</v>
      </c>
    </row>
    <row r="2411" spans="2:51" s="13" customFormat="1" ht="10">
      <c r="B2411" s="168"/>
      <c r="D2411" s="159" t="s">
        <v>171</v>
      </c>
      <c r="E2411" s="169" t="s">
        <v>21</v>
      </c>
      <c r="F2411" s="170" t="s">
        <v>2212</v>
      </c>
      <c r="H2411" s="171">
        <v>0.12</v>
      </c>
      <c r="I2411" s="172"/>
      <c r="L2411" s="168"/>
      <c r="M2411" s="173"/>
      <c r="T2411" s="174"/>
      <c r="AT2411" s="169" t="s">
        <v>171</v>
      </c>
      <c r="AU2411" s="169" t="s">
        <v>85</v>
      </c>
      <c r="AV2411" s="13" t="s">
        <v>85</v>
      </c>
      <c r="AW2411" s="13" t="s">
        <v>37</v>
      </c>
      <c r="AX2411" s="13" t="s">
        <v>76</v>
      </c>
      <c r="AY2411" s="169" t="s">
        <v>160</v>
      </c>
    </row>
    <row r="2412" spans="2:51" s="14" customFormat="1" ht="10">
      <c r="B2412" s="175"/>
      <c r="D2412" s="159" t="s">
        <v>171</v>
      </c>
      <c r="E2412" s="176" t="s">
        <v>21</v>
      </c>
      <c r="F2412" s="177" t="s">
        <v>180</v>
      </c>
      <c r="H2412" s="178">
        <v>10.319999999999999</v>
      </c>
      <c r="I2412" s="179"/>
      <c r="L2412" s="175"/>
      <c r="M2412" s="180"/>
      <c r="T2412" s="181"/>
      <c r="AT2412" s="176" t="s">
        <v>171</v>
      </c>
      <c r="AU2412" s="176" t="s">
        <v>85</v>
      </c>
      <c r="AV2412" s="14" t="s">
        <v>181</v>
      </c>
      <c r="AW2412" s="14" t="s">
        <v>37</v>
      </c>
      <c r="AX2412" s="14" t="s">
        <v>76</v>
      </c>
      <c r="AY2412" s="176" t="s">
        <v>160</v>
      </c>
    </row>
    <row r="2413" spans="2:51" s="12" customFormat="1" ht="10">
      <c r="B2413" s="162"/>
      <c r="D2413" s="159" t="s">
        <v>171</v>
      </c>
      <c r="E2413" s="163" t="s">
        <v>21</v>
      </c>
      <c r="F2413" s="164" t="s">
        <v>844</v>
      </c>
      <c r="H2413" s="163" t="s">
        <v>21</v>
      </c>
      <c r="I2413" s="165"/>
      <c r="L2413" s="162"/>
      <c r="M2413" s="166"/>
      <c r="T2413" s="167"/>
      <c r="AT2413" s="163" t="s">
        <v>171</v>
      </c>
      <c r="AU2413" s="163" t="s">
        <v>85</v>
      </c>
      <c r="AV2413" s="12" t="s">
        <v>83</v>
      </c>
      <c r="AW2413" s="12" t="s">
        <v>37</v>
      </c>
      <c r="AX2413" s="12" t="s">
        <v>76</v>
      </c>
      <c r="AY2413" s="163" t="s">
        <v>160</v>
      </c>
    </row>
    <row r="2414" spans="2:51" s="13" customFormat="1" ht="10">
      <c r="B2414" s="168"/>
      <c r="D2414" s="159" t="s">
        <v>171</v>
      </c>
      <c r="E2414" s="169" t="s">
        <v>21</v>
      </c>
      <c r="F2414" s="170" t="s">
        <v>1737</v>
      </c>
      <c r="H2414" s="171">
        <v>2.74</v>
      </c>
      <c r="I2414" s="172"/>
      <c r="L2414" s="168"/>
      <c r="M2414" s="173"/>
      <c r="T2414" s="174"/>
      <c r="AT2414" s="169" t="s">
        <v>171</v>
      </c>
      <c r="AU2414" s="169" t="s">
        <v>85</v>
      </c>
      <c r="AV2414" s="13" t="s">
        <v>85</v>
      </c>
      <c r="AW2414" s="13" t="s">
        <v>37</v>
      </c>
      <c r="AX2414" s="13" t="s">
        <v>76</v>
      </c>
      <c r="AY2414" s="169" t="s">
        <v>160</v>
      </c>
    </row>
    <row r="2415" spans="2:51" s="13" customFormat="1" ht="10">
      <c r="B2415" s="168"/>
      <c r="D2415" s="159" t="s">
        <v>171</v>
      </c>
      <c r="E2415" s="169" t="s">
        <v>21</v>
      </c>
      <c r="F2415" s="170" t="s">
        <v>2212</v>
      </c>
      <c r="H2415" s="171">
        <v>0.12</v>
      </c>
      <c r="I2415" s="172"/>
      <c r="L2415" s="168"/>
      <c r="M2415" s="173"/>
      <c r="T2415" s="174"/>
      <c r="AT2415" s="169" t="s">
        <v>171</v>
      </c>
      <c r="AU2415" s="169" t="s">
        <v>85</v>
      </c>
      <c r="AV2415" s="13" t="s">
        <v>85</v>
      </c>
      <c r="AW2415" s="13" t="s">
        <v>37</v>
      </c>
      <c r="AX2415" s="13" t="s">
        <v>76</v>
      </c>
      <c r="AY2415" s="169" t="s">
        <v>160</v>
      </c>
    </row>
    <row r="2416" spans="2:51" s="14" customFormat="1" ht="10">
      <c r="B2416" s="175"/>
      <c r="D2416" s="159" t="s">
        <v>171</v>
      </c>
      <c r="E2416" s="176" t="s">
        <v>21</v>
      </c>
      <c r="F2416" s="177" t="s">
        <v>180</v>
      </c>
      <c r="H2416" s="178">
        <v>2.8600000000000003</v>
      </c>
      <c r="I2416" s="179"/>
      <c r="L2416" s="175"/>
      <c r="M2416" s="180"/>
      <c r="T2416" s="181"/>
      <c r="AT2416" s="176" t="s">
        <v>171</v>
      </c>
      <c r="AU2416" s="176" t="s">
        <v>85</v>
      </c>
      <c r="AV2416" s="14" t="s">
        <v>181</v>
      </c>
      <c r="AW2416" s="14" t="s">
        <v>37</v>
      </c>
      <c r="AX2416" s="14" t="s">
        <v>76</v>
      </c>
      <c r="AY2416" s="176" t="s">
        <v>160</v>
      </c>
    </row>
    <row r="2417" spans="2:51" s="12" customFormat="1" ht="10">
      <c r="B2417" s="162"/>
      <c r="D2417" s="159" t="s">
        <v>171</v>
      </c>
      <c r="E2417" s="163" t="s">
        <v>21</v>
      </c>
      <c r="F2417" s="164" t="s">
        <v>847</v>
      </c>
      <c r="H2417" s="163" t="s">
        <v>21</v>
      </c>
      <c r="I2417" s="165"/>
      <c r="L2417" s="162"/>
      <c r="M2417" s="166"/>
      <c r="T2417" s="167"/>
      <c r="AT2417" s="163" t="s">
        <v>171</v>
      </c>
      <c r="AU2417" s="163" t="s">
        <v>85</v>
      </c>
      <c r="AV2417" s="12" t="s">
        <v>83</v>
      </c>
      <c r="AW2417" s="12" t="s">
        <v>37</v>
      </c>
      <c r="AX2417" s="12" t="s">
        <v>76</v>
      </c>
      <c r="AY2417" s="163" t="s">
        <v>160</v>
      </c>
    </row>
    <row r="2418" spans="2:51" s="13" customFormat="1" ht="10">
      <c r="B2418" s="168"/>
      <c r="D2418" s="159" t="s">
        <v>171</v>
      </c>
      <c r="E2418" s="169" t="s">
        <v>21</v>
      </c>
      <c r="F2418" s="170" t="s">
        <v>1747</v>
      </c>
      <c r="H2418" s="171">
        <v>6.555</v>
      </c>
      <c r="I2418" s="172"/>
      <c r="L2418" s="168"/>
      <c r="M2418" s="173"/>
      <c r="T2418" s="174"/>
      <c r="AT2418" s="169" t="s">
        <v>171</v>
      </c>
      <c r="AU2418" s="169" t="s">
        <v>85</v>
      </c>
      <c r="AV2418" s="13" t="s">
        <v>85</v>
      </c>
      <c r="AW2418" s="13" t="s">
        <v>37</v>
      </c>
      <c r="AX2418" s="13" t="s">
        <v>76</v>
      </c>
      <c r="AY2418" s="169" t="s">
        <v>160</v>
      </c>
    </row>
    <row r="2419" spans="2:51" s="14" customFormat="1" ht="10">
      <c r="B2419" s="175"/>
      <c r="D2419" s="159" t="s">
        <v>171</v>
      </c>
      <c r="E2419" s="176" t="s">
        <v>21</v>
      </c>
      <c r="F2419" s="177" t="s">
        <v>180</v>
      </c>
      <c r="H2419" s="178">
        <v>6.555</v>
      </c>
      <c r="I2419" s="179"/>
      <c r="L2419" s="175"/>
      <c r="M2419" s="180"/>
      <c r="T2419" s="181"/>
      <c r="AT2419" s="176" t="s">
        <v>171</v>
      </c>
      <c r="AU2419" s="176" t="s">
        <v>85</v>
      </c>
      <c r="AV2419" s="14" t="s">
        <v>181</v>
      </c>
      <c r="AW2419" s="14" t="s">
        <v>37</v>
      </c>
      <c r="AX2419" s="14" t="s">
        <v>76</v>
      </c>
      <c r="AY2419" s="176" t="s">
        <v>160</v>
      </c>
    </row>
    <row r="2420" spans="2:51" s="12" customFormat="1" ht="10">
      <c r="B2420" s="162"/>
      <c r="D2420" s="159" t="s">
        <v>171</v>
      </c>
      <c r="E2420" s="163" t="s">
        <v>21</v>
      </c>
      <c r="F2420" s="164" t="s">
        <v>851</v>
      </c>
      <c r="H2420" s="163" t="s">
        <v>21</v>
      </c>
      <c r="I2420" s="165"/>
      <c r="L2420" s="162"/>
      <c r="M2420" s="166"/>
      <c r="T2420" s="167"/>
      <c r="AT2420" s="163" t="s">
        <v>171</v>
      </c>
      <c r="AU2420" s="163" t="s">
        <v>85</v>
      </c>
      <c r="AV2420" s="12" t="s">
        <v>83</v>
      </c>
      <c r="AW2420" s="12" t="s">
        <v>37</v>
      </c>
      <c r="AX2420" s="12" t="s">
        <v>76</v>
      </c>
      <c r="AY2420" s="163" t="s">
        <v>160</v>
      </c>
    </row>
    <row r="2421" spans="2:51" s="13" customFormat="1" ht="10">
      <c r="B2421" s="168"/>
      <c r="D2421" s="159" t="s">
        <v>171</v>
      </c>
      <c r="E2421" s="169" t="s">
        <v>21</v>
      </c>
      <c r="F2421" s="170" t="s">
        <v>1748</v>
      </c>
      <c r="H2421" s="171">
        <v>1.984</v>
      </c>
      <c r="I2421" s="172"/>
      <c r="L2421" s="168"/>
      <c r="M2421" s="173"/>
      <c r="T2421" s="174"/>
      <c r="AT2421" s="169" t="s">
        <v>171</v>
      </c>
      <c r="AU2421" s="169" t="s">
        <v>85</v>
      </c>
      <c r="AV2421" s="13" t="s">
        <v>85</v>
      </c>
      <c r="AW2421" s="13" t="s">
        <v>37</v>
      </c>
      <c r="AX2421" s="13" t="s">
        <v>76</v>
      </c>
      <c r="AY2421" s="169" t="s">
        <v>160</v>
      </c>
    </row>
    <row r="2422" spans="2:51" s="13" customFormat="1" ht="10">
      <c r="B2422" s="168"/>
      <c r="D2422" s="159" t="s">
        <v>171</v>
      </c>
      <c r="E2422" s="169" t="s">
        <v>21</v>
      </c>
      <c r="F2422" s="170" t="s">
        <v>2213</v>
      </c>
      <c r="H2422" s="171">
        <v>0.105</v>
      </c>
      <c r="I2422" s="172"/>
      <c r="L2422" s="168"/>
      <c r="M2422" s="173"/>
      <c r="T2422" s="174"/>
      <c r="AT2422" s="169" t="s">
        <v>171</v>
      </c>
      <c r="AU2422" s="169" t="s">
        <v>85</v>
      </c>
      <c r="AV2422" s="13" t="s">
        <v>85</v>
      </c>
      <c r="AW2422" s="13" t="s">
        <v>37</v>
      </c>
      <c r="AX2422" s="13" t="s">
        <v>76</v>
      </c>
      <c r="AY2422" s="169" t="s">
        <v>160</v>
      </c>
    </row>
    <row r="2423" spans="2:51" s="14" customFormat="1" ht="10">
      <c r="B2423" s="175"/>
      <c r="D2423" s="159" t="s">
        <v>171</v>
      </c>
      <c r="E2423" s="176" t="s">
        <v>21</v>
      </c>
      <c r="F2423" s="177" t="s">
        <v>180</v>
      </c>
      <c r="H2423" s="178">
        <v>2.089</v>
      </c>
      <c r="I2423" s="179"/>
      <c r="L2423" s="175"/>
      <c r="M2423" s="180"/>
      <c r="T2423" s="181"/>
      <c r="AT2423" s="176" t="s">
        <v>171</v>
      </c>
      <c r="AU2423" s="176" t="s">
        <v>85</v>
      </c>
      <c r="AV2423" s="14" t="s">
        <v>181</v>
      </c>
      <c r="AW2423" s="14" t="s">
        <v>37</v>
      </c>
      <c r="AX2423" s="14" t="s">
        <v>76</v>
      </c>
      <c r="AY2423" s="176" t="s">
        <v>160</v>
      </c>
    </row>
    <row r="2424" spans="2:51" s="12" customFormat="1" ht="10">
      <c r="B2424" s="162"/>
      <c r="D2424" s="159" t="s">
        <v>171</v>
      </c>
      <c r="E2424" s="163" t="s">
        <v>21</v>
      </c>
      <c r="F2424" s="164" t="s">
        <v>854</v>
      </c>
      <c r="H2424" s="163" t="s">
        <v>21</v>
      </c>
      <c r="I2424" s="165"/>
      <c r="L2424" s="162"/>
      <c r="M2424" s="166"/>
      <c r="T2424" s="167"/>
      <c r="AT2424" s="163" t="s">
        <v>171</v>
      </c>
      <c r="AU2424" s="163" t="s">
        <v>85</v>
      </c>
      <c r="AV2424" s="12" t="s">
        <v>83</v>
      </c>
      <c r="AW2424" s="12" t="s">
        <v>37</v>
      </c>
      <c r="AX2424" s="12" t="s">
        <v>76</v>
      </c>
      <c r="AY2424" s="163" t="s">
        <v>160</v>
      </c>
    </row>
    <row r="2425" spans="2:51" s="13" customFormat="1" ht="10">
      <c r="B2425" s="168"/>
      <c r="D2425" s="159" t="s">
        <v>171</v>
      </c>
      <c r="E2425" s="169" t="s">
        <v>21</v>
      </c>
      <c r="F2425" s="170" t="s">
        <v>1738</v>
      </c>
      <c r="H2425" s="171">
        <v>11.985</v>
      </c>
      <c r="I2425" s="172"/>
      <c r="L2425" s="168"/>
      <c r="M2425" s="173"/>
      <c r="T2425" s="174"/>
      <c r="AT2425" s="169" t="s">
        <v>171</v>
      </c>
      <c r="AU2425" s="169" t="s">
        <v>85</v>
      </c>
      <c r="AV2425" s="13" t="s">
        <v>85</v>
      </c>
      <c r="AW2425" s="13" t="s">
        <v>37</v>
      </c>
      <c r="AX2425" s="13" t="s">
        <v>76</v>
      </c>
      <c r="AY2425" s="169" t="s">
        <v>160</v>
      </c>
    </row>
    <row r="2426" spans="2:51" s="14" customFormat="1" ht="10">
      <c r="B2426" s="175"/>
      <c r="D2426" s="159" t="s">
        <v>171</v>
      </c>
      <c r="E2426" s="176" t="s">
        <v>21</v>
      </c>
      <c r="F2426" s="177" t="s">
        <v>180</v>
      </c>
      <c r="H2426" s="178">
        <v>11.985</v>
      </c>
      <c r="I2426" s="179"/>
      <c r="L2426" s="175"/>
      <c r="M2426" s="180"/>
      <c r="T2426" s="181"/>
      <c r="AT2426" s="176" t="s">
        <v>171</v>
      </c>
      <c r="AU2426" s="176" t="s">
        <v>85</v>
      </c>
      <c r="AV2426" s="14" t="s">
        <v>181</v>
      </c>
      <c r="AW2426" s="14" t="s">
        <v>37</v>
      </c>
      <c r="AX2426" s="14" t="s">
        <v>76</v>
      </c>
      <c r="AY2426" s="176" t="s">
        <v>160</v>
      </c>
    </row>
    <row r="2427" spans="2:51" s="12" customFormat="1" ht="10">
      <c r="B2427" s="162"/>
      <c r="D2427" s="159" t="s">
        <v>171</v>
      </c>
      <c r="E2427" s="163" t="s">
        <v>21</v>
      </c>
      <c r="F2427" s="164" t="s">
        <v>858</v>
      </c>
      <c r="H2427" s="163" t="s">
        <v>21</v>
      </c>
      <c r="I2427" s="165"/>
      <c r="L2427" s="162"/>
      <c r="M2427" s="166"/>
      <c r="T2427" s="167"/>
      <c r="AT2427" s="163" t="s">
        <v>171</v>
      </c>
      <c r="AU2427" s="163" t="s">
        <v>85</v>
      </c>
      <c r="AV2427" s="12" t="s">
        <v>83</v>
      </c>
      <c r="AW2427" s="12" t="s">
        <v>37</v>
      </c>
      <c r="AX2427" s="12" t="s">
        <v>76</v>
      </c>
      <c r="AY2427" s="163" t="s">
        <v>160</v>
      </c>
    </row>
    <row r="2428" spans="2:51" s="13" customFormat="1" ht="10">
      <c r="B2428" s="168"/>
      <c r="D2428" s="159" t="s">
        <v>171</v>
      </c>
      <c r="E2428" s="169" t="s">
        <v>21</v>
      </c>
      <c r="F2428" s="170" t="s">
        <v>1736</v>
      </c>
      <c r="H2428" s="171">
        <v>10.2</v>
      </c>
      <c r="I2428" s="172"/>
      <c r="L2428" s="168"/>
      <c r="M2428" s="173"/>
      <c r="T2428" s="174"/>
      <c r="AT2428" s="169" t="s">
        <v>171</v>
      </c>
      <c r="AU2428" s="169" t="s">
        <v>85</v>
      </c>
      <c r="AV2428" s="13" t="s">
        <v>85</v>
      </c>
      <c r="AW2428" s="13" t="s">
        <v>37</v>
      </c>
      <c r="AX2428" s="13" t="s">
        <v>76</v>
      </c>
      <c r="AY2428" s="169" t="s">
        <v>160</v>
      </c>
    </row>
    <row r="2429" spans="2:51" s="13" customFormat="1" ht="10">
      <c r="B2429" s="168"/>
      <c r="D2429" s="159" t="s">
        <v>171</v>
      </c>
      <c r="E2429" s="169" t="s">
        <v>21</v>
      </c>
      <c r="F2429" s="170" t="s">
        <v>2212</v>
      </c>
      <c r="H2429" s="171">
        <v>0.12</v>
      </c>
      <c r="I2429" s="172"/>
      <c r="L2429" s="168"/>
      <c r="M2429" s="173"/>
      <c r="T2429" s="174"/>
      <c r="AT2429" s="169" t="s">
        <v>171</v>
      </c>
      <c r="AU2429" s="169" t="s">
        <v>85</v>
      </c>
      <c r="AV2429" s="13" t="s">
        <v>85</v>
      </c>
      <c r="AW2429" s="13" t="s">
        <v>37</v>
      </c>
      <c r="AX2429" s="13" t="s">
        <v>76</v>
      </c>
      <c r="AY2429" s="169" t="s">
        <v>160</v>
      </c>
    </row>
    <row r="2430" spans="2:51" s="14" customFormat="1" ht="10">
      <c r="B2430" s="175"/>
      <c r="D2430" s="159" t="s">
        <v>171</v>
      </c>
      <c r="E2430" s="176" t="s">
        <v>21</v>
      </c>
      <c r="F2430" s="177" t="s">
        <v>180</v>
      </c>
      <c r="H2430" s="178">
        <v>10.319999999999999</v>
      </c>
      <c r="I2430" s="179"/>
      <c r="L2430" s="175"/>
      <c r="M2430" s="180"/>
      <c r="T2430" s="181"/>
      <c r="AT2430" s="176" t="s">
        <v>171</v>
      </c>
      <c r="AU2430" s="176" t="s">
        <v>85</v>
      </c>
      <c r="AV2430" s="14" t="s">
        <v>181</v>
      </c>
      <c r="AW2430" s="14" t="s">
        <v>37</v>
      </c>
      <c r="AX2430" s="14" t="s">
        <v>76</v>
      </c>
      <c r="AY2430" s="176" t="s">
        <v>160</v>
      </c>
    </row>
    <row r="2431" spans="2:51" s="12" customFormat="1" ht="10">
      <c r="B2431" s="162"/>
      <c r="D2431" s="159" t="s">
        <v>171</v>
      </c>
      <c r="E2431" s="163" t="s">
        <v>21</v>
      </c>
      <c r="F2431" s="164" t="s">
        <v>861</v>
      </c>
      <c r="H2431" s="163" t="s">
        <v>21</v>
      </c>
      <c r="I2431" s="165"/>
      <c r="L2431" s="162"/>
      <c r="M2431" s="166"/>
      <c r="T2431" s="167"/>
      <c r="AT2431" s="163" t="s">
        <v>171</v>
      </c>
      <c r="AU2431" s="163" t="s">
        <v>85</v>
      </c>
      <c r="AV2431" s="12" t="s">
        <v>83</v>
      </c>
      <c r="AW2431" s="12" t="s">
        <v>37</v>
      </c>
      <c r="AX2431" s="12" t="s">
        <v>76</v>
      </c>
      <c r="AY2431" s="163" t="s">
        <v>160</v>
      </c>
    </row>
    <row r="2432" spans="2:51" s="13" customFormat="1" ht="10">
      <c r="B2432" s="168"/>
      <c r="D2432" s="159" t="s">
        <v>171</v>
      </c>
      <c r="E2432" s="169" t="s">
        <v>21</v>
      </c>
      <c r="F2432" s="170" t="s">
        <v>1747</v>
      </c>
      <c r="H2432" s="171">
        <v>6.555</v>
      </c>
      <c r="I2432" s="172"/>
      <c r="L2432" s="168"/>
      <c r="M2432" s="173"/>
      <c r="T2432" s="174"/>
      <c r="AT2432" s="169" t="s">
        <v>171</v>
      </c>
      <c r="AU2432" s="169" t="s">
        <v>85</v>
      </c>
      <c r="AV2432" s="13" t="s">
        <v>85</v>
      </c>
      <c r="AW2432" s="13" t="s">
        <v>37</v>
      </c>
      <c r="AX2432" s="13" t="s">
        <v>76</v>
      </c>
      <c r="AY2432" s="169" t="s">
        <v>160</v>
      </c>
    </row>
    <row r="2433" spans="2:51" s="14" customFormat="1" ht="10">
      <c r="B2433" s="175"/>
      <c r="D2433" s="159" t="s">
        <v>171</v>
      </c>
      <c r="E2433" s="176" t="s">
        <v>21</v>
      </c>
      <c r="F2433" s="177" t="s">
        <v>180</v>
      </c>
      <c r="H2433" s="178">
        <v>6.555</v>
      </c>
      <c r="I2433" s="179"/>
      <c r="L2433" s="175"/>
      <c r="M2433" s="180"/>
      <c r="T2433" s="181"/>
      <c r="AT2433" s="176" t="s">
        <v>171</v>
      </c>
      <c r="AU2433" s="176" t="s">
        <v>85</v>
      </c>
      <c r="AV2433" s="14" t="s">
        <v>181</v>
      </c>
      <c r="AW2433" s="14" t="s">
        <v>37</v>
      </c>
      <c r="AX2433" s="14" t="s">
        <v>76</v>
      </c>
      <c r="AY2433" s="176" t="s">
        <v>160</v>
      </c>
    </row>
    <row r="2434" spans="2:51" s="12" customFormat="1" ht="10">
      <c r="B2434" s="162"/>
      <c r="D2434" s="159" t="s">
        <v>171</v>
      </c>
      <c r="E2434" s="163" t="s">
        <v>21</v>
      </c>
      <c r="F2434" s="164" t="s">
        <v>864</v>
      </c>
      <c r="H2434" s="163" t="s">
        <v>21</v>
      </c>
      <c r="I2434" s="165"/>
      <c r="L2434" s="162"/>
      <c r="M2434" s="166"/>
      <c r="T2434" s="167"/>
      <c r="AT2434" s="163" t="s">
        <v>171</v>
      </c>
      <c r="AU2434" s="163" t="s">
        <v>85</v>
      </c>
      <c r="AV2434" s="12" t="s">
        <v>83</v>
      </c>
      <c r="AW2434" s="12" t="s">
        <v>37</v>
      </c>
      <c r="AX2434" s="12" t="s">
        <v>76</v>
      </c>
      <c r="AY2434" s="163" t="s">
        <v>160</v>
      </c>
    </row>
    <row r="2435" spans="2:51" s="13" customFormat="1" ht="10">
      <c r="B2435" s="168"/>
      <c r="D2435" s="159" t="s">
        <v>171</v>
      </c>
      <c r="E2435" s="169" t="s">
        <v>21</v>
      </c>
      <c r="F2435" s="170" t="s">
        <v>1748</v>
      </c>
      <c r="H2435" s="171">
        <v>1.984</v>
      </c>
      <c r="I2435" s="172"/>
      <c r="L2435" s="168"/>
      <c r="M2435" s="173"/>
      <c r="T2435" s="174"/>
      <c r="AT2435" s="169" t="s">
        <v>171</v>
      </c>
      <c r="AU2435" s="169" t="s">
        <v>85</v>
      </c>
      <c r="AV2435" s="13" t="s">
        <v>85</v>
      </c>
      <c r="AW2435" s="13" t="s">
        <v>37</v>
      </c>
      <c r="AX2435" s="13" t="s">
        <v>76</v>
      </c>
      <c r="AY2435" s="169" t="s">
        <v>160</v>
      </c>
    </row>
    <row r="2436" spans="2:51" s="13" customFormat="1" ht="10">
      <c r="B2436" s="168"/>
      <c r="D2436" s="159" t="s">
        <v>171</v>
      </c>
      <c r="E2436" s="169" t="s">
        <v>21</v>
      </c>
      <c r="F2436" s="170" t="s">
        <v>2213</v>
      </c>
      <c r="H2436" s="171">
        <v>0.105</v>
      </c>
      <c r="I2436" s="172"/>
      <c r="L2436" s="168"/>
      <c r="M2436" s="173"/>
      <c r="T2436" s="174"/>
      <c r="AT2436" s="169" t="s">
        <v>171</v>
      </c>
      <c r="AU2436" s="169" t="s">
        <v>85</v>
      </c>
      <c r="AV2436" s="13" t="s">
        <v>85</v>
      </c>
      <c r="AW2436" s="13" t="s">
        <v>37</v>
      </c>
      <c r="AX2436" s="13" t="s">
        <v>76</v>
      </c>
      <c r="AY2436" s="169" t="s">
        <v>160</v>
      </c>
    </row>
    <row r="2437" spans="2:51" s="14" customFormat="1" ht="10">
      <c r="B2437" s="175"/>
      <c r="D2437" s="159" t="s">
        <v>171</v>
      </c>
      <c r="E2437" s="176" t="s">
        <v>21</v>
      </c>
      <c r="F2437" s="177" t="s">
        <v>180</v>
      </c>
      <c r="H2437" s="178">
        <v>2.089</v>
      </c>
      <c r="I2437" s="179"/>
      <c r="L2437" s="175"/>
      <c r="M2437" s="180"/>
      <c r="T2437" s="181"/>
      <c r="AT2437" s="176" t="s">
        <v>171</v>
      </c>
      <c r="AU2437" s="176" t="s">
        <v>85</v>
      </c>
      <c r="AV2437" s="14" t="s">
        <v>181</v>
      </c>
      <c r="AW2437" s="14" t="s">
        <v>37</v>
      </c>
      <c r="AX2437" s="14" t="s">
        <v>76</v>
      </c>
      <c r="AY2437" s="176" t="s">
        <v>160</v>
      </c>
    </row>
    <row r="2438" spans="2:51" s="12" customFormat="1" ht="10">
      <c r="B2438" s="162"/>
      <c r="D2438" s="159" t="s">
        <v>171</v>
      </c>
      <c r="E2438" s="163" t="s">
        <v>21</v>
      </c>
      <c r="F2438" s="164" t="s">
        <v>874</v>
      </c>
      <c r="H2438" s="163" t="s">
        <v>21</v>
      </c>
      <c r="I2438" s="165"/>
      <c r="L2438" s="162"/>
      <c r="M2438" s="166"/>
      <c r="T2438" s="167"/>
      <c r="AT2438" s="163" t="s">
        <v>171</v>
      </c>
      <c r="AU2438" s="163" t="s">
        <v>85</v>
      </c>
      <c r="AV2438" s="12" t="s">
        <v>83</v>
      </c>
      <c r="AW2438" s="12" t="s">
        <v>37</v>
      </c>
      <c r="AX2438" s="12" t="s">
        <v>76</v>
      </c>
      <c r="AY2438" s="163" t="s">
        <v>160</v>
      </c>
    </row>
    <row r="2439" spans="2:51" s="13" customFormat="1" ht="10">
      <c r="B2439" s="168"/>
      <c r="D2439" s="159" t="s">
        <v>171</v>
      </c>
      <c r="E2439" s="169" t="s">
        <v>21</v>
      </c>
      <c r="F2439" s="170" t="s">
        <v>1739</v>
      </c>
      <c r="H2439" s="171">
        <v>7.82</v>
      </c>
      <c r="I2439" s="172"/>
      <c r="L2439" s="168"/>
      <c r="M2439" s="173"/>
      <c r="T2439" s="174"/>
      <c r="AT2439" s="169" t="s">
        <v>171</v>
      </c>
      <c r="AU2439" s="169" t="s">
        <v>85</v>
      </c>
      <c r="AV2439" s="13" t="s">
        <v>85</v>
      </c>
      <c r="AW2439" s="13" t="s">
        <v>37</v>
      </c>
      <c r="AX2439" s="13" t="s">
        <v>76</v>
      </c>
      <c r="AY2439" s="169" t="s">
        <v>160</v>
      </c>
    </row>
    <row r="2440" spans="2:51" s="14" customFormat="1" ht="10">
      <c r="B2440" s="175"/>
      <c r="D2440" s="159" t="s">
        <v>171</v>
      </c>
      <c r="E2440" s="176" t="s">
        <v>21</v>
      </c>
      <c r="F2440" s="177" t="s">
        <v>180</v>
      </c>
      <c r="H2440" s="178">
        <v>7.82</v>
      </c>
      <c r="I2440" s="179"/>
      <c r="L2440" s="175"/>
      <c r="M2440" s="180"/>
      <c r="T2440" s="181"/>
      <c r="AT2440" s="176" t="s">
        <v>171</v>
      </c>
      <c r="AU2440" s="176" t="s">
        <v>85</v>
      </c>
      <c r="AV2440" s="14" t="s">
        <v>181</v>
      </c>
      <c r="AW2440" s="14" t="s">
        <v>37</v>
      </c>
      <c r="AX2440" s="14" t="s">
        <v>76</v>
      </c>
      <c r="AY2440" s="176" t="s">
        <v>160</v>
      </c>
    </row>
    <row r="2441" spans="2:51" s="12" customFormat="1" ht="10">
      <c r="B2441" s="162"/>
      <c r="D2441" s="159" t="s">
        <v>171</v>
      </c>
      <c r="E2441" s="163" t="s">
        <v>21</v>
      </c>
      <c r="F2441" s="164" t="s">
        <v>896</v>
      </c>
      <c r="H2441" s="163" t="s">
        <v>21</v>
      </c>
      <c r="I2441" s="165"/>
      <c r="L2441" s="162"/>
      <c r="M2441" s="166"/>
      <c r="T2441" s="167"/>
      <c r="AT2441" s="163" t="s">
        <v>171</v>
      </c>
      <c r="AU2441" s="163" t="s">
        <v>85</v>
      </c>
      <c r="AV2441" s="12" t="s">
        <v>83</v>
      </c>
      <c r="AW2441" s="12" t="s">
        <v>37</v>
      </c>
      <c r="AX2441" s="12" t="s">
        <v>76</v>
      </c>
      <c r="AY2441" s="163" t="s">
        <v>160</v>
      </c>
    </row>
    <row r="2442" spans="2:51" s="13" customFormat="1" ht="10">
      <c r="B2442" s="168"/>
      <c r="D2442" s="159" t="s">
        <v>171</v>
      </c>
      <c r="E2442" s="169" t="s">
        <v>21</v>
      </c>
      <c r="F2442" s="170" t="s">
        <v>1739</v>
      </c>
      <c r="H2442" s="171">
        <v>7.82</v>
      </c>
      <c r="I2442" s="172"/>
      <c r="L2442" s="168"/>
      <c r="M2442" s="173"/>
      <c r="T2442" s="174"/>
      <c r="AT2442" s="169" t="s">
        <v>171</v>
      </c>
      <c r="AU2442" s="169" t="s">
        <v>85</v>
      </c>
      <c r="AV2442" s="13" t="s">
        <v>85</v>
      </c>
      <c r="AW2442" s="13" t="s">
        <v>37</v>
      </c>
      <c r="AX2442" s="13" t="s">
        <v>76</v>
      </c>
      <c r="AY2442" s="169" t="s">
        <v>160</v>
      </c>
    </row>
    <row r="2443" spans="2:51" s="14" customFormat="1" ht="10">
      <c r="B2443" s="175"/>
      <c r="D2443" s="159" t="s">
        <v>171</v>
      </c>
      <c r="E2443" s="176" t="s">
        <v>21</v>
      </c>
      <c r="F2443" s="177" t="s">
        <v>180</v>
      </c>
      <c r="H2443" s="178">
        <v>7.82</v>
      </c>
      <c r="I2443" s="179"/>
      <c r="L2443" s="175"/>
      <c r="M2443" s="180"/>
      <c r="T2443" s="181"/>
      <c r="AT2443" s="176" t="s">
        <v>171</v>
      </c>
      <c r="AU2443" s="176" t="s">
        <v>85</v>
      </c>
      <c r="AV2443" s="14" t="s">
        <v>181</v>
      </c>
      <c r="AW2443" s="14" t="s">
        <v>37</v>
      </c>
      <c r="AX2443" s="14" t="s">
        <v>76</v>
      </c>
      <c r="AY2443" s="176" t="s">
        <v>160</v>
      </c>
    </row>
    <row r="2444" spans="2:51" s="12" customFormat="1" ht="10">
      <c r="B2444" s="162"/>
      <c r="D2444" s="159" t="s">
        <v>171</v>
      </c>
      <c r="E2444" s="163" t="s">
        <v>21</v>
      </c>
      <c r="F2444" s="164" t="s">
        <v>908</v>
      </c>
      <c r="H2444" s="163" t="s">
        <v>21</v>
      </c>
      <c r="I2444" s="165"/>
      <c r="L2444" s="162"/>
      <c r="M2444" s="166"/>
      <c r="T2444" s="167"/>
      <c r="AT2444" s="163" t="s">
        <v>171</v>
      </c>
      <c r="AU2444" s="163" t="s">
        <v>85</v>
      </c>
      <c r="AV2444" s="12" t="s">
        <v>83</v>
      </c>
      <c r="AW2444" s="12" t="s">
        <v>37</v>
      </c>
      <c r="AX2444" s="12" t="s">
        <v>76</v>
      </c>
      <c r="AY2444" s="163" t="s">
        <v>160</v>
      </c>
    </row>
    <row r="2445" spans="2:51" s="13" customFormat="1" ht="10">
      <c r="B2445" s="168"/>
      <c r="D2445" s="159" t="s">
        <v>171</v>
      </c>
      <c r="E2445" s="169" t="s">
        <v>21</v>
      </c>
      <c r="F2445" s="170" t="s">
        <v>1740</v>
      </c>
      <c r="H2445" s="171">
        <v>15.008</v>
      </c>
      <c r="I2445" s="172"/>
      <c r="L2445" s="168"/>
      <c r="M2445" s="173"/>
      <c r="T2445" s="174"/>
      <c r="AT2445" s="169" t="s">
        <v>171</v>
      </c>
      <c r="AU2445" s="169" t="s">
        <v>85</v>
      </c>
      <c r="AV2445" s="13" t="s">
        <v>85</v>
      </c>
      <c r="AW2445" s="13" t="s">
        <v>37</v>
      </c>
      <c r="AX2445" s="13" t="s">
        <v>76</v>
      </c>
      <c r="AY2445" s="169" t="s">
        <v>160</v>
      </c>
    </row>
    <row r="2446" spans="2:51" s="14" customFormat="1" ht="10">
      <c r="B2446" s="175"/>
      <c r="D2446" s="159" t="s">
        <v>171</v>
      </c>
      <c r="E2446" s="176" t="s">
        <v>21</v>
      </c>
      <c r="F2446" s="177" t="s">
        <v>180</v>
      </c>
      <c r="H2446" s="178">
        <v>15.008</v>
      </c>
      <c r="I2446" s="179"/>
      <c r="L2446" s="175"/>
      <c r="M2446" s="180"/>
      <c r="T2446" s="181"/>
      <c r="AT2446" s="176" t="s">
        <v>171</v>
      </c>
      <c r="AU2446" s="176" t="s">
        <v>85</v>
      </c>
      <c r="AV2446" s="14" t="s">
        <v>181</v>
      </c>
      <c r="AW2446" s="14" t="s">
        <v>37</v>
      </c>
      <c r="AX2446" s="14" t="s">
        <v>76</v>
      </c>
      <c r="AY2446" s="176" t="s">
        <v>160</v>
      </c>
    </row>
    <row r="2447" spans="2:51" s="12" customFormat="1" ht="10">
      <c r="B2447" s="162"/>
      <c r="D2447" s="159" t="s">
        <v>171</v>
      </c>
      <c r="E2447" s="163" t="s">
        <v>21</v>
      </c>
      <c r="F2447" s="164" t="s">
        <v>919</v>
      </c>
      <c r="H2447" s="163" t="s">
        <v>21</v>
      </c>
      <c r="I2447" s="165"/>
      <c r="L2447" s="162"/>
      <c r="M2447" s="166"/>
      <c r="T2447" s="167"/>
      <c r="AT2447" s="163" t="s">
        <v>171</v>
      </c>
      <c r="AU2447" s="163" t="s">
        <v>85</v>
      </c>
      <c r="AV2447" s="12" t="s">
        <v>83</v>
      </c>
      <c r="AW2447" s="12" t="s">
        <v>37</v>
      </c>
      <c r="AX2447" s="12" t="s">
        <v>76</v>
      </c>
      <c r="AY2447" s="163" t="s">
        <v>160</v>
      </c>
    </row>
    <row r="2448" spans="2:51" s="13" customFormat="1" ht="10">
      <c r="B2448" s="168"/>
      <c r="D2448" s="159" t="s">
        <v>171</v>
      </c>
      <c r="E2448" s="169" t="s">
        <v>21</v>
      </c>
      <c r="F2448" s="170" t="s">
        <v>1741</v>
      </c>
      <c r="H2448" s="171">
        <v>20.445</v>
      </c>
      <c r="I2448" s="172"/>
      <c r="L2448" s="168"/>
      <c r="M2448" s="173"/>
      <c r="T2448" s="174"/>
      <c r="AT2448" s="169" t="s">
        <v>171</v>
      </c>
      <c r="AU2448" s="169" t="s">
        <v>85</v>
      </c>
      <c r="AV2448" s="13" t="s">
        <v>85</v>
      </c>
      <c r="AW2448" s="13" t="s">
        <v>37</v>
      </c>
      <c r="AX2448" s="13" t="s">
        <v>76</v>
      </c>
      <c r="AY2448" s="169" t="s">
        <v>160</v>
      </c>
    </row>
    <row r="2449" spans="2:51" s="14" customFormat="1" ht="10">
      <c r="B2449" s="175"/>
      <c r="D2449" s="159" t="s">
        <v>171</v>
      </c>
      <c r="E2449" s="176" t="s">
        <v>21</v>
      </c>
      <c r="F2449" s="177" t="s">
        <v>180</v>
      </c>
      <c r="H2449" s="178">
        <v>20.445</v>
      </c>
      <c r="I2449" s="179"/>
      <c r="L2449" s="175"/>
      <c r="M2449" s="180"/>
      <c r="T2449" s="181"/>
      <c r="AT2449" s="176" t="s">
        <v>171</v>
      </c>
      <c r="AU2449" s="176" t="s">
        <v>85</v>
      </c>
      <c r="AV2449" s="14" t="s">
        <v>181</v>
      </c>
      <c r="AW2449" s="14" t="s">
        <v>37</v>
      </c>
      <c r="AX2449" s="14" t="s">
        <v>76</v>
      </c>
      <c r="AY2449" s="176" t="s">
        <v>160</v>
      </c>
    </row>
    <row r="2450" spans="2:51" s="12" customFormat="1" ht="10">
      <c r="B2450" s="162"/>
      <c r="D2450" s="159" t="s">
        <v>171</v>
      </c>
      <c r="E2450" s="163" t="s">
        <v>21</v>
      </c>
      <c r="F2450" s="164" t="s">
        <v>921</v>
      </c>
      <c r="H2450" s="163" t="s">
        <v>21</v>
      </c>
      <c r="I2450" s="165"/>
      <c r="L2450" s="162"/>
      <c r="M2450" s="166"/>
      <c r="T2450" s="167"/>
      <c r="AT2450" s="163" t="s">
        <v>171</v>
      </c>
      <c r="AU2450" s="163" t="s">
        <v>85</v>
      </c>
      <c r="AV2450" s="12" t="s">
        <v>83</v>
      </c>
      <c r="AW2450" s="12" t="s">
        <v>37</v>
      </c>
      <c r="AX2450" s="12" t="s">
        <v>76</v>
      </c>
      <c r="AY2450" s="163" t="s">
        <v>160</v>
      </c>
    </row>
    <row r="2451" spans="2:51" s="13" customFormat="1" ht="10">
      <c r="B2451" s="168"/>
      <c r="D2451" s="159" t="s">
        <v>171</v>
      </c>
      <c r="E2451" s="169" t="s">
        <v>21</v>
      </c>
      <c r="F2451" s="170" t="s">
        <v>1741</v>
      </c>
      <c r="H2451" s="171">
        <v>20.445</v>
      </c>
      <c r="I2451" s="172"/>
      <c r="L2451" s="168"/>
      <c r="M2451" s="173"/>
      <c r="T2451" s="174"/>
      <c r="AT2451" s="169" t="s">
        <v>171</v>
      </c>
      <c r="AU2451" s="169" t="s">
        <v>85</v>
      </c>
      <c r="AV2451" s="13" t="s">
        <v>85</v>
      </c>
      <c r="AW2451" s="13" t="s">
        <v>37</v>
      </c>
      <c r="AX2451" s="13" t="s">
        <v>76</v>
      </c>
      <c r="AY2451" s="169" t="s">
        <v>160</v>
      </c>
    </row>
    <row r="2452" spans="2:51" s="14" customFormat="1" ht="10">
      <c r="B2452" s="175"/>
      <c r="D2452" s="159" t="s">
        <v>171</v>
      </c>
      <c r="E2452" s="176" t="s">
        <v>21</v>
      </c>
      <c r="F2452" s="177" t="s">
        <v>180</v>
      </c>
      <c r="H2452" s="178">
        <v>20.445</v>
      </c>
      <c r="I2452" s="179"/>
      <c r="L2452" s="175"/>
      <c r="M2452" s="180"/>
      <c r="T2452" s="181"/>
      <c r="AT2452" s="176" t="s">
        <v>171</v>
      </c>
      <c r="AU2452" s="176" t="s">
        <v>85</v>
      </c>
      <c r="AV2452" s="14" t="s">
        <v>181</v>
      </c>
      <c r="AW2452" s="14" t="s">
        <v>37</v>
      </c>
      <c r="AX2452" s="14" t="s">
        <v>76</v>
      </c>
      <c r="AY2452" s="176" t="s">
        <v>160</v>
      </c>
    </row>
    <row r="2453" spans="2:51" s="12" customFormat="1" ht="10">
      <c r="B2453" s="162"/>
      <c r="D2453" s="159" t="s">
        <v>171</v>
      </c>
      <c r="E2453" s="163" t="s">
        <v>21</v>
      </c>
      <c r="F2453" s="164" t="s">
        <v>924</v>
      </c>
      <c r="H2453" s="163" t="s">
        <v>21</v>
      </c>
      <c r="I2453" s="165"/>
      <c r="L2453" s="162"/>
      <c r="M2453" s="166"/>
      <c r="T2453" s="167"/>
      <c r="AT2453" s="163" t="s">
        <v>171</v>
      </c>
      <c r="AU2453" s="163" t="s">
        <v>85</v>
      </c>
      <c r="AV2453" s="12" t="s">
        <v>83</v>
      </c>
      <c r="AW2453" s="12" t="s">
        <v>37</v>
      </c>
      <c r="AX2453" s="12" t="s">
        <v>76</v>
      </c>
      <c r="AY2453" s="163" t="s">
        <v>160</v>
      </c>
    </row>
    <row r="2454" spans="2:51" s="13" customFormat="1" ht="10">
      <c r="B2454" s="168"/>
      <c r="D2454" s="159" t="s">
        <v>171</v>
      </c>
      <c r="E2454" s="169" t="s">
        <v>21</v>
      </c>
      <c r="F2454" s="170" t="s">
        <v>1742</v>
      </c>
      <c r="H2454" s="171">
        <v>13.05</v>
      </c>
      <c r="I2454" s="172"/>
      <c r="L2454" s="168"/>
      <c r="M2454" s="173"/>
      <c r="T2454" s="174"/>
      <c r="AT2454" s="169" t="s">
        <v>171</v>
      </c>
      <c r="AU2454" s="169" t="s">
        <v>85</v>
      </c>
      <c r="AV2454" s="13" t="s">
        <v>85</v>
      </c>
      <c r="AW2454" s="13" t="s">
        <v>37</v>
      </c>
      <c r="AX2454" s="13" t="s">
        <v>76</v>
      </c>
      <c r="AY2454" s="169" t="s">
        <v>160</v>
      </c>
    </row>
    <row r="2455" spans="2:51" s="14" customFormat="1" ht="10">
      <c r="B2455" s="175"/>
      <c r="D2455" s="159" t="s">
        <v>171</v>
      </c>
      <c r="E2455" s="176" t="s">
        <v>21</v>
      </c>
      <c r="F2455" s="177" t="s">
        <v>180</v>
      </c>
      <c r="H2455" s="178">
        <v>13.05</v>
      </c>
      <c r="I2455" s="179"/>
      <c r="L2455" s="175"/>
      <c r="M2455" s="180"/>
      <c r="T2455" s="181"/>
      <c r="AT2455" s="176" t="s">
        <v>171</v>
      </c>
      <c r="AU2455" s="176" t="s">
        <v>85</v>
      </c>
      <c r="AV2455" s="14" t="s">
        <v>181</v>
      </c>
      <c r="AW2455" s="14" t="s">
        <v>37</v>
      </c>
      <c r="AX2455" s="14" t="s">
        <v>76</v>
      </c>
      <c r="AY2455" s="176" t="s">
        <v>160</v>
      </c>
    </row>
    <row r="2456" spans="2:51" s="12" customFormat="1" ht="10">
      <c r="B2456" s="162"/>
      <c r="D2456" s="159" t="s">
        <v>171</v>
      </c>
      <c r="E2456" s="163" t="s">
        <v>21</v>
      </c>
      <c r="F2456" s="164" t="s">
        <v>927</v>
      </c>
      <c r="H2456" s="163" t="s">
        <v>21</v>
      </c>
      <c r="I2456" s="165"/>
      <c r="L2456" s="162"/>
      <c r="M2456" s="166"/>
      <c r="T2456" s="167"/>
      <c r="AT2456" s="163" t="s">
        <v>171</v>
      </c>
      <c r="AU2456" s="163" t="s">
        <v>85</v>
      </c>
      <c r="AV2456" s="12" t="s">
        <v>83</v>
      </c>
      <c r="AW2456" s="12" t="s">
        <v>37</v>
      </c>
      <c r="AX2456" s="12" t="s">
        <v>76</v>
      </c>
      <c r="AY2456" s="163" t="s">
        <v>160</v>
      </c>
    </row>
    <row r="2457" spans="2:51" s="13" customFormat="1" ht="10">
      <c r="B2457" s="168"/>
      <c r="D2457" s="159" t="s">
        <v>171</v>
      </c>
      <c r="E2457" s="169" t="s">
        <v>21</v>
      </c>
      <c r="F2457" s="170" t="s">
        <v>1742</v>
      </c>
      <c r="H2457" s="171">
        <v>13.05</v>
      </c>
      <c r="I2457" s="172"/>
      <c r="L2457" s="168"/>
      <c r="M2457" s="173"/>
      <c r="T2457" s="174"/>
      <c r="AT2457" s="169" t="s">
        <v>171</v>
      </c>
      <c r="AU2457" s="169" t="s">
        <v>85</v>
      </c>
      <c r="AV2457" s="13" t="s">
        <v>85</v>
      </c>
      <c r="AW2457" s="13" t="s">
        <v>37</v>
      </c>
      <c r="AX2457" s="13" t="s">
        <v>76</v>
      </c>
      <c r="AY2457" s="169" t="s">
        <v>160</v>
      </c>
    </row>
    <row r="2458" spans="2:51" s="14" customFormat="1" ht="10">
      <c r="B2458" s="175"/>
      <c r="D2458" s="159" t="s">
        <v>171</v>
      </c>
      <c r="E2458" s="176" t="s">
        <v>21</v>
      </c>
      <c r="F2458" s="177" t="s">
        <v>180</v>
      </c>
      <c r="H2458" s="178">
        <v>13.05</v>
      </c>
      <c r="I2458" s="179"/>
      <c r="L2458" s="175"/>
      <c r="M2458" s="180"/>
      <c r="T2458" s="181"/>
      <c r="AT2458" s="176" t="s">
        <v>171</v>
      </c>
      <c r="AU2458" s="176" t="s">
        <v>85</v>
      </c>
      <c r="AV2458" s="14" t="s">
        <v>181</v>
      </c>
      <c r="AW2458" s="14" t="s">
        <v>37</v>
      </c>
      <c r="AX2458" s="14" t="s">
        <v>76</v>
      </c>
      <c r="AY2458" s="176" t="s">
        <v>160</v>
      </c>
    </row>
    <row r="2459" spans="2:51" s="15" customFormat="1" ht="10">
      <c r="B2459" s="182"/>
      <c r="D2459" s="159" t="s">
        <v>171</v>
      </c>
      <c r="E2459" s="183" t="s">
        <v>21</v>
      </c>
      <c r="F2459" s="184" t="s">
        <v>185</v>
      </c>
      <c r="H2459" s="185">
        <v>220.36900000000003</v>
      </c>
      <c r="I2459" s="186"/>
      <c r="L2459" s="182"/>
      <c r="M2459" s="187"/>
      <c r="T2459" s="188"/>
      <c r="AT2459" s="183" t="s">
        <v>171</v>
      </c>
      <c r="AU2459" s="183" t="s">
        <v>85</v>
      </c>
      <c r="AV2459" s="15" t="s">
        <v>167</v>
      </c>
      <c r="AW2459" s="15" t="s">
        <v>37</v>
      </c>
      <c r="AX2459" s="15" t="s">
        <v>83</v>
      </c>
      <c r="AY2459" s="183" t="s">
        <v>160</v>
      </c>
    </row>
    <row r="2460" spans="2:65" s="1" customFormat="1" ht="24" customHeight="1">
      <c r="B2460" s="33"/>
      <c r="C2460" s="192" t="s">
        <v>2214</v>
      </c>
      <c r="D2460" s="192" t="s">
        <v>799</v>
      </c>
      <c r="E2460" s="193" t="s">
        <v>2215</v>
      </c>
      <c r="F2460" s="194" t="s">
        <v>2216</v>
      </c>
      <c r="G2460" s="195" t="s">
        <v>204</v>
      </c>
      <c r="H2460" s="196">
        <v>242.406</v>
      </c>
      <c r="I2460" s="197"/>
      <c r="J2460" s="198">
        <f>ROUND(I2460*H2460,2)</f>
        <v>0</v>
      </c>
      <c r="K2460" s="194" t="s">
        <v>166</v>
      </c>
      <c r="L2460" s="199"/>
      <c r="M2460" s="200" t="s">
        <v>21</v>
      </c>
      <c r="N2460" s="201" t="s">
        <v>47</v>
      </c>
      <c r="P2460" s="155">
        <f>O2460*H2460</f>
        <v>0</v>
      </c>
      <c r="Q2460" s="155">
        <v>0.0192</v>
      </c>
      <c r="R2460" s="155">
        <f>Q2460*H2460</f>
        <v>4.654195199999999</v>
      </c>
      <c r="S2460" s="155">
        <v>0</v>
      </c>
      <c r="T2460" s="156">
        <f>S2460*H2460</f>
        <v>0</v>
      </c>
      <c r="AR2460" s="157" t="s">
        <v>445</v>
      </c>
      <c r="AT2460" s="157" t="s">
        <v>799</v>
      </c>
      <c r="AU2460" s="157" t="s">
        <v>85</v>
      </c>
      <c r="AY2460" s="18" t="s">
        <v>160</v>
      </c>
      <c r="BE2460" s="158">
        <f>IF(N2460="základní",J2460,0)</f>
        <v>0</v>
      </c>
      <c r="BF2460" s="158">
        <f>IF(N2460="snížená",J2460,0)</f>
        <v>0</v>
      </c>
      <c r="BG2460" s="158">
        <f>IF(N2460="zákl. přenesená",J2460,0)</f>
        <v>0</v>
      </c>
      <c r="BH2460" s="158">
        <f>IF(N2460="sníž. přenesená",J2460,0)</f>
        <v>0</v>
      </c>
      <c r="BI2460" s="158">
        <f>IF(N2460="nulová",J2460,0)</f>
        <v>0</v>
      </c>
      <c r="BJ2460" s="18" t="s">
        <v>83</v>
      </c>
      <c r="BK2460" s="158">
        <f>ROUND(I2460*H2460,2)</f>
        <v>0</v>
      </c>
      <c r="BL2460" s="18" t="s">
        <v>352</v>
      </c>
      <c r="BM2460" s="157" t="s">
        <v>2217</v>
      </c>
    </row>
    <row r="2461" spans="2:51" s="13" customFormat="1" ht="10">
      <c r="B2461" s="168"/>
      <c r="D2461" s="159" t="s">
        <v>171</v>
      </c>
      <c r="F2461" s="170" t="s">
        <v>1497</v>
      </c>
      <c r="H2461" s="171">
        <v>242.406</v>
      </c>
      <c r="I2461" s="172"/>
      <c r="L2461" s="168"/>
      <c r="M2461" s="173"/>
      <c r="T2461" s="174"/>
      <c r="AT2461" s="169" t="s">
        <v>171</v>
      </c>
      <c r="AU2461" s="169" t="s">
        <v>85</v>
      </c>
      <c r="AV2461" s="13" t="s">
        <v>85</v>
      </c>
      <c r="AW2461" s="13" t="s">
        <v>4</v>
      </c>
      <c r="AX2461" s="13" t="s">
        <v>83</v>
      </c>
      <c r="AY2461" s="169" t="s">
        <v>160</v>
      </c>
    </row>
    <row r="2462" spans="2:65" s="1" customFormat="1" ht="24" customHeight="1">
      <c r="B2462" s="33"/>
      <c r="C2462" s="146" t="s">
        <v>2218</v>
      </c>
      <c r="D2462" s="146" t="s">
        <v>162</v>
      </c>
      <c r="E2462" s="147" t="s">
        <v>2219</v>
      </c>
      <c r="F2462" s="148" t="s">
        <v>2220</v>
      </c>
      <c r="G2462" s="149" t="s">
        <v>204</v>
      </c>
      <c r="H2462" s="150">
        <v>7.038</v>
      </c>
      <c r="I2462" s="151"/>
      <c r="J2462" s="152">
        <f>ROUND(I2462*H2462,2)</f>
        <v>0</v>
      </c>
      <c r="K2462" s="148" t="s">
        <v>166</v>
      </c>
      <c r="L2462" s="33"/>
      <c r="M2462" s="153" t="s">
        <v>21</v>
      </c>
      <c r="N2462" s="154" t="s">
        <v>47</v>
      </c>
      <c r="P2462" s="155">
        <f>O2462*H2462</f>
        <v>0</v>
      </c>
      <c r="Q2462" s="155">
        <v>0</v>
      </c>
      <c r="R2462" s="155">
        <f>Q2462*H2462</f>
        <v>0</v>
      </c>
      <c r="S2462" s="155">
        <v>0</v>
      </c>
      <c r="T2462" s="156">
        <f>S2462*H2462</f>
        <v>0</v>
      </c>
      <c r="AR2462" s="157" t="s">
        <v>352</v>
      </c>
      <c r="AT2462" s="157" t="s">
        <v>162</v>
      </c>
      <c r="AU2462" s="157" t="s">
        <v>85</v>
      </c>
      <c r="AY2462" s="18" t="s">
        <v>160</v>
      </c>
      <c r="BE2462" s="158">
        <f>IF(N2462="základní",J2462,0)</f>
        <v>0</v>
      </c>
      <c r="BF2462" s="158">
        <f>IF(N2462="snížená",J2462,0)</f>
        <v>0</v>
      </c>
      <c r="BG2462" s="158">
        <f>IF(N2462="zákl. přenesená",J2462,0)</f>
        <v>0</v>
      </c>
      <c r="BH2462" s="158">
        <f>IF(N2462="sníž. přenesená",J2462,0)</f>
        <v>0</v>
      </c>
      <c r="BI2462" s="158">
        <f>IF(N2462="nulová",J2462,0)</f>
        <v>0</v>
      </c>
      <c r="BJ2462" s="18" t="s">
        <v>83</v>
      </c>
      <c r="BK2462" s="158">
        <f>ROUND(I2462*H2462,2)</f>
        <v>0</v>
      </c>
      <c r="BL2462" s="18" t="s">
        <v>352</v>
      </c>
      <c r="BM2462" s="157" t="s">
        <v>2221</v>
      </c>
    </row>
    <row r="2463" spans="2:47" s="1" customFormat="1" ht="27">
      <c r="B2463" s="33"/>
      <c r="D2463" s="159" t="s">
        <v>169</v>
      </c>
      <c r="F2463" s="160" t="s">
        <v>2209</v>
      </c>
      <c r="I2463" s="94"/>
      <c r="L2463" s="33"/>
      <c r="M2463" s="161"/>
      <c r="T2463" s="54"/>
      <c r="AT2463" s="18" t="s">
        <v>169</v>
      </c>
      <c r="AU2463" s="18" t="s">
        <v>85</v>
      </c>
    </row>
    <row r="2464" spans="2:51" s="12" customFormat="1" ht="10">
      <c r="B2464" s="162"/>
      <c r="D2464" s="159" t="s">
        <v>171</v>
      </c>
      <c r="E2464" s="163" t="s">
        <v>21</v>
      </c>
      <c r="F2464" s="164" t="s">
        <v>1051</v>
      </c>
      <c r="H2464" s="163" t="s">
        <v>21</v>
      </c>
      <c r="I2464" s="165"/>
      <c r="L2464" s="162"/>
      <c r="M2464" s="166"/>
      <c r="T2464" s="167"/>
      <c r="AT2464" s="163" t="s">
        <v>171</v>
      </c>
      <c r="AU2464" s="163" t="s">
        <v>85</v>
      </c>
      <c r="AV2464" s="12" t="s">
        <v>83</v>
      </c>
      <c r="AW2464" s="12" t="s">
        <v>37</v>
      </c>
      <c r="AX2464" s="12" t="s">
        <v>76</v>
      </c>
      <c r="AY2464" s="163" t="s">
        <v>160</v>
      </c>
    </row>
    <row r="2465" spans="2:51" s="12" customFormat="1" ht="10">
      <c r="B2465" s="162"/>
      <c r="D2465" s="159" t="s">
        <v>171</v>
      </c>
      <c r="E2465" s="163" t="s">
        <v>21</v>
      </c>
      <c r="F2465" s="164" t="s">
        <v>1366</v>
      </c>
      <c r="H2465" s="163" t="s">
        <v>21</v>
      </c>
      <c r="I2465" s="165"/>
      <c r="L2465" s="162"/>
      <c r="M2465" s="166"/>
      <c r="T2465" s="167"/>
      <c r="AT2465" s="163" t="s">
        <v>171</v>
      </c>
      <c r="AU2465" s="163" t="s">
        <v>85</v>
      </c>
      <c r="AV2465" s="12" t="s">
        <v>83</v>
      </c>
      <c r="AW2465" s="12" t="s">
        <v>37</v>
      </c>
      <c r="AX2465" s="12" t="s">
        <v>76</v>
      </c>
      <c r="AY2465" s="163" t="s">
        <v>160</v>
      </c>
    </row>
    <row r="2466" spans="2:51" s="12" customFormat="1" ht="10">
      <c r="B2466" s="162"/>
      <c r="D2466" s="159" t="s">
        <v>171</v>
      </c>
      <c r="E2466" s="163" t="s">
        <v>21</v>
      </c>
      <c r="F2466" s="164" t="s">
        <v>844</v>
      </c>
      <c r="H2466" s="163" t="s">
        <v>21</v>
      </c>
      <c r="I2466" s="165"/>
      <c r="L2466" s="162"/>
      <c r="M2466" s="166"/>
      <c r="T2466" s="167"/>
      <c r="AT2466" s="163" t="s">
        <v>171</v>
      </c>
      <c r="AU2466" s="163" t="s">
        <v>85</v>
      </c>
      <c r="AV2466" s="12" t="s">
        <v>83</v>
      </c>
      <c r="AW2466" s="12" t="s">
        <v>37</v>
      </c>
      <c r="AX2466" s="12" t="s">
        <v>76</v>
      </c>
      <c r="AY2466" s="163" t="s">
        <v>160</v>
      </c>
    </row>
    <row r="2467" spans="2:51" s="13" customFormat="1" ht="10">
      <c r="B2467" s="168"/>
      <c r="D2467" s="159" t="s">
        <v>171</v>
      </c>
      <c r="E2467" s="169" t="s">
        <v>21</v>
      </c>
      <c r="F2467" s="170" t="s">
        <v>1737</v>
      </c>
      <c r="H2467" s="171">
        <v>2.74</v>
      </c>
      <c r="I2467" s="172"/>
      <c r="L2467" s="168"/>
      <c r="M2467" s="173"/>
      <c r="T2467" s="174"/>
      <c r="AT2467" s="169" t="s">
        <v>171</v>
      </c>
      <c r="AU2467" s="169" t="s">
        <v>85</v>
      </c>
      <c r="AV2467" s="13" t="s">
        <v>85</v>
      </c>
      <c r="AW2467" s="13" t="s">
        <v>37</v>
      </c>
      <c r="AX2467" s="13" t="s">
        <v>76</v>
      </c>
      <c r="AY2467" s="169" t="s">
        <v>160</v>
      </c>
    </row>
    <row r="2468" spans="2:51" s="13" customFormat="1" ht="10">
      <c r="B2468" s="168"/>
      <c r="D2468" s="159" t="s">
        <v>171</v>
      </c>
      <c r="E2468" s="169" t="s">
        <v>21</v>
      </c>
      <c r="F2468" s="170" t="s">
        <v>2212</v>
      </c>
      <c r="H2468" s="171">
        <v>0.12</v>
      </c>
      <c r="I2468" s="172"/>
      <c r="L2468" s="168"/>
      <c r="M2468" s="173"/>
      <c r="T2468" s="174"/>
      <c r="AT2468" s="169" t="s">
        <v>171</v>
      </c>
      <c r="AU2468" s="169" t="s">
        <v>85</v>
      </c>
      <c r="AV2468" s="13" t="s">
        <v>85</v>
      </c>
      <c r="AW2468" s="13" t="s">
        <v>37</v>
      </c>
      <c r="AX2468" s="13" t="s">
        <v>76</v>
      </c>
      <c r="AY2468" s="169" t="s">
        <v>160</v>
      </c>
    </row>
    <row r="2469" spans="2:51" s="14" customFormat="1" ht="10">
      <c r="B2469" s="175"/>
      <c r="D2469" s="159" t="s">
        <v>171</v>
      </c>
      <c r="E2469" s="176" t="s">
        <v>21</v>
      </c>
      <c r="F2469" s="177" t="s">
        <v>180</v>
      </c>
      <c r="H2469" s="178">
        <v>2.8600000000000003</v>
      </c>
      <c r="I2469" s="179"/>
      <c r="L2469" s="175"/>
      <c r="M2469" s="180"/>
      <c r="T2469" s="181"/>
      <c r="AT2469" s="176" t="s">
        <v>171</v>
      </c>
      <c r="AU2469" s="176" t="s">
        <v>85</v>
      </c>
      <c r="AV2469" s="14" t="s">
        <v>181</v>
      </c>
      <c r="AW2469" s="14" t="s">
        <v>37</v>
      </c>
      <c r="AX2469" s="14" t="s">
        <v>76</v>
      </c>
      <c r="AY2469" s="176" t="s">
        <v>160</v>
      </c>
    </row>
    <row r="2470" spans="2:51" s="12" customFormat="1" ht="10">
      <c r="B2470" s="162"/>
      <c r="D2470" s="159" t="s">
        <v>171</v>
      </c>
      <c r="E2470" s="163" t="s">
        <v>21</v>
      </c>
      <c r="F2470" s="164" t="s">
        <v>851</v>
      </c>
      <c r="H2470" s="163" t="s">
        <v>21</v>
      </c>
      <c r="I2470" s="165"/>
      <c r="L2470" s="162"/>
      <c r="M2470" s="166"/>
      <c r="T2470" s="167"/>
      <c r="AT2470" s="163" t="s">
        <v>171</v>
      </c>
      <c r="AU2470" s="163" t="s">
        <v>85</v>
      </c>
      <c r="AV2470" s="12" t="s">
        <v>83</v>
      </c>
      <c r="AW2470" s="12" t="s">
        <v>37</v>
      </c>
      <c r="AX2470" s="12" t="s">
        <v>76</v>
      </c>
      <c r="AY2470" s="163" t="s">
        <v>160</v>
      </c>
    </row>
    <row r="2471" spans="2:51" s="13" customFormat="1" ht="10">
      <c r="B2471" s="168"/>
      <c r="D2471" s="159" t="s">
        <v>171</v>
      </c>
      <c r="E2471" s="169" t="s">
        <v>21</v>
      </c>
      <c r="F2471" s="170" t="s">
        <v>1748</v>
      </c>
      <c r="H2471" s="171">
        <v>1.984</v>
      </c>
      <c r="I2471" s="172"/>
      <c r="L2471" s="168"/>
      <c r="M2471" s="173"/>
      <c r="T2471" s="174"/>
      <c r="AT2471" s="169" t="s">
        <v>171</v>
      </c>
      <c r="AU2471" s="169" t="s">
        <v>85</v>
      </c>
      <c r="AV2471" s="13" t="s">
        <v>85</v>
      </c>
      <c r="AW2471" s="13" t="s">
        <v>37</v>
      </c>
      <c r="AX2471" s="13" t="s">
        <v>76</v>
      </c>
      <c r="AY2471" s="169" t="s">
        <v>160</v>
      </c>
    </row>
    <row r="2472" spans="2:51" s="13" customFormat="1" ht="10">
      <c r="B2472" s="168"/>
      <c r="D2472" s="159" t="s">
        <v>171</v>
      </c>
      <c r="E2472" s="169" t="s">
        <v>21</v>
      </c>
      <c r="F2472" s="170" t="s">
        <v>2213</v>
      </c>
      <c r="H2472" s="171">
        <v>0.105</v>
      </c>
      <c r="I2472" s="172"/>
      <c r="L2472" s="168"/>
      <c r="M2472" s="173"/>
      <c r="T2472" s="174"/>
      <c r="AT2472" s="169" t="s">
        <v>171</v>
      </c>
      <c r="AU2472" s="169" t="s">
        <v>85</v>
      </c>
      <c r="AV2472" s="13" t="s">
        <v>85</v>
      </c>
      <c r="AW2472" s="13" t="s">
        <v>37</v>
      </c>
      <c r="AX2472" s="13" t="s">
        <v>76</v>
      </c>
      <c r="AY2472" s="169" t="s">
        <v>160</v>
      </c>
    </row>
    <row r="2473" spans="2:51" s="14" customFormat="1" ht="10">
      <c r="B2473" s="175"/>
      <c r="D2473" s="159" t="s">
        <v>171</v>
      </c>
      <c r="E2473" s="176" t="s">
        <v>21</v>
      </c>
      <c r="F2473" s="177" t="s">
        <v>180</v>
      </c>
      <c r="H2473" s="178">
        <v>2.089</v>
      </c>
      <c r="I2473" s="179"/>
      <c r="L2473" s="175"/>
      <c r="M2473" s="180"/>
      <c r="T2473" s="181"/>
      <c r="AT2473" s="176" t="s">
        <v>171</v>
      </c>
      <c r="AU2473" s="176" t="s">
        <v>85</v>
      </c>
      <c r="AV2473" s="14" t="s">
        <v>181</v>
      </c>
      <c r="AW2473" s="14" t="s">
        <v>37</v>
      </c>
      <c r="AX2473" s="14" t="s">
        <v>76</v>
      </c>
      <c r="AY2473" s="176" t="s">
        <v>160</v>
      </c>
    </row>
    <row r="2474" spans="2:51" s="12" customFormat="1" ht="10">
      <c r="B2474" s="162"/>
      <c r="D2474" s="159" t="s">
        <v>171</v>
      </c>
      <c r="E2474" s="163" t="s">
        <v>21</v>
      </c>
      <c r="F2474" s="164" t="s">
        <v>864</v>
      </c>
      <c r="H2474" s="163" t="s">
        <v>21</v>
      </c>
      <c r="I2474" s="165"/>
      <c r="L2474" s="162"/>
      <c r="M2474" s="166"/>
      <c r="T2474" s="167"/>
      <c r="AT2474" s="163" t="s">
        <v>171</v>
      </c>
      <c r="AU2474" s="163" t="s">
        <v>85</v>
      </c>
      <c r="AV2474" s="12" t="s">
        <v>83</v>
      </c>
      <c r="AW2474" s="12" t="s">
        <v>37</v>
      </c>
      <c r="AX2474" s="12" t="s">
        <v>76</v>
      </c>
      <c r="AY2474" s="163" t="s">
        <v>160</v>
      </c>
    </row>
    <row r="2475" spans="2:51" s="13" customFormat="1" ht="10">
      <c r="B2475" s="168"/>
      <c r="D2475" s="159" t="s">
        <v>171</v>
      </c>
      <c r="E2475" s="169" t="s">
        <v>21</v>
      </c>
      <c r="F2475" s="170" t="s">
        <v>1748</v>
      </c>
      <c r="H2475" s="171">
        <v>1.984</v>
      </c>
      <c r="I2475" s="172"/>
      <c r="L2475" s="168"/>
      <c r="M2475" s="173"/>
      <c r="T2475" s="174"/>
      <c r="AT2475" s="169" t="s">
        <v>171</v>
      </c>
      <c r="AU2475" s="169" t="s">
        <v>85</v>
      </c>
      <c r="AV2475" s="13" t="s">
        <v>85</v>
      </c>
      <c r="AW2475" s="13" t="s">
        <v>37</v>
      </c>
      <c r="AX2475" s="13" t="s">
        <v>76</v>
      </c>
      <c r="AY2475" s="169" t="s">
        <v>160</v>
      </c>
    </row>
    <row r="2476" spans="2:51" s="13" customFormat="1" ht="10">
      <c r="B2476" s="168"/>
      <c r="D2476" s="159" t="s">
        <v>171</v>
      </c>
      <c r="E2476" s="169" t="s">
        <v>21</v>
      </c>
      <c r="F2476" s="170" t="s">
        <v>2213</v>
      </c>
      <c r="H2476" s="171">
        <v>0.105</v>
      </c>
      <c r="I2476" s="172"/>
      <c r="L2476" s="168"/>
      <c r="M2476" s="173"/>
      <c r="T2476" s="174"/>
      <c r="AT2476" s="169" t="s">
        <v>171</v>
      </c>
      <c r="AU2476" s="169" t="s">
        <v>85</v>
      </c>
      <c r="AV2476" s="13" t="s">
        <v>85</v>
      </c>
      <c r="AW2476" s="13" t="s">
        <v>37</v>
      </c>
      <c r="AX2476" s="13" t="s">
        <v>76</v>
      </c>
      <c r="AY2476" s="169" t="s">
        <v>160</v>
      </c>
    </row>
    <row r="2477" spans="2:51" s="14" customFormat="1" ht="10">
      <c r="B2477" s="175"/>
      <c r="D2477" s="159" t="s">
        <v>171</v>
      </c>
      <c r="E2477" s="176" t="s">
        <v>21</v>
      </c>
      <c r="F2477" s="177" t="s">
        <v>180</v>
      </c>
      <c r="H2477" s="178">
        <v>2.089</v>
      </c>
      <c r="I2477" s="179"/>
      <c r="L2477" s="175"/>
      <c r="M2477" s="180"/>
      <c r="T2477" s="181"/>
      <c r="AT2477" s="176" t="s">
        <v>171</v>
      </c>
      <c r="AU2477" s="176" t="s">
        <v>85</v>
      </c>
      <c r="AV2477" s="14" t="s">
        <v>181</v>
      </c>
      <c r="AW2477" s="14" t="s">
        <v>37</v>
      </c>
      <c r="AX2477" s="14" t="s">
        <v>76</v>
      </c>
      <c r="AY2477" s="176" t="s">
        <v>160</v>
      </c>
    </row>
    <row r="2478" spans="2:51" s="15" customFormat="1" ht="10">
      <c r="B2478" s="182"/>
      <c r="D2478" s="159" t="s">
        <v>171</v>
      </c>
      <c r="E2478" s="183" t="s">
        <v>21</v>
      </c>
      <c r="F2478" s="184" t="s">
        <v>185</v>
      </c>
      <c r="H2478" s="185">
        <v>7.038000000000001</v>
      </c>
      <c r="I2478" s="186"/>
      <c r="L2478" s="182"/>
      <c r="M2478" s="187"/>
      <c r="T2478" s="188"/>
      <c r="AT2478" s="183" t="s">
        <v>171</v>
      </c>
      <c r="AU2478" s="183" t="s">
        <v>85</v>
      </c>
      <c r="AV2478" s="15" t="s">
        <v>167</v>
      </c>
      <c r="AW2478" s="15" t="s">
        <v>37</v>
      </c>
      <c r="AX2478" s="15" t="s">
        <v>83</v>
      </c>
      <c r="AY2478" s="183" t="s">
        <v>160</v>
      </c>
    </row>
    <row r="2479" spans="2:65" s="1" customFormat="1" ht="16.5" customHeight="1">
      <c r="B2479" s="33"/>
      <c r="C2479" s="146" t="s">
        <v>2222</v>
      </c>
      <c r="D2479" s="146" t="s">
        <v>162</v>
      </c>
      <c r="E2479" s="147" t="s">
        <v>2223</v>
      </c>
      <c r="F2479" s="148" t="s">
        <v>2224</v>
      </c>
      <c r="G2479" s="149" t="s">
        <v>204</v>
      </c>
      <c r="H2479" s="150">
        <v>20.394</v>
      </c>
      <c r="I2479" s="151"/>
      <c r="J2479" s="152">
        <f>ROUND(I2479*H2479,2)</f>
        <v>0</v>
      </c>
      <c r="K2479" s="148" t="s">
        <v>166</v>
      </c>
      <c r="L2479" s="33"/>
      <c r="M2479" s="153" t="s">
        <v>21</v>
      </c>
      <c r="N2479" s="154" t="s">
        <v>47</v>
      </c>
      <c r="P2479" s="155">
        <f>O2479*H2479</f>
        <v>0</v>
      </c>
      <c r="Q2479" s="155">
        <v>0.0015</v>
      </c>
      <c r="R2479" s="155">
        <f>Q2479*H2479</f>
        <v>0.030590999999999997</v>
      </c>
      <c r="S2479" s="155">
        <v>0</v>
      </c>
      <c r="T2479" s="156">
        <f>S2479*H2479</f>
        <v>0</v>
      </c>
      <c r="AR2479" s="157" t="s">
        <v>352</v>
      </c>
      <c r="AT2479" s="157" t="s">
        <v>162</v>
      </c>
      <c r="AU2479" s="157" t="s">
        <v>85</v>
      </c>
      <c r="AY2479" s="18" t="s">
        <v>160</v>
      </c>
      <c r="BE2479" s="158">
        <f>IF(N2479="základní",J2479,0)</f>
        <v>0</v>
      </c>
      <c r="BF2479" s="158">
        <f>IF(N2479="snížená",J2479,0)</f>
        <v>0</v>
      </c>
      <c r="BG2479" s="158">
        <f>IF(N2479="zákl. přenesená",J2479,0)</f>
        <v>0</v>
      </c>
      <c r="BH2479" s="158">
        <f>IF(N2479="sníž. přenesená",J2479,0)</f>
        <v>0</v>
      </c>
      <c r="BI2479" s="158">
        <f>IF(N2479="nulová",J2479,0)</f>
        <v>0</v>
      </c>
      <c r="BJ2479" s="18" t="s">
        <v>83</v>
      </c>
      <c r="BK2479" s="158">
        <f>ROUND(I2479*H2479,2)</f>
        <v>0</v>
      </c>
      <c r="BL2479" s="18" t="s">
        <v>352</v>
      </c>
      <c r="BM2479" s="157" t="s">
        <v>2225</v>
      </c>
    </row>
    <row r="2480" spans="2:47" s="1" customFormat="1" ht="63">
      <c r="B2480" s="33"/>
      <c r="D2480" s="159" t="s">
        <v>169</v>
      </c>
      <c r="F2480" s="160" t="s">
        <v>2226</v>
      </c>
      <c r="I2480" s="94"/>
      <c r="L2480" s="33"/>
      <c r="M2480" s="161"/>
      <c r="T2480" s="54"/>
      <c r="AT2480" s="18" t="s">
        <v>169</v>
      </c>
      <c r="AU2480" s="18" t="s">
        <v>85</v>
      </c>
    </row>
    <row r="2481" spans="2:51" s="12" customFormat="1" ht="10">
      <c r="B2481" s="162"/>
      <c r="D2481" s="159" t="s">
        <v>171</v>
      </c>
      <c r="E2481" s="163" t="s">
        <v>21</v>
      </c>
      <c r="F2481" s="164" t="s">
        <v>1715</v>
      </c>
      <c r="H2481" s="163" t="s">
        <v>21</v>
      </c>
      <c r="I2481" s="165"/>
      <c r="L2481" s="162"/>
      <c r="M2481" s="166"/>
      <c r="T2481" s="167"/>
      <c r="AT2481" s="163" t="s">
        <v>171</v>
      </c>
      <c r="AU2481" s="163" t="s">
        <v>85</v>
      </c>
      <c r="AV2481" s="12" t="s">
        <v>83</v>
      </c>
      <c r="AW2481" s="12" t="s">
        <v>37</v>
      </c>
      <c r="AX2481" s="12" t="s">
        <v>76</v>
      </c>
      <c r="AY2481" s="163" t="s">
        <v>160</v>
      </c>
    </row>
    <row r="2482" spans="2:51" s="12" customFormat="1" ht="10">
      <c r="B2482" s="162"/>
      <c r="D2482" s="159" t="s">
        <v>171</v>
      </c>
      <c r="E2482" s="163" t="s">
        <v>21</v>
      </c>
      <c r="F2482" s="164" t="s">
        <v>847</v>
      </c>
      <c r="H2482" s="163" t="s">
        <v>21</v>
      </c>
      <c r="I2482" s="165"/>
      <c r="L2482" s="162"/>
      <c r="M2482" s="166"/>
      <c r="T2482" s="167"/>
      <c r="AT2482" s="163" t="s">
        <v>171</v>
      </c>
      <c r="AU2482" s="163" t="s">
        <v>85</v>
      </c>
      <c r="AV2482" s="12" t="s">
        <v>83</v>
      </c>
      <c r="AW2482" s="12" t="s">
        <v>37</v>
      </c>
      <c r="AX2482" s="12" t="s">
        <v>76</v>
      </c>
      <c r="AY2482" s="163" t="s">
        <v>160</v>
      </c>
    </row>
    <row r="2483" spans="2:51" s="13" customFormat="1" ht="10">
      <c r="B2483" s="168"/>
      <c r="D2483" s="159" t="s">
        <v>171</v>
      </c>
      <c r="E2483" s="169" t="s">
        <v>21</v>
      </c>
      <c r="F2483" s="170" t="s">
        <v>1747</v>
      </c>
      <c r="H2483" s="171">
        <v>6.555</v>
      </c>
      <c r="I2483" s="172"/>
      <c r="L2483" s="168"/>
      <c r="M2483" s="173"/>
      <c r="T2483" s="174"/>
      <c r="AT2483" s="169" t="s">
        <v>171</v>
      </c>
      <c r="AU2483" s="169" t="s">
        <v>85</v>
      </c>
      <c r="AV2483" s="13" t="s">
        <v>85</v>
      </c>
      <c r="AW2483" s="13" t="s">
        <v>37</v>
      </c>
      <c r="AX2483" s="13" t="s">
        <v>76</v>
      </c>
      <c r="AY2483" s="169" t="s">
        <v>160</v>
      </c>
    </row>
    <row r="2484" spans="2:51" s="13" customFormat="1" ht="10">
      <c r="B2484" s="168"/>
      <c r="D2484" s="159" t="s">
        <v>171</v>
      </c>
      <c r="E2484" s="169" t="s">
        <v>21</v>
      </c>
      <c r="F2484" s="170" t="s">
        <v>2227</v>
      </c>
      <c r="H2484" s="171">
        <v>1.658</v>
      </c>
      <c r="I2484" s="172"/>
      <c r="L2484" s="168"/>
      <c r="M2484" s="173"/>
      <c r="T2484" s="174"/>
      <c r="AT2484" s="169" t="s">
        <v>171</v>
      </c>
      <c r="AU2484" s="169" t="s">
        <v>85</v>
      </c>
      <c r="AV2484" s="13" t="s">
        <v>85</v>
      </c>
      <c r="AW2484" s="13" t="s">
        <v>37</v>
      </c>
      <c r="AX2484" s="13" t="s">
        <v>76</v>
      </c>
      <c r="AY2484" s="169" t="s">
        <v>160</v>
      </c>
    </row>
    <row r="2485" spans="2:51" s="14" customFormat="1" ht="10">
      <c r="B2485" s="175"/>
      <c r="D2485" s="159" t="s">
        <v>171</v>
      </c>
      <c r="E2485" s="176" t="s">
        <v>21</v>
      </c>
      <c r="F2485" s="177" t="s">
        <v>180</v>
      </c>
      <c r="H2485" s="178">
        <v>8.213</v>
      </c>
      <c r="I2485" s="179"/>
      <c r="L2485" s="175"/>
      <c r="M2485" s="180"/>
      <c r="T2485" s="181"/>
      <c r="AT2485" s="176" t="s">
        <v>171</v>
      </c>
      <c r="AU2485" s="176" t="s">
        <v>85</v>
      </c>
      <c r="AV2485" s="14" t="s">
        <v>181</v>
      </c>
      <c r="AW2485" s="14" t="s">
        <v>37</v>
      </c>
      <c r="AX2485" s="14" t="s">
        <v>76</v>
      </c>
      <c r="AY2485" s="176" t="s">
        <v>160</v>
      </c>
    </row>
    <row r="2486" spans="2:51" s="12" customFormat="1" ht="10">
      <c r="B2486" s="162"/>
      <c r="D2486" s="159" t="s">
        <v>171</v>
      </c>
      <c r="E2486" s="163" t="s">
        <v>21</v>
      </c>
      <c r="F2486" s="164" t="s">
        <v>851</v>
      </c>
      <c r="H2486" s="163" t="s">
        <v>21</v>
      </c>
      <c r="I2486" s="165"/>
      <c r="L2486" s="162"/>
      <c r="M2486" s="166"/>
      <c r="T2486" s="167"/>
      <c r="AT2486" s="163" t="s">
        <v>171</v>
      </c>
      <c r="AU2486" s="163" t="s">
        <v>85</v>
      </c>
      <c r="AV2486" s="12" t="s">
        <v>83</v>
      </c>
      <c r="AW2486" s="12" t="s">
        <v>37</v>
      </c>
      <c r="AX2486" s="12" t="s">
        <v>76</v>
      </c>
      <c r="AY2486" s="163" t="s">
        <v>160</v>
      </c>
    </row>
    <row r="2487" spans="2:51" s="13" customFormat="1" ht="10">
      <c r="B2487" s="168"/>
      <c r="D2487" s="159" t="s">
        <v>171</v>
      </c>
      <c r="E2487" s="169" t="s">
        <v>21</v>
      </c>
      <c r="F2487" s="170" t="s">
        <v>1748</v>
      </c>
      <c r="H2487" s="171">
        <v>1.984</v>
      </c>
      <c r="I2487" s="172"/>
      <c r="L2487" s="168"/>
      <c r="M2487" s="173"/>
      <c r="T2487" s="174"/>
      <c r="AT2487" s="169" t="s">
        <v>171</v>
      </c>
      <c r="AU2487" s="169" t="s">
        <v>85</v>
      </c>
      <c r="AV2487" s="13" t="s">
        <v>85</v>
      </c>
      <c r="AW2487" s="13" t="s">
        <v>37</v>
      </c>
      <c r="AX2487" s="13" t="s">
        <v>76</v>
      </c>
      <c r="AY2487" s="169" t="s">
        <v>160</v>
      </c>
    </row>
    <row r="2488" spans="2:51" s="14" customFormat="1" ht="10">
      <c r="B2488" s="175"/>
      <c r="D2488" s="159" t="s">
        <v>171</v>
      </c>
      <c r="E2488" s="176" t="s">
        <v>21</v>
      </c>
      <c r="F2488" s="177" t="s">
        <v>180</v>
      </c>
      <c r="H2488" s="178">
        <v>1.984</v>
      </c>
      <c r="I2488" s="179"/>
      <c r="L2488" s="175"/>
      <c r="M2488" s="180"/>
      <c r="T2488" s="181"/>
      <c r="AT2488" s="176" t="s">
        <v>171</v>
      </c>
      <c r="AU2488" s="176" t="s">
        <v>85</v>
      </c>
      <c r="AV2488" s="14" t="s">
        <v>181</v>
      </c>
      <c r="AW2488" s="14" t="s">
        <v>37</v>
      </c>
      <c r="AX2488" s="14" t="s">
        <v>76</v>
      </c>
      <c r="AY2488" s="176" t="s">
        <v>160</v>
      </c>
    </row>
    <row r="2489" spans="2:51" s="12" customFormat="1" ht="10">
      <c r="B2489" s="162"/>
      <c r="D2489" s="159" t="s">
        <v>171</v>
      </c>
      <c r="E2489" s="163" t="s">
        <v>21</v>
      </c>
      <c r="F2489" s="164" t="s">
        <v>861</v>
      </c>
      <c r="H2489" s="163" t="s">
        <v>21</v>
      </c>
      <c r="I2489" s="165"/>
      <c r="L2489" s="162"/>
      <c r="M2489" s="166"/>
      <c r="T2489" s="167"/>
      <c r="AT2489" s="163" t="s">
        <v>171</v>
      </c>
      <c r="AU2489" s="163" t="s">
        <v>85</v>
      </c>
      <c r="AV2489" s="12" t="s">
        <v>83</v>
      </c>
      <c r="AW2489" s="12" t="s">
        <v>37</v>
      </c>
      <c r="AX2489" s="12" t="s">
        <v>76</v>
      </c>
      <c r="AY2489" s="163" t="s">
        <v>160</v>
      </c>
    </row>
    <row r="2490" spans="2:51" s="13" customFormat="1" ht="10">
      <c r="B2490" s="168"/>
      <c r="D2490" s="159" t="s">
        <v>171</v>
      </c>
      <c r="E2490" s="169" t="s">
        <v>21</v>
      </c>
      <c r="F2490" s="170" t="s">
        <v>1747</v>
      </c>
      <c r="H2490" s="171">
        <v>6.555</v>
      </c>
      <c r="I2490" s="172"/>
      <c r="L2490" s="168"/>
      <c r="M2490" s="173"/>
      <c r="T2490" s="174"/>
      <c r="AT2490" s="169" t="s">
        <v>171</v>
      </c>
      <c r="AU2490" s="169" t="s">
        <v>85</v>
      </c>
      <c r="AV2490" s="13" t="s">
        <v>85</v>
      </c>
      <c r="AW2490" s="13" t="s">
        <v>37</v>
      </c>
      <c r="AX2490" s="13" t="s">
        <v>76</v>
      </c>
      <c r="AY2490" s="169" t="s">
        <v>160</v>
      </c>
    </row>
    <row r="2491" spans="2:51" s="13" customFormat="1" ht="10">
      <c r="B2491" s="168"/>
      <c r="D2491" s="159" t="s">
        <v>171</v>
      </c>
      <c r="E2491" s="169" t="s">
        <v>21</v>
      </c>
      <c r="F2491" s="170" t="s">
        <v>2227</v>
      </c>
      <c r="H2491" s="171">
        <v>1.658</v>
      </c>
      <c r="I2491" s="172"/>
      <c r="L2491" s="168"/>
      <c r="M2491" s="173"/>
      <c r="T2491" s="174"/>
      <c r="AT2491" s="169" t="s">
        <v>171</v>
      </c>
      <c r="AU2491" s="169" t="s">
        <v>85</v>
      </c>
      <c r="AV2491" s="13" t="s">
        <v>85</v>
      </c>
      <c r="AW2491" s="13" t="s">
        <v>37</v>
      </c>
      <c r="AX2491" s="13" t="s">
        <v>76</v>
      </c>
      <c r="AY2491" s="169" t="s">
        <v>160</v>
      </c>
    </row>
    <row r="2492" spans="2:51" s="14" customFormat="1" ht="10">
      <c r="B2492" s="175"/>
      <c r="D2492" s="159" t="s">
        <v>171</v>
      </c>
      <c r="E2492" s="176" t="s">
        <v>21</v>
      </c>
      <c r="F2492" s="177" t="s">
        <v>180</v>
      </c>
      <c r="H2492" s="178">
        <v>8.213</v>
      </c>
      <c r="I2492" s="179"/>
      <c r="L2492" s="175"/>
      <c r="M2492" s="180"/>
      <c r="T2492" s="181"/>
      <c r="AT2492" s="176" t="s">
        <v>171</v>
      </c>
      <c r="AU2492" s="176" t="s">
        <v>85</v>
      </c>
      <c r="AV2492" s="14" t="s">
        <v>181</v>
      </c>
      <c r="AW2492" s="14" t="s">
        <v>37</v>
      </c>
      <c r="AX2492" s="14" t="s">
        <v>76</v>
      </c>
      <c r="AY2492" s="176" t="s">
        <v>160</v>
      </c>
    </row>
    <row r="2493" spans="2:51" s="12" customFormat="1" ht="10">
      <c r="B2493" s="162"/>
      <c r="D2493" s="159" t="s">
        <v>171</v>
      </c>
      <c r="E2493" s="163" t="s">
        <v>21</v>
      </c>
      <c r="F2493" s="164" t="s">
        <v>864</v>
      </c>
      <c r="H2493" s="163" t="s">
        <v>21</v>
      </c>
      <c r="I2493" s="165"/>
      <c r="L2493" s="162"/>
      <c r="M2493" s="166"/>
      <c r="T2493" s="167"/>
      <c r="AT2493" s="163" t="s">
        <v>171</v>
      </c>
      <c r="AU2493" s="163" t="s">
        <v>85</v>
      </c>
      <c r="AV2493" s="12" t="s">
        <v>83</v>
      </c>
      <c r="AW2493" s="12" t="s">
        <v>37</v>
      </c>
      <c r="AX2493" s="12" t="s">
        <v>76</v>
      </c>
      <c r="AY2493" s="163" t="s">
        <v>160</v>
      </c>
    </row>
    <row r="2494" spans="2:51" s="13" customFormat="1" ht="10">
      <c r="B2494" s="168"/>
      <c r="D2494" s="159" t="s">
        <v>171</v>
      </c>
      <c r="E2494" s="169" t="s">
        <v>21</v>
      </c>
      <c r="F2494" s="170" t="s">
        <v>1748</v>
      </c>
      <c r="H2494" s="171">
        <v>1.984</v>
      </c>
      <c r="I2494" s="172"/>
      <c r="L2494" s="168"/>
      <c r="M2494" s="173"/>
      <c r="T2494" s="174"/>
      <c r="AT2494" s="169" t="s">
        <v>171</v>
      </c>
      <c r="AU2494" s="169" t="s">
        <v>85</v>
      </c>
      <c r="AV2494" s="13" t="s">
        <v>85</v>
      </c>
      <c r="AW2494" s="13" t="s">
        <v>37</v>
      </c>
      <c r="AX2494" s="13" t="s">
        <v>76</v>
      </c>
      <c r="AY2494" s="169" t="s">
        <v>160</v>
      </c>
    </row>
    <row r="2495" spans="2:51" s="14" customFormat="1" ht="10">
      <c r="B2495" s="175"/>
      <c r="D2495" s="159" t="s">
        <v>171</v>
      </c>
      <c r="E2495" s="176" t="s">
        <v>21</v>
      </c>
      <c r="F2495" s="177" t="s">
        <v>180</v>
      </c>
      <c r="H2495" s="178">
        <v>1.984</v>
      </c>
      <c r="I2495" s="179"/>
      <c r="L2495" s="175"/>
      <c r="M2495" s="180"/>
      <c r="T2495" s="181"/>
      <c r="AT2495" s="176" t="s">
        <v>171</v>
      </c>
      <c r="AU2495" s="176" t="s">
        <v>85</v>
      </c>
      <c r="AV2495" s="14" t="s">
        <v>181</v>
      </c>
      <c r="AW2495" s="14" t="s">
        <v>37</v>
      </c>
      <c r="AX2495" s="14" t="s">
        <v>76</v>
      </c>
      <c r="AY2495" s="176" t="s">
        <v>160</v>
      </c>
    </row>
    <row r="2496" spans="2:51" s="15" customFormat="1" ht="10">
      <c r="B2496" s="182"/>
      <c r="D2496" s="159" t="s">
        <v>171</v>
      </c>
      <c r="E2496" s="183" t="s">
        <v>21</v>
      </c>
      <c r="F2496" s="184" t="s">
        <v>185</v>
      </c>
      <c r="H2496" s="185">
        <v>20.394</v>
      </c>
      <c r="I2496" s="186"/>
      <c r="L2496" s="182"/>
      <c r="M2496" s="187"/>
      <c r="T2496" s="188"/>
      <c r="AT2496" s="183" t="s">
        <v>171</v>
      </c>
      <c r="AU2496" s="183" t="s">
        <v>85</v>
      </c>
      <c r="AV2496" s="15" t="s">
        <v>167</v>
      </c>
      <c r="AW2496" s="15" t="s">
        <v>37</v>
      </c>
      <c r="AX2496" s="15" t="s">
        <v>83</v>
      </c>
      <c r="AY2496" s="183" t="s">
        <v>160</v>
      </c>
    </row>
    <row r="2497" spans="2:51" s="15" customFormat="1" ht="10">
      <c r="B2497" s="182"/>
      <c r="D2497" s="159" t="s">
        <v>171</v>
      </c>
      <c r="E2497" s="183" t="s">
        <v>21</v>
      </c>
      <c r="F2497" s="184" t="s">
        <v>185</v>
      </c>
      <c r="H2497" s="185">
        <v>0</v>
      </c>
      <c r="I2497" s="186"/>
      <c r="L2497" s="182"/>
      <c r="M2497" s="187"/>
      <c r="T2497" s="188"/>
      <c r="AT2497" s="183" t="s">
        <v>171</v>
      </c>
      <c r="AU2497" s="183" t="s">
        <v>85</v>
      </c>
      <c r="AV2497" s="15" t="s">
        <v>167</v>
      </c>
      <c r="AW2497" s="15" t="s">
        <v>37</v>
      </c>
      <c r="AX2497" s="15" t="s">
        <v>76</v>
      </c>
      <c r="AY2497" s="183" t="s">
        <v>160</v>
      </c>
    </row>
    <row r="2498" spans="2:65" s="1" customFormat="1" ht="16.5" customHeight="1">
      <c r="B2498" s="33"/>
      <c r="C2498" s="146" t="s">
        <v>2228</v>
      </c>
      <c r="D2498" s="146" t="s">
        <v>162</v>
      </c>
      <c r="E2498" s="147" t="s">
        <v>2229</v>
      </c>
      <c r="F2498" s="148" t="s">
        <v>2230</v>
      </c>
      <c r="G2498" s="149" t="s">
        <v>370</v>
      </c>
      <c r="H2498" s="150">
        <v>277.48</v>
      </c>
      <c r="I2498" s="151"/>
      <c r="J2498" s="152">
        <f>ROUND(I2498*H2498,2)</f>
        <v>0</v>
      </c>
      <c r="K2498" s="148" t="s">
        <v>166</v>
      </c>
      <c r="L2498" s="33"/>
      <c r="M2498" s="153" t="s">
        <v>21</v>
      </c>
      <c r="N2498" s="154" t="s">
        <v>47</v>
      </c>
      <c r="P2498" s="155">
        <f>O2498*H2498</f>
        <v>0</v>
      </c>
      <c r="Q2498" s="155">
        <v>3E-05</v>
      </c>
      <c r="R2498" s="155">
        <f>Q2498*H2498</f>
        <v>0.008324400000000001</v>
      </c>
      <c r="S2498" s="155">
        <v>0</v>
      </c>
      <c r="T2498" s="156">
        <f>S2498*H2498</f>
        <v>0</v>
      </c>
      <c r="AR2498" s="157" t="s">
        <v>352</v>
      </c>
      <c r="AT2498" s="157" t="s">
        <v>162</v>
      </c>
      <c r="AU2498" s="157" t="s">
        <v>85</v>
      </c>
      <c r="AY2498" s="18" t="s">
        <v>160</v>
      </c>
      <c r="BE2498" s="158">
        <f>IF(N2498="základní",J2498,0)</f>
        <v>0</v>
      </c>
      <c r="BF2498" s="158">
        <f>IF(N2498="snížená",J2498,0)</f>
        <v>0</v>
      </c>
      <c r="BG2498" s="158">
        <f>IF(N2498="zákl. přenesená",J2498,0)</f>
        <v>0</v>
      </c>
      <c r="BH2498" s="158">
        <f>IF(N2498="sníž. přenesená",J2498,0)</f>
        <v>0</v>
      </c>
      <c r="BI2498" s="158">
        <f>IF(N2498="nulová",J2498,0)</f>
        <v>0</v>
      </c>
      <c r="BJ2498" s="18" t="s">
        <v>83</v>
      </c>
      <c r="BK2498" s="158">
        <f>ROUND(I2498*H2498,2)</f>
        <v>0</v>
      </c>
      <c r="BL2498" s="18" t="s">
        <v>352</v>
      </c>
      <c r="BM2498" s="157" t="s">
        <v>2231</v>
      </c>
    </row>
    <row r="2499" spans="2:47" s="1" customFormat="1" ht="45">
      <c r="B2499" s="33"/>
      <c r="D2499" s="159" t="s">
        <v>169</v>
      </c>
      <c r="F2499" s="160" t="s">
        <v>2232</v>
      </c>
      <c r="I2499" s="94"/>
      <c r="L2499" s="33"/>
      <c r="M2499" s="161"/>
      <c r="T2499" s="54"/>
      <c r="AT2499" s="18" t="s">
        <v>169</v>
      </c>
      <c r="AU2499" s="18" t="s">
        <v>85</v>
      </c>
    </row>
    <row r="2500" spans="2:51" s="12" customFormat="1" ht="10">
      <c r="B2500" s="162"/>
      <c r="D2500" s="159" t="s">
        <v>171</v>
      </c>
      <c r="E2500" s="163" t="s">
        <v>21</v>
      </c>
      <c r="F2500" s="164" t="s">
        <v>1051</v>
      </c>
      <c r="H2500" s="163" t="s">
        <v>21</v>
      </c>
      <c r="I2500" s="165"/>
      <c r="L2500" s="162"/>
      <c r="M2500" s="166"/>
      <c r="T2500" s="167"/>
      <c r="AT2500" s="163" t="s">
        <v>171</v>
      </c>
      <c r="AU2500" s="163" t="s">
        <v>85</v>
      </c>
      <c r="AV2500" s="12" t="s">
        <v>83</v>
      </c>
      <c r="AW2500" s="12" t="s">
        <v>37</v>
      </c>
      <c r="AX2500" s="12" t="s">
        <v>76</v>
      </c>
      <c r="AY2500" s="163" t="s">
        <v>160</v>
      </c>
    </row>
    <row r="2501" spans="2:51" s="12" customFormat="1" ht="10">
      <c r="B2501" s="162"/>
      <c r="D2501" s="159" t="s">
        <v>171</v>
      </c>
      <c r="E2501" s="163" t="s">
        <v>21</v>
      </c>
      <c r="F2501" s="164" t="s">
        <v>823</v>
      </c>
      <c r="H2501" s="163" t="s">
        <v>21</v>
      </c>
      <c r="I2501" s="165"/>
      <c r="L2501" s="162"/>
      <c r="M2501" s="166"/>
      <c r="T2501" s="167"/>
      <c r="AT2501" s="163" t="s">
        <v>171</v>
      </c>
      <c r="AU2501" s="163" t="s">
        <v>85</v>
      </c>
      <c r="AV2501" s="12" t="s">
        <v>83</v>
      </c>
      <c r="AW2501" s="12" t="s">
        <v>37</v>
      </c>
      <c r="AX2501" s="12" t="s">
        <v>76</v>
      </c>
      <c r="AY2501" s="163" t="s">
        <v>160</v>
      </c>
    </row>
    <row r="2502" spans="2:51" s="13" customFormat="1" ht="10">
      <c r="B2502" s="168"/>
      <c r="D2502" s="159" t="s">
        <v>171</v>
      </c>
      <c r="E2502" s="169" t="s">
        <v>21</v>
      </c>
      <c r="F2502" s="170" t="s">
        <v>1115</v>
      </c>
      <c r="H2502" s="171">
        <v>10.68</v>
      </c>
      <c r="I2502" s="172"/>
      <c r="L2502" s="168"/>
      <c r="M2502" s="173"/>
      <c r="T2502" s="174"/>
      <c r="AT2502" s="169" t="s">
        <v>171</v>
      </c>
      <c r="AU2502" s="169" t="s">
        <v>85</v>
      </c>
      <c r="AV2502" s="13" t="s">
        <v>85</v>
      </c>
      <c r="AW2502" s="13" t="s">
        <v>37</v>
      </c>
      <c r="AX2502" s="13" t="s">
        <v>76</v>
      </c>
      <c r="AY2502" s="169" t="s">
        <v>160</v>
      </c>
    </row>
    <row r="2503" spans="2:51" s="14" customFormat="1" ht="10">
      <c r="B2503" s="175"/>
      <c r="D2503" s="159" t="s">
        <v>171</v>
      </c>
      <c r="E2503" s="176" t="s">
        <v>21</v>
      </c>
      <c r="F2503" s="177" t="s">
        <v>180</v>
      </c>
      <c r="H2503" s="178">
        <v>10.68</v>
      </c>
      <c r="I2503" s="179"/>
      <c r="L2503" s="175"/>
      <c r="M2503" s="180"/>
      <c r="T2503" s="181"/>
      <c r="AT2503" s="176" t="s">
        <v>171</v>
      </c>
      <c r="AU2503" s="176" t="s">
        <v>85</v>
      </c>
      <c r="AV2503" s="14" t="s">
        <v>181</v>
      </c>
      <c r="AW2503" s="14" t="s">
        <v>37</v>
      </c>
      <c r="AX2503" s="14" t="s">
        <v>76</v>
      </c>
      <c r="AY2503" s="176" t="s">
        <v>160</v>
      </c>
    </row>
    <row r="2504" spans="2:51" s="12" customFormat="1" ht="10">
      <c r="B2504" s="162"/>
      <c r="D2504" s="159" t="s">
        <v>171</v>
      </c>
      <c r="E2504" s="163" t="s">
        <v>21</v>
      </c>
      <c r="F2504" s="164" t="s">
        <v>827</v>
      </c>
      <c r="H2504" s="163" t="s">
        <v>21</v>
      </c>
      <c r="I2504" s="165"/>
      <c r="L2504" s="162"/>
      <c r="M2504" s="166"/>
      <c r="T2504" s="167"/>
      <c r="AT2504" s="163" t="s">
        <v>171</v>
      </c>
      <c r="AU2504" s="163" t="s">
        <v>85</v>
      </c>
      <c r="AV2504" s="12" t="s">
        <v>83</v>
      </c>
      <c r="AW2504" s="12" t="s">
        <v>37</v>
      </c>
      <c r="AX2504" s="12" t="s">
        <v>76</v>
      </c>
      <c r="AY2504" s="163" t="s">
        <v>160</v>
      </c>
    </row>
    <row r="2505" spans="2:51" s="13" customFormat="1" ht="10">
      <c r="B2505" s="168"/>
      <c r="D2505" s="159" t="s">
        <v>171</v>
      </c>
      <c r="E2505" s="169" t="s">
        <v>21</v>
      </c>
      <c r="F2505" s="170" t="s">
        <v>1116</v>
      </c>
      <c r="H2505" s="171">
        <v>14.08</v>
      </c>
      <c r="I2505" s="172"/>
      <c r="L2505" s="168"/>
      <c r="M2505" s="173"/>
      <c r="T2505" s="174"/>
      <c r="AT2505" s="169" t="s">
        <v>171</v>
      </c>
      <c r="AU2505" s="169" t="s">
        <v>85</v>
      </c>
      <c r="AV2505" s="13" t="s">
        <v>85</v>
      </c>
      <c r="AW2505" s="13" t="s">
        <v>37</v>
      </c>
      <c r="AX2505" s="13" t="s">
        <v>76</v>
      </c>
      <c r="AY2505" s="169" t="s">
        <v>160</v>
      </c>
    </row>
    <row r="2506" spans="2:51" s="14" customFormat="1" ht="10">
      <c r="B2506" s="175"/>
      <c r="D2506" s="159" t="s">
        <v>171</v>
      </c>
      <c r="E2506" s="176" t="s">
        <v>21</v>
      </c>
      <c r="F2506" s="177" t="s">
        <v>180</v>
      </c>
      <c r="H2506" s="178">
        <v>14.08</v>
      </c>
      <c r="I2506" s="179"/>
      <c r="L2506" s="175"/>
      <c r="M2506" s="180"/>
      <c r="T2506" s="181"/>
      <c r="AT2506" s="176" t="s">
        <v>171</v>
      </c>
      <c r="AU2506" s="176" t="s">
        <v>85</v>
      </c>
      <c r="AV2506" s="14" t="s">
        <v>181</v>
      </c>
      <c r="AW2506" s="14" t="s">
        <v>37</v>
      </c>
      <c r="AX2506" s="14" t="s">
        <v>76</v>
      </c>
      <c r="AY2506" s="176" t="s">
        <v>160</v>
      </c>
    </row>
    <row r="2507" spans="2:51" s="12" customFormat="1" ht="10">
      <c r="B2507" s="162"/>
      <c r="D2507" s="159" t="s">
        <v>171</v>
      </c>
      <c r="E2507" s="163" t="s">
        <v>21</v>
      </c>
      <c r="F2507" s="164" t="s">
        <v>830</v>
      </c>
      <c r="H2507" s="163" t="s">
        <v>21</v>
      </c>
      <c r="I2507" s="165"/>
      <c r="L2507" s="162"/>
      <c r="M2507" s="166"/>
      <c r="T2507" s="167"/>
      <c r="AT2507" s="163" t="s">
        <v>171</v>
      </c>
      <c r="AU2507" s="163" t="s">
        <v>85</v>
      </c>
      <c r="AV2507" s="12" t="s">
        <v>83</v>
      </c>
      <c r="AW2507" s="12" t="s">
        <v>37</v>
      </c>
      <c r="AX2507" s="12" t="s">
        <v>76</v>
      </c>
      <c r="AY2507" s="163" t="s">
        <v>160</v>
      </c>
    </row>
    <row r="2508" spans="2:51" s="13" customFormat="1" ht="10">
      <c r="B2508" s="168"/>
      <c r="D2508" s="159" t="s">
        <v>171</v>
      </c>
      <c r="E2508" s="169" t="s">
        <v>21</v>
      </c>
      <c r="F2508" s="170" t="s">
        <v>1117</v>
      </c>
      <c r="H2508" s="171">
        <v>11.58</v>
      </c>
      <c r="I2508" s="172"/>
      <c r="L2508" s="168"/>
      <c r="M2508" s="173"/>
      <c r="T2508" s="174"/>
      <c r="AT2508" s="169" t="s">
        <v>171</v>
      </c>
      <c r="AU2508" s="169" t="s">
        <v>85</v>
      </c>
      <c r="AV2508" s="13" t="s">
        <v>85</v>
      </c>
      <c r="AW2508" s="13" t="s">
        <v>37</v>
      </c>
      <c r="AX2508" s="13" t="s">
        <v>76</v>
      </c>
      <c r="AY2508" s="169" t="s">
        <v>160</v>
      </c>
    </row>
    <row r="2509" spans="2:51" s="14" customFormat="1" ht="10">
      <c r="B2509" s="175"/>
      <c r="D2509" s="159" t="s">
        <v>171</v>
      </c>
      <c r="E2509" s="176" t="s">
        <v>21</v>
      </c>
      <c r="F2509" s="177" t="s">
        <v>180</v>
      </c>
      <c r="H2509" s="178">
        <v>11.58</v>
      </c>
      <c r="I2509" s="179"/>
      <c r="L2509" s="175"/>
      <c r="M2509" s="180"/>
      <c r="T2509" s="181"/>
      <c r="AT2509" s="176" t="s">
        <v>171</v>
      </c>
      <c r="AU2509" s="176" t="s">
        <v>85</v>
      </c>
      <c r="AV2509" s="14" t="s">
        <v>181</v>
      </c>
      <c r="AW2509" s="14" t="s">
        <v>37</v>
      </c>
      <c r="AX2509" s="14" t="s">
        <v>76</v>
      </c>
      <c r="AY2509" s="176" t="s">
        <v>160</v>
      </c>
    </row>
    <row r="2510" spans="2:51" s="12" customFormat="1" ht="10">
      <c r="B2510" s="162"/>
      <c r="D2510" s="159" t="s">
        <v>171</v>
      </c>
      <c r="E2510" s="163" t="s">
        <v>21</v>
      </c>
      <c r="F2510" s="164" t="s">
        <v>832</v>
      </c>
      <c r="H2510" s="163" t="s">
        <v>21</v>
      </c>
      <c r="I2510" s="165"/>
      <c r="L2510" s="162"/>
      <c r="M2510" s="166"/>
      <c r="T2510" s="167"/>
      <c r="AT2510" s="163" t="s">
        <v>171</v>
      </c>
      <c r="AU2510" s="163" t="s">
        <v>85</v>
      </c>
      <c r="AV2510" s="12" t="s">
        <v>83</v>
      </c>
      <c r="AW2510" s="12" t="s">
        <v>37</v>
      </c>
      <c r="AX2510" s="12" t="s">
        <v>76</v>
      </c>
      <c r="AY2510" s="163" t="s">
        <v>160</v>
      </c>
    </row>
    <row r="2511" spans="2:51" s="13" customFormat="1" ht="10">
      <c r="B2511" s="168"/>
      <c r="D2511" s="159" t="s">
        <v>171</v>
      </c>
      <c r="E2511" s="169" t="s">
        <v>21</v>
      </c>
      <c r="F2511" s="170" t="s">
        <v>1118</v>
      </c>
      <c r="H2511" s="171">
        <v>19.12</v>
      </c>
      <c r="I2511" s="172"/>
      <c r="L2511" s="168"/>
      <c r="M2511" s="173"/>
      <c r="T2511" s="174"/>
      <c r="AT2511" s="169" t="s">
        <v>171</v>
      </c>
      <c r="AU2511" s="169" t="s">
        <v>85</v>
      </c>
      <c r="AV2511" s="13" t="s">
        <v>85</v>
      </c>
      <c r="AW2511" s="13" t="s">
        <v>37</v>
      </c>
      <c r="AX2511" s="13" t="s">
        <v>76</v>
      </c>
      <c r="AY2511" s="169" t="s">
        <v>160</v>
      </c>
    </row>
    <row r="2512" spans="2:51" s="14" customFormat="1" ht="10">
      <c r="B2512" s="175"/>
      <c r="D2512" s="159" t="s">
        <v>171</v>
      </c>
      <c r="E2512" s="176" t="s">
        <v>21</v>
      </c>
      <c r="F2512" s="177" t="s">
        <v>180</v>
      </c>
      <c r="H2512" s="178">
        <v>19.12</v>
      </c>
      <c r="I2512" s="179"/>
      <c r="L2512" s="175"/>
      <c r="M2512" s="180"/>
      <c r="T2512" s="181"/>
      <c r="AT2512" s="176" t="s">
        <v>171</v>
      </c>
      <c r="AU2512" s="176" t="s">
        <v>85</v>
      </c>
      <c r="AV2512" s="14" t="s">
        <v>181</v>
      </c>
      <c r="AW2512" s="14" t="s">
        <v>37</v>
      </c>
      <c r="AX2512" s="14" t="s">
        <v>76</v>
      </c>
      <c r="AY2512" s="176" t="s">
        <v>160</v>
      </c>
    </row>
    <row r="2513" spans="2:51" s="12" customFormat="1" ht="10">
      <c r="B2513" s="162"/>
      <c r="D2513" s="159" t="s">
        <v>171</v>
      </c>
      <c r="E2513" s="163" t="s">
        <v>21</v>
      </c>
      <c r="F2513" s="164" t="s">
        <v>835</v>
      </c>
      <c r="H2513" s="163" t="s">
        <v>21</v>
      </c>
      <c r="I2513" s="165"/>
      <c r="L2513" s="162"/>
      <c r="M2513" s="166"/>
      <c r="T2513" s="167"/>
      <c r="AT2513" s="163" t="s">
        <v>171</v>
      </c>
      <c r="AU2513" s="163" t="s">
        <v>85</v>
      </c>
      <c r="AV2513" s="12" t="s">
        <v>83</v>
      </c>
      <c r="AW2513" s="12" t="s">
        <v>37</v>
      </c>
      <c r="AX2513" s="12" t="s">
        <v>76</v>
      </c>
      <c r="AY2513" s="163" t="s">
        <v>160</v>
      </c>
    </row>
    <row r="2514" spans="2:51" s="13" customFormat="1" ht="10">
      <c r="B2514" s="168"/>
      <c r="D2514" s="159" t="s">
        <v>171</v>
      </c>
      <c r="E2514" s="169" t="s">
        <v>21</v>
      </c>
      <c r="F2514" s="170" t="s">
        <v>1119</v>
      </c>
      <c r="H2514" s="171">
        <v>16.4</v>
      </c>
      <c r="I2514" s="172"/>
      <c r="L2514" s="168"/>
      <c r="M2514" s="173"/>
      <c r="T2514" s="174"/>
      <c r="AT2514" s="169" t="s">
        <v>171</v>
      </c>
      <c r="AU2514" s="169" t="s">
        <v>85</v>
      </c>
      <c r="AV2514" s="13" t="s">
        <v>85</v>
      </c>
      <c r="AW2514" s="13" t="s">
        <v>37</v>
      </c>
      <c r="AX2514" s="13" t="s">
        <v>76</v>
      </c>
      <c r="AY2514" s="169" t="s">
        <v>160</v>
      </c>
    </row>
    <row r="2515" spans="2:51" s="14" customFormat="1" ht="10">
      <c r="B2515" s="175"/>
      <c r="D2515" s="159" t="s">
        <v>171</v>
      </c>
      <c r="E2515" s="176" t="s">
        <v>21</v>
      </c>
      <c r="F2515" s="177" t="s">
        <v>180</v>
      </c>
      <c r="H2515" s="178">
        <v>16.4</v>
      </c>
      <c r="I2515" s="179"/>
      <c r="L2515" s="175"/>
      <c r="M2515" s="180"/>
      <c r="T2515" s="181"/>
      <c r="AT2515" s="176" t="s">
        <v>171</v>
      </c>
      <c r="AU2515" s="176" t="s">
        <v>85</v>
      </c>
      <c r="AV2515" s="14" t="s">
        <v>181</v>
      </c>
      <c r="AW2515" s="14" t="s">
        <v>37</v>
      </c>
      <c r="AX2515" s="14" t="s">
        <v>76</v>
      </c>
      <c r="AY2515" s="176" t="s">
        <v>160</v>
      </c>
    </row>
    <row r="2516" spans="2:51" s="12" customFormat="1" ht="10">
      <c r="B2516" s="162"/>
      <c r="D2516" s="159" t="s">
        <v>171</v>
      </c>
      <c r="E2516" s="163" t="s">
        <v>21</v>
      </c>
      <c r="F2516" s="164" t="s">
        <v>839</v>
      </c>
      <c r="H2516" s="163" t="s">
        <v>21</v>
      </c>
      <c r="I2516" s="165"/>
      <c r="L2516" s="162"/>
      <c r="M2516" s="166"/>
      <c r="T2516" s="167"/>
      <c r="AT2516" s="163" t="s">
        <v>171</v>
      </c>
      <c r="AU2516" s="163" t="s">
        <v>85</v>
      </c>
      <c r="AV2516" s="12" t="s">
        <v>83</v>
      </c>
      <c r="AW2516" s="12" t="s">
        <v>37</v>
      </c>
      <c r="AX2516" s="12" t="s">
        <v>76</v>
      </c>
      <c r="AY2516" s="163" t="s">
        <v>160</v>
      </c>
    </row>
    <row r="2517" spans="2:51" s="13" customFormat="1" ht="10">
      <c r="B2517" s="168"/>
      <c r="D2517" s="159" t="s">
        <v>171</v>
      </c>
      <c r="E2517" s="169" t="s">
        <v>21</v>
      </c>
      <c r="F2517" s="170" t="s">
        <v>1119</v>
      </c>
      <c r="H2517" s="171">
        <v>16.4</v>
      </c>
      <c r="I2517" s="172"/>
      <c r="L2517" s="168"/>
      <c r="M2517" s="173"/>
      <c r="T2517" s="174"/>
      <c r="AT2517" s="169" t="s">
        <v>171</v>
      </c>
      <c r="AU2517" s="169" t="s">
        <v>85</v>
      </c>
      <c r="AV2517" s="13" t="s">
        <v>85</v>
      </c>
      <c r="AW2517" s="13" t="s">
        <v>37</v>
      </c>
      <c r="AX2517" s="13" t="s">
        <v>76</v>
      </c>
      <c r="AY2517" s="169" t="s">
        <v>160</v>
      </c>
    </row>
    <row r="2518" spans="2:51" s="14" customFormat="1" ht="10">
      <c r="B2518" s="175"/>
      <c r="D2518" s="159" t="s">
        <v>171</v>
      </c>
      <c r="E2518" s="176" t="s">
        <v>21</v>
      </c>
      <c r="F2518" s="177" t="s">
        <v>180</v>
      </c>
      <c r="H2518" s="178">
        <v>16.4</v>
      </c>
      <c r="I2518" s="179"/>
      <c r="L2518" s="175"/>
      <c r="M2518" s="180"/>
      <c r="T2518" s="181"/>
      <c r="AT2518" s="176" t="s">
        <v>171</v>
      </c>
      <c r="AU2518" s="176" t="s">
        <v>85</v>
      </c>
      <c r="AV2518" s="14" t="s">
        <v>181</v>
      </c>
      <c r="AW2518" s="14" t="s">
        <v>37</v>
      </c>
      <c r="AX2518" s="14" t="s">
        <v>76</v>
      </c>
      <c r="AY2518" s="176" t="s">
        <v>160</v>
      </c>
    </row>
    <row r="2519" spans="2:51" s="12" customFormat="1" ht="10">
      <c r="B2519" s="162"/>
      <c r="D2519" s="159" t="s">
        <v>171</v>
      </c>
      <c r="E2519" s="163" t="s">
        <v>21</v>
      </c>
      <c r="F2519" s="164" t="s">
        <v>840</v>
      </c>
      <c r="H2519" s="163" t="s">
        <v>21</v>
      </c>
      <c r="I2519" s="165"/>
      <c r="L2519" s="162"/>
      <c r="M2519" s="166"/>
      <c r="T2519" s="167"/>
      <c r="AT2519" s="163" t="s">
        <v>171</v>
      </c>
      <c r="AU2519" s="163" t="s">
        <v>85</v>
      </c>
      <c r="AV2519" s="12" t="s">
        <v>83</v>
      </c>
      <c r="AW2519" s="12" t="s">
        <v>37</v>
      </c>
      <c r="AX2519" s="12" t="s">
        <v>76</v>
      </c>
      <c r="AY2519" s="163" t="s">
        <v>160</v>
      </c>
    </row>
    <row r="2520" spans="2:51" s="13" customFormat="1" ht="10">
      <c r="B2520" s="168"/>
      <c r="D2520" s="159" t="s">
        <v>171</v>
      </c>
      <c r="E2520" s="169" t="s">
        <v>21</v>
      </c>
      <c r="F2520" s="170" t="s">
        <v>1120</v>
      </c>
      <c r="H2520" s="171">
        <v>14.2</v>
      </c>
      <c r="I2520" s="172"/>
      <c r="L2520" s="168"/>
      <c r="M2520" s="173"/>
      <c r="T2520" s="174"/>
      <c r="AT2520" s="169" t="s">
        <v>171</v>
      </c>
      <c r="AU2520" s="169" t="s">
        <v>85</v>
      </c>
      <c r="AV2520" s="13" t="s">
        <v>85</v>
      </c>
      <c r="AW2520" s="13" t="s">
        <v>37</v>
      </c>
      <c r="AX2520" s="13" t="s">
        <v>76</v>
      </c>
      <c r="AY2520" s="169" t="s">
        <v>160</v>
      </c>
    </row>
    <row r="2521" spans="2:51" s="14" customFormat="1" ht="10">
      <c r="B2521" s="175"/>
      <c r="D2521" s="159" t="s">
        <v>171</v>
      </c>
      <c r="E2521" s="176" t="s">
        <v>21</v>
      </c>
      <c r="F2521" s="177" t="s">
        <v>180</v>
      </c>
      <c r="H2521" s="178">
        <v>14.2</v>
      </c>
      <c r="I2521" s="179"/>
      <c r="L2521" s="175"/>
      <c r="M2521" s="180"/>
      <c r="T2521" s="181"/>
      <c r="AT2521" s="176" t="s">
        <v>171</v>
      </c>
      <c r="AU2521" s="176" t="s">
        <v>85</v>
      </c>
      <c r="AV2521" s="14" t="s">
        <v>181</v>
      </c>
      <c r="AW2521" s="14" t="s">
        <v>37</v>
      </c>
      <c r="AX2521" s="14" t="s">
        <v>76</v>
      </c>
      <c r="AY2521" s="176" t="s">
        <v>160</v>
      </c>
    </row>
    <row r="2522" spans="2:51" s="12" customFormat="1" ht="10">
      <c r="B2522" s="162"/>
      <c r="D2522" s="159" t="s">
        <v>171</v>
      </c>
      <c r="E2522" s="163" t="s">
        <v>21</v>
      </c>
      <c r="F2522" s="164" t="s">
        <v>844</v>
      </c>
      <c r="H2522" s="163" t="s">
        <v>21</v>
      </c>
      <c r="I2522" s="165"/>
      <c r="L2522" s="162"/>
      <c r="M2522" s="166"/>
      <c r="T2522" s="167"/>
      <c r="AT2522" s="163" t="s">
        <v>171</v>
      </c>
      <c r="AU2522" s="163" t="s">
        <v>85</v>
      </c>
      <c r="AV2522" s="12" t="s">
        <v>83</v>
      </c>
      <c r="AW2522" s="12" t="s">
        <v>37</v>
      </c>
      <c r="AX2522" s="12" t="s">
        <v>76</v>
      </c>
      <c r="AY2522" s="163" t="s">
        <v>160</v>
      </c>
    </row>
    <row r="2523" spans="2:51" s="13" customFormat="1" ht="10">
      <c r="B2523" s="168"/>
      <c r="D2523" s="159" t="s">
        <v>171</v>
      </c>
      <c r="E2523" s="169" t="s">
        <v>21</v>
      </c>
      <c r="F2523" s="170" t="s">
        <v>1121</v>
      </c>
      <c r="H2523" s="171">
        <v>7.48</v>
      </c>
      <c r="I2523" s="172"/>
      <c r="L2523" s="168"/>
      <c r="M2523" s="173"/>
      <c r="T2523" s="174"/>
      <c r="AT2523" s="169" t="s">
        <v>171</v>
      </c>
      <c r="AU2523" s="169" t="s">
        <v>85</v>
      </c>
      <c r="AV2523" s="13" t="s">
        <v>85</v>
      </c>
      <c r="AW2523" s="13" t="s">
        <v>37</v>
      </c>
      <c r="AX2523" s="13" t="s">
        <v>76</v>
      </c>
      <c r="AY2523" s="169" t="s">
        <v>160</v>
      </c>
    </row>
    <row r="2524" spans="2:51" s="14" customFormat="1" ht="10">
      <c r="B2524" s="175"/>
      <c r="D2524" s="159" t="s">
        <v>171</v>
      </c>
      <c r="E2524" s="176" t="s">
        <v>21</v>
      </c>
      <c r="F2524" s="177" t="s">
        <v>180</v>
      </c>
      <c r="H2524" s="178">
        <v>7.48</v>
      </c>
      <c r="I2524" s="179"/>
      <c r="L2524" s="175"/>
      <c r="M2524" s="180"/>
      <c r="T2524" s="181"/>
      <c r="AT2524" s="176" t="s">
        <v>171</v>
      </c>
      <c r="AU2524" s="176" t="s">
        <v>85</v>
      </c>
      <c r="AV2524" s="14" t="s">
        <v>181</v>
      </c>
      <c r="AW2524" s="14" t="s">
        <v>37</v>
      </c>
      <c r="AX2524" s="14" t="s">
        <v>76</v>
      </c>
      <c r="AY2524" s="176" t="s">
        <v>160</v>
      </c>
    </row>
    <row r="2525" spans="2:51" s="12" customFormat="1" ht="10">
      <c r="B2525" s="162"/>
      <c r="D2525" s="159" t="s">
        <v>171</v>
      </c>
      <c r="E2525" s="163" t="s">
        <v>21</v>
      </c>
      <c r="F2525" s="164" t="s">
        <v>847</v>
      </c>
      <c r="H2525" s="163" t="s">
        <v>21</v>
      </c>
      <c r="I2525" s="165"/>
      <c r="L2525" s="162"/>
      <c r="M2525" s="166"/>
      <c r="T2525" s="167"/>
      <c r="AT2525" s="163" t="s">
        <v>171</v>
      </c>
      <c r="AU2525" s="163" t="s">
        <v>85</v>
      </c>
      <c r="AV2525" s="12" t="s">
        <v>83</v>
      </c>
      <c r="AW2525" s="12" t="s">
        <v>37</v>
      </c>
      <c r="AX2525" s="12" t="s">
        <v>76</v>
      </c>
      <c r="AY2525" s="163" t="s">
        <v>160</v>
      </c>
    </row>
    <row r="2526" spans="2:51" s="13" customFormat="1" ht="10">
      <c r="B2526" s="168"/>
      <c r="D2526" s="159" t="s">
        <v>171</v>
      </c>
      <c r="E2526" s="169" t="s">
        <v>21</v>
      </c>
      <c r="F2526" s="170" t="s">
        <v>1122</v>
      </c>
      <c r="H2526" s="171">
        <v>11.05</v>
      </c>
      <c r="I2526" s="172"/>
      <c r="L2526" s="168"/>
      <c r="M2526" s="173"/>
      <c r="T2526" s="174"/>
      <c r="AT2526" s="169" t="s">
        <v>171</v>
      </c>
      <c r="AU2526" s="169" t="s">
        <v>85</v>
      </c>
      <c r="AV2526" s="13" t="s">
        <v>85</v>
      </c>
      <c r="AW2526" s="13" t="s">
        <v>37</v>
      </c>
      <c r="AX2526" s="13" t="s">
        <v>76</v>
      </c>
      <c r="AY2526" s="169" t="s">
        <v>160</v>
      </c>
    </row>
    <row r="2527" spans="2:51" s="14" customFormat="1" ht="10">
      <c r="B2527" s="175"/>
      <c r="D2527" s="159" t="s">
        <v>171</v>
      </c>
      <c r="E2527" s="176" t="s">
        <v>21</v>
      </c>
      <c r="F2527" s="177" t="s">
        <v>180</v>
      </c>
      <c r="H2527" s="178">
        <v>11.05</v>
      </c>
      <c r="I2527" s="179"/>
      <c r="L2527" s="175"/>
      <c r="M2527" s="180"/>
      <c r="T2527" s="181"/>
      <c r="AT2527" s="176" t="s">
        <v>171</v>
      </c>
      <c r="AU2527" s="176" t="s">
        <v>85</v>
      </c>
      <c r="AV2527" s="14" t="s">
        <v>181</v>
      </c>
      <c r="AW2527" s="14" t="s">
        <v>37</v>
      </c>
      <c r="AX2527" s="14" t="s">
        <v>76</v>
      </c>
      <c r="AY2527" s="176" t="s">
        <v>160</v>
      </c>
    </row>
    <row r="2528" spans="2:51" s="12" customFormat="1" ht="10">
      <c r="B2528" s="162"/>
      <c r="D2528" s="159" t="s">
        <v>171</v>
      </c>
      <c r="E2528" s="163" t="s">
        <v>21</v>
      </c>
      <c r="F2528" s="164" t="s">
        <v>851</v>
      </c>
      <c r="H2528" s="163" t="s">
        <v>21</v>
      </c>
      <c r="I2528" s="165"/>
      <c r="L2528" s="162"/>
      <c r="M2528" s="166"/>
      <c r="T2528" s="167"/>
      <c r="AT2528" s="163" t="s">
        <v>171</v>
      </c>
      <c r="AU2528" s="163" t="s">
        <v>85</v>
      </c>
      <c r="AV2528" s="12" t="s">
        <v>83</v>
      </c>
      <c r="AW2528" s="12" t="s">
        <v>37</v>
      </c>
      <c r="AX2528" s="12" t="s">
        <v>76</v>
      </c>
      <c r="AY2528" s="163" t="s">
        <v>160</v>
      </c>
    </row>
    <row r="2529" spans="2:51" s="13" customFormat="1" ht="10">
      <c r="B2529" s="168"/>
      <c r="D2529" s="159" t="s">
        <v>171</v>
      </c>
      <c r="E2529" s="169" t="s">
        <v>21</v>
      </c>
      <c r="F2529" s="170" t="s">
        <v>1123</v>
      </c>
      <c r="H2529" s="171">
        <v>5.75</v>
      </c>
      <c r="I2529" s="172"/>
      <c r="L2529" s="168"/>
      <c r="M2529" s="173"/>
      <c r="T2529" s="174"/>
      <c r="AT2529" s="169" t="s">
        <v>171</v>
      </c>
      <c r="AU2529" s="169" t="s">
        <v>85</v>
      </c>
      <c r="AV2529" s="13" t="s">
        <v>85</v>
      </c>
      <c r="AW2529" s="13" t="s">
        <v>37</v>
      </c>
      <c r="AX2529" s="13" t="s">
        <v>76</v>
      </c>
      <c r="AY2529" s="169" t="s">
        <v>160</v>
      </c>
    </row>
    <row r="2530" spans="2:51" s="14" customFormat="1" ht="10">
      <c r="B2530" s="175"/>
      <c r="D2530" s="159" t="s">
        <v>171</v>
      </c>
      <c r="E2530" s="176" t="s">
        <v>21</v>
      </c>
      <c r="F2530" s="177" t="s">
        <v>180</v>
      </c>
      <c r="H2530" s="178">
        <v>5.75</v>
      </c>
      <c r="I2530" s="179"/>
      <c r="L2530" s="175"/>
      <c r="M2530" s="180"/>
      <c r="T2530" s="181"/>
      <c r="AT2530" s="176" t="s">
        <v>171</v>
      </c>
      <c r="AU2530" s="176" t="s">
        <v>85</v>
      </c>
      <c r="AV2530" s="14" t="s">
        <v>181</v>
      </c>
      <c r="AW2530" s="14" t="s">
        <v>37</v>
      </c>
      <c r="AX2530" s="14" t="s">
        <v>76</v>
      </c>
      <c r="AY2530" s="176" t="s">
        <v>160</v>
      </c>
    </row>
    <row r="2531" spans="2:51" s="12" customFormat="1" ht="10">
      <c r="B2531" s="162"/>
      <c r="D2531" s="159" t="s">
        <v>171</v>
      </c>
      <c r="E2531" s="163" t="s">
        <v>21</v>
      </c>
      <c r="F2531" s="164" t="s">
        <v>854</v>
      </c>
      <c r="H2531" s="163" t="s">
        <v>21</v>
      </c>
      <c r="I2531" s="165"/>
      <c r="L2531" s="162"/>
      <c r="M2531" s="166"/>
      <c r="T2531" s="167"/>
      <c r="AT2531" s="163" t="s">
        <v>171</v>
      </c>
      <c r="AU2531" s="163" t="s">
        <v>85</v>
      </c>
      <c r="AV2531" s="12" t="s">
        <v>83</v>
      </c>
      <c r="AW2531" s="12" t="s">
        <v>37</v>
      </c>
      <c r="AX2531" s="12" t="s">
        <v>76</v>
      </c>
      <c r="AY2531" s="163" t="s">
        <v>160</v>
      </c>
    </row>
    <row r="2532" spans="2:51" s="13" customFormat="1" ht="10">
      <c r="B2532" s="168"/>
      <c r="D2532" s="159" t="s">
        <v>171</v>
      </c>
      <c r="E2532" s="169" t="s">
        <v>21</v>
      </c>
      <c r="F2532" s="170" t="s">
        <v>1124</v>
      </c>
      <c r="H2532" s="171">
        <v>14.9</v>
      </c>
      <c r="I2532" s="172"/>
      <c r="L2532" s="168"/>
      <c r="M2532" s="173"/>
      <c r="T2532" s="174"/>
      <c r="AT2532" s="169" t="s">
        <v>171</v>
      </c>
      <c r="AU2532" s="169" t="s">
        <v>85</v>
      </c>
      <c r="AV2532" s="13" t="s">
        <v>85</v>
      </c>
      <c r="AW2532" s="13" t="s">
        <v>37</v>
      </c>
      <c r="AX2532" s="13" t="s">
        <v>76</v>
      </c>
      <c r="AY2532" s="169" t="s">
        <v>160</v>
      </c>
    </row>
    <row r="2533" spans="2:51" s="14" customFormat="1" ht="10">
      <c r="B2533" s="175"/>
      <c r="D2533" s="159" t="s">
        <v>171</v>
      </c>
      <c r="E2533" s="176" t="s">
        <v>21</v>
      </c>
      <c r="F2533" s="177" t="s">
        <v>180</v>
      </c>
      <c r="H2533" s="178">
        <v>14.9</v>
      </c>
      <c r="I2533" s="179"/>
      <c r="L2533" s="175"/>
      <c r="M2533" s="180"/>
      <c r="T2533" s="181"/>
      <c r="AT2533" s="176" t="s">
        <v>171</v>
      </c>
      <c r="AU2533" s="176" t="s">
        <v>85</v>
      </c>
      <c r="AV2533" s="14" t="s">
        <v>181</v>
      </c>
      <c r="AW2533" s="14" t="s">
        <v>37</v>
      </c>
      <c r="AX2533" s="14" t="s">
        <v>76</v>
      </c>
      <c r="AY2533" s="176" t="s">
        <v>160</v>
      </c>
    </row>
    <row r="2534" spans="2:51" s="12" customFormat="1" ht="10">
      <c r="B2534" s="162"/>
      <c r="D2534" s="159" t="s">
        <v>171</v>
      </c>
      <c r="E2534" s="163" t="s">
        <v>21</v>
      </c>
      <c r="F2534" s="164" t="s">
        <v>858</v>
      </c>
      <c r="H2534" s="163" t="s">
        <v>21</v>
      </c>
      <c r="I2534" s="165"/>
      <c r="L2534" s="162"/>
      <c r="M2534" s="166"/>
      <c r="T2534" s="167"/>
      <c r="AT2534" s="163" t="s">
        <v>171</v>
      </c>
      <c r="AU2534" s="163" t="s">
        <v>85</v>
      </c>
      <c r="AV2534" s="12" t="s">
        <v>83</v>
      </c>
      <c r="AW2534" s="12" t="s">
        <v>37</v>
      </c>
      <c r="AX2534" s="12" t="s">
        <v>76</v>
      </c>
      <c r="AY2534" s="163" t="s">
        <v>160</v>
      </c>
    </row>
    <row r="2535" spans="2:51" s="13" customFormat="1" ht="10">
      <c r="B2535" s="168"/>
      <c r="D2535" s="159" t="s">
        <v>171</v>
      </c>
      <c r="E2535" s="169" t="s">
        <v>21</v>
      </c>
      <c r="F2535" s="170" t="s">
        <v>1120</v>
      </c>
      <c r="H2535" s="171">
        <v>14.2</v>
      </c>
      <c r="I2535" s="172"/>
      <c r="L2535" s="168"/>
      <c r="M2535" s="173"/>
      <c r="T2535" s="174"/>
      <c r="AT2535" s="169" t="s">
        <v>171</v>
      </c>
      <c r="AU2535" s="169" t="s">
        <v>85</v>
      </c>
      <c r="AV2535" s="13" t="s">
        <v>85</v>
      </c>
      <c r="AW2535" s="13" t="s">
        <v>37</v>
      </c>
      <c r="AX2535" s="13" t="s">
        <v>76</v>
      </c>
      <c r="AY2535" s="169" t="s">
        <v>160</v>
      </c>
    </row>
    <row r="2536" spans="2:51" s="14" customFormat="1" ht="10">
      <c r="B2536" s="175"/>
      <c r="D2536" s="159" t="s">
        <v>171</v>
      </c>
      <c r="E2536" s="176" t="s">
        <v>21</v>
      </c>
      <c r="F2536" s="177" t="s">
        <v>180</v>
      </c>
      <c r="H2536" s="178">
        <v>14.2</v>
      </c>
      <c r="I2536" s="179"/>
      <c r="L2536" s="175"/>
      <c r="M2536" s="180"/>
      <c r="T2536" s="181"/>
      <c r="AT2536" s="176" t="s">
        <v>171</v>
      </c>
      <c r="AU2536" s="176" t="s">
        <v>85</v>
      </c>
      <c r="AV2536" s="14" t="s">
        <v>181</v>
      </c>
      <c r="AW2536" s="14" t="s">
        <v>37</v>
      </c>
      <c r="AX2536" s="14" t="s">
        <v>76</v>
      </c>
      <c r="AY2536" s="176" t="s">
        <v>160</v>
      </c>
    </row>
    <row r="2537" spans="2:51" s="12" customFormat="1" ht="10">
      <c r="B2537" s="162"/>
      <c r="D2537" s="159" t="s">
        <v>171</v>
      </c>
      <c r="E2537" s="163" t="s">
        <v>21</v>
      </c>
      <c r="F2537" s="164" t="s">
        <v>861</v>
      </c>
      <c r="H2537" s="163" t="s">
        <v>21</v>
      </c>
      <c r="I2537" s="165"/>
      <c r="L2537" s="162"/>
      <c r="M2537" s="166"/>
      <c r="T2537" s="167"/>
      <c r="AT2537" s="163" t="s">
        <v>171</v>
      </c>
      <c r="AU2537" s="163" t="s">
        <v>85</v>
      </c>
      <c r="AV2537" s="12" t="s">
        <v>83</v>
      </c>
      <c r="AW2537" s="12" t="s">
        <v>37</v>
      </c>
      <c r="AX2537" s="12" t="s">
        <v>76</v>
      </c>
      <c r="AY2537" s="163" t="s">
        <v>160</v>
      </c>
    </row>
    <row r="2538" spans="2:51" s="13" customFormat="1" ht="10">
      <c r="B2538" s="168"/>
      <c r="D2538" s="159" t="s">
        <v>171</v>
      </c>
      <c r="E2538" s="169" t="s">
        <v>21</v>
      </c>
      <c r="F2538" s="170" t="s">
        <v>1122</v>
      </c>
      <c r="H2538" s="171">
        <v>11.05</v>
      </c>
      <c r="I2538" s="172"/>
      <c r="L2538" s="168"/>
      <c r="M2538" s="173"/>
      <c r="T2538" s="174"/>
      <c r="AT2538" s="169" t="s">
        <v>171</v>
      </c>
      <c r="AU2538" s="169" t="s">
        <v>85</v>
      </c>
      <c r="AV2538" s="13" t="s">
        <v>85</v>
      </c>
      <c r="AW2538" s="13" t="s">
        <v>37</v>
      </c>
      <c r="AX2538" s="13" t="s">
        <v>76</v>
      </c>
      <c r="AY2538" s="169" t="s">
        <v>160</v>
      </c>
    </row>
    <row r="2539" spans="2:51" s="14" customFormat="1" ht="10">
      <c r="B2539" s="175"/>
      <c r="D2539" s="159" t="s">
        <v>171</v>
      </c>
      <c r="E2539" s="176" t="s">
        <v>21</v>
      </c>
      <c r="F2539" s="177" t="s">
        <v>180</v>
      </c>
      <c r="H2539" s="178">
        <v>11.05</v>
      </c>
      <c r="I2539" s="179"/>
      <c r="L2539" s="175"/>
      <c r="M2539" s="180"/>
      <c r="T2539" s="181"/>
      <c r="AT2539" s="176" t="s">
        <v>171</v>
      </c>
      <c r="AU2539" s="176" t="s">
        <v>85</v>
      </c>
      <c r="AV2539" s="14" t="s">
        <v>181</v>
      </c>
      <c r="AW2539" s="14" t="s">
        <v>37</v>
      </c>
      <c r="AX2539" s="14" t="s">
        <v>76</v>
      </c>
      <c r="AY2539" s="176" t="s">
        <v>160</v>
      </c>
    </row>
    <row r="2540" spans="2:51" s="12" customFormat="1" ht="10">
      <c r="B2540" s="162"/>
      <c r="D2540" s="159" t="s">
        <v>171</v>
      </c>
      <c r="E2540" s="163" t="s">
        <v>21</v>
      </c>
      <c r="F2540" s="164" t="s">
        <v>864</v>
      </c>
      <c r="H2540" s="163" t="s">
        <v>21</v>
      </c>
      <c r="I2540" s="165"/>
      <c r="L2540" s="162"/>
      <c r="M2540" s="166"/>
      <c r="T2540" s="167"/>
      <c r="AT2540" s="163" t="s">
        <v>171</v>
      </c>
      <c r="AU2540" s="163" t="s">
        <v>85</v>
      </c>
      <c r="AV2540" s="12" t="s">
        <v>83</v>
      </c>
      <c r="AW2540" s="12" t="s">
        <v>37</v>
      </c>
      <c r="AX2540" s="12" t="s">
        <v>76</v>
      </c>
      <c r="AY2540" s="163" t="s">
        <v>160</v>
      </c>
    </row>
    <row r="2541" spans="2:51" s="13" customFormat="1" ht="10">
      <c r="B2541" s="168"/>
      <c r="D2541" s="159" t="s">
        <v>171</v>
      </c>
      <c r="E2541" s="169" t="s">
        <v>21</v>
      </c>
      <c r="F2541" s="170" t="s">
        <v>1123</v>
      </c>
      <c r="H2541" s="171">
        <v>5.75</v>
      </c>
      <c r="I2541" s="172"/>
      <c r="L2541" s="168"/>
      <c r="M2541" s="173"/>
      <c r="T2541" s="174"/>
      <c r="AT2541" s="169" t="s">
        <v>171</v>
      </c>
      <c r="AU2541" s="169" t="s">
        <v>85</v>
      </c>
      <c r="AV2541" s="13" t="s">
        <v>85</v>
      </c>
      <c r="AW2541" s="13" t="s">
        <v>37</v>
      </c>
      <c r="AX2541" s="13" t="s">
        <v>76</v>
      </c>
      <c r="AY2541" s="169" t="s">
        <v>160</v>
      </c>
    </row>
    <row r="2542" spans="2:51" s="14" customFormat="1" ht="10">
      <c r="B2542" s="175"/>
      <c r="D2542" s="159" t="s">
        <v>171</v>
      </c>
      <c r="E2542" s="176" t="s">
        <v>21</v>
      </c>
      <c r="F2542" s="177" t="s">
        <v>180</v>
      </c>
      <c r="H2542" s="178">
        <v>5.75</v>
      </c>
      <c r="I2542" s="179"/>
      <c r="L2542" s="175"/>
      <c r="M2542" s="180"/>
      <c r="T2542" s="181"/>
      <c r="AT2542" s="176" t="s">
        <v>171</v>
      </c>
      <c r="AU2542" s="176" t="s">
        <v>85</v>
      </c>
      <c r="AV2542" s="14" t="s">
        <v>181</v>
      </c>
      <c r="AW2542" s="14" t="s">
        <v>37</v>
      </c>
      <c r="AX2542" s="14" t="s">
        <v>76</v>
      </c>
      <c r="AY2542" s="176" t="s">
        <v>160</v>
      </c>
    </row>
    <row r="2543" spans="2:51" s="12" customFormat="1" ht="10">
      <c r="B2543" s="162"/>
      <c r="D2543" s="159" t="s">
        <v>171</v>
      </c>
      <c r="E2543" s="163" t="s">
        <v>21</v>
      </c>
      <c r="F2543" s="164" t="s">
        <v>874</v>
      </c>
      <c r="H2543" s="163" t="s">
        <v>21</v>
      </c>
      <c r="I2543" s="165"/>
      <c r="L2543" s="162"/>
      <c r="M2543" s="166"/>
      <c r="T2543" s="167"/>
      <c r="AT2543" s="163" t="s">
        <v>171</v>
      </c>
      <c r="AU2543" s="163" t="s">
        <v>85</v>
      </c>
      <c r="AV2543" s="12" t="s">
        <v>83</v>
      </c>
      <c r="AW2543" s="12" t="s">
        <v>37</v>
      </c>
      <c r="AX2543" s="12" t="s">
        <v>76</v>
      </c>
      <c r="AY2543" s="163" t="s">
        <v>160</v>
      </c>
    </row>
    <row r="2544" spans="2:51" s="13" customFormat="1" ht="10">
      <c r="B2544" s="168"/>
      <c r="D2544" s="159" t="s">
        <v>171</v>
      </c>
      <c r="E2544" s="169" t="s">
        <v>21</v>
      </c>
      <c r="F2544" s="170" t="s">
        <v>1127</v>
      </c>
      <c r="H2544" s="171">
        <v>11.82</v>
      </c>
      <c r="I2544" s="172"/>
      <c r="L2544" s="168"/>
      <c r="M2544" s="173"/>
      <c r="T2544" s="174"/>
      <c r="AT2544" s="169" t="s">
        <v>171</v>
      </c>
      <c r="AU2544" s="169" t="s">
        <v>85</v>
      </c>
      <c r="AV2544" s="13" t="s">
        <v>85</v>
      </c>
      <c r="AW2544" s="13" t="s">
        <v>37</v>
      </c>
      <c r="AX2544" s="13" t="s">
        <v>76</v>
      </c>
      <c r="AY2544" s="169" t="s">
        <v>160</v>
      </c>
    </row>
    <row r="2545" spans="2:51" s="14" customFormat="1" ht="10">
      <c r="B2545" s="175"/>
      <c r="D2545" s="159" t="s">
        <v>171</v>
      </c>
      <c r="E2545" s="176" t="s">
        <v>21</v>
      </c>
      <c r="F2545" s="177" t="s">
        <v>180</v>
      </c>
      <c r="H2545" s="178">
        <v>11.82</v>
      </c>
      <c r="I2545" s="179"/>
      <c r="L2545" s="175"/>
      <c r="M2545" s="180"/>
      <c r="T2545" s="181"/>
      <c r="AT2545" s="176" t="s">
        <v>171</v>
      </c>
      <c r="AU2545" s="176" t="s">
        <v>85</v>
      </c>
      <c r="AV2545" s="14" t="s">
        <v>181</v>
      </c>
      <c r="AW2545" s="14" t="s">
        <v>37</v>
      </c>
      <c r="AX2545" s="14" t="s">
        <v>76</v>
      </c>
      <c r="AY2545" s="176" t="s">
        <v>160</v>
      </c>
    </row>
    <row r="2546" spans="2:51" s="12" customFormat="1" ht="10">
      <c r="B2546" s="162"/>
      <c r="D2546" s="159" t="s">
        <v>171</v>
      </c>
      <c r="E2546" s="163" t="s">
        <v>21</v>
      </c>
      <c r="F2546" s="164" t="s">
        <v>896</v>
      </c>
      <c r="H2546" s="163" t="s">
        <v>21</v>
      </c>
      <c r="I2546" s="165"/>
      <c r="L2546" s="162"/>
      <c r="M2546" s="166"/>
      <c r="T2546" s="167"/>
      <c r="AT2546" s="163" t="s">
        <v>171</v>
      </c>
      <c r="AU2546" s="163" t="s">
        <v>85</v>
      </c>
      <c r="AV2546" s="12" t="s">
        <v>83</v>
      </c>
      <c r="AW2546" s="12" t="s">
        <v>37</v>
      </c>
      <c r="AX2546" s="12" t="s">
        <v>76</v>
      </c>
      <c r="AY2546" s="163" t="s">
        <v>160</v>
      </c>
    </row>
    <row r="2547" spans="2:51" s="13" customFormat="1" ht="10">
      <c r="B2547" s="168"/>
      <c r="D2547" s="159" t="s">
        <v>171</v>
      </c>
      <c r="E2547" s="169" t="s">
        <v>21</v>
      </c>
      <c r="F2547" s="170" t="s">
        <v>1127</v>
      </c>
      <c r="H2547" s="171">
        <v>11.82</v>
      </c>
      <c r="I2547" s="172"/>
      <c r="L2547" s="168"/>
      <c r="M2547" s="173"/>
      <c r="T2547" s="174"/>
      <c r="AT2547" s="169" t="s">
        <v>171</v>
      </c>
      <c r="AU2547" s="169" t="s">
        <v>85</v>
      </c>
      <c r="AV2547" s="13" t="s">
        <v>85</v>
      </c>
      <c r="AW2547" s="13" t="s">
        <v>37</v>
      </c>
      <c r="AX2547" s="13" t="s">
        <v>76</v>
      </c>
      <c r="AY2547" s="169" t="s">
        <v>160</v>
      </c>
    </row>
    <row r="2548" spans="2:51" s="14" customFormat="1" ht="10">
      <c r="B2548" s="175"/>
      <c r="D2548" s="159" t="s">
        <v>171</v>
      </c>
      <c r="E2548" s="176" t="s">
        <v>21</v>
      </c>
      <c r="F2548" s="177" t="s">
        <v>180</v>
      </c>
      <c r="H2548" s="178">
        <v>11.82</v>
      </c>
      <c r="I2548" s="179"/>
      <c r="L2548" s="175"/>
      <c r="M2548" s="180"/>
      <c r="T2548" s="181"/>
      <c r="AT2548" s="176" t="s">
        <v>171</v>
      </c>
      <c r="AU2548" s="176" t="s">
        <v>85</v>
      </c>
      <c r="AV2548" s="14" t="s">
        <v>181</v>
      </c>
      <c r="AW2548" s="14" t="s">
        <v>37</v>
      </c>
      <c r="AX2548" s="14" t="s">
        <v>76</v>
      </c>
      <c r="AY2548" s="176" t="s">
        <v>160</v>
      </c>
    </row>
    <row r="2549" spans="2:51" s="12" customFormat="1" ht="10">
      <c r="B2549" s="162"/>
      <c r="D2549" s="159" t="s">
        <v>171</v>
      </c>
      <c r="E2549" s="163" t="s">
        <v>21</v>
      </c>
      <c r="F2549" s="164" t="s">
        <v>908</v>
      </c>
      <c r="H2549" s="163" t="s">
        <v>21</v>
      </c>
      <c r="I2549" s="165"/>
      <c r="L2549" s="162"/>
      <c r="M2549" s="166"/>
      <c r="T2549" s="167"/>
      <c r="AT2549" s="163" t="s">
        <v>171</v>
      </c>
      <c r="AU2549" s="163" t="s">
        <v>85</v>
      </c>
      <c r="AV2549" s="12" t="s">
        <v>83</v>
      </c>
      <c r="AW2549" s="12" t="s">
        <v>37</v>
      </c>
      <c r="AX2549" s="12" t="s">
        <v>76</v>
      </c>
      <c r="AY2549" s="163" t="s">
        <v>160</v>
      </c>
    </row>
    <row r="2550" spans="2:51" s="13" customFormat="1" ht="10">
      <c r="B2550" s="168"/>
      <c r="D2550" s="159" t="s">
        <v>171</v>
      </c>
      <c r="E2550" s="169" t="s">
        <v>21</v>
      </c>
      <c r="F2550" s="170" t="s">
        <v>1135</v>
      </c>
      <c r="H2550" s="171">
        <v>15.6</v>
      </c>
      <c r="I2550" s="172"/>
      <c r="L2550" s="168"/>
      <c r="M2550" s="173"/>
      <c r="T2550" s="174"/>
      <c r="AT2550" s="169" t="s">
        <v>171</v>
      </c>
      <c r="AU2550" s="169" t="s">
        <v>85</v>
      </c>
      <c r="AV2550" s="13" t="s">
        <v>85</v>
      </c>
      <c r="AW2550" s="13" t="s">
        <v>37</v>
      </c>
      <c r="AX2550" s="13" t="s">
        <v>76</v>
      </c>
      <c r="AY2550" s="169" t="s">
        <v>160</v>
      </c>
    </row>
    <row r="2551" spans="2:51" s="14" customFormat="1" ht="10">
      <c r="B2551" s="175"/>
      <c r="D2551" s="159" t="s">
        <v>171</v>
      </c>
      <c r="E2551" s="176" t="s">
        <v>21</v>
      </c>
      <c r="F2551" s="177" t="s">
        <v>180</v>
      </c>
      <c r="H2551" s="178">
        <v>15.6</v>
      </c>
      <c r="I2551" s="179"/>
      <c r="L2551" s="175"/>
      <c r="M2551" s="180"/>
      <c r="T2551" s="181"/>
      <c r="AT2551" s="176" t="s">
        <v>171</v>
      </c>
      <c r="AU2551" s="176" t="s">
        <v>85</v>
      </c>
      <c r="AV2551" s="14" t="s">
        <v>181</v>
      </c>
      <c r="AW2551" s="14" t="s">
        <v>37</v>
      </c>
      <c r="AX2551" s="14" t="s">
        <v>76</v>
      </c>
      <c r="AY2551" s="176" t="s">
        <v>160</v>
      </c>
    </row>
    <row r="2552" spans="2:51" s="12" customFormat="1" ht="10">
      <c r="B2552" s="162"/>
      <c r="D2552" s="159" t="s">
        <v>171</v>
      </c>
      <c r="E2552" s="163" t="s">
        <v>21</v>
      </c>
      <c r="F2552" s="164" t="s">
        <v>919</v>
      </c>
      <c r="H2552" s="163" t="s">
        <v>21</v>
      </c>
      <c r="I2552" s="165"/>
      <c r="L2552" s="162"/>
      <c r="M2552" s="166"/>
      <c r="T2552" s="167"/>
      <c r="AT2552" s="163" t="s">
        <v>171</v>
      </c>
      <c r="AU2552" s="163" t="s">
        <v>85</v>
      </c>
      <c r="AV2552" s="12" t="s">
        <v>83</v>
      </c>
      <c r="AW2552" s="12" t="s">
        <v>37</v>
      </c>
      <c r="AX2552" s="12" t="s">
        <v>76</v>
      </c>
      <c r="AY2552" s="163" t="s">
        <v>160</v>
      </c>
    </row>
    <row r="2553" spans="2:51" s="13" customFormat="1" ht="10">
      <c r="B2553" s="168"/>
      <c r="D2553" s="159" t="s">
        <v>171</v>
      </c>
      <c r="E2553" s="169" t="s">
        <v>21</v>
      </c>
      <c r="F2553" s="170" t="s">
        <v>1139</v>
      </c>
      <c r="H2553" s="171">
        <v>18.1</v>
      </c>
      <c r="I2553" s="172"/>
      <c r="L2553" s="168"/>
      <c r="M2553" s="173"/>
      <c r="T2553" s="174"/>
      <c r="AT2553" s="169" t="s">
        <v>171</v>
      </c>
      <c r="AU2553" s="169" t="s">
        <v>85</v>
      </c>
      <c r="AV2553" s="13" t="s">
        <v>85</v>
      </c>
      <c r="AW2553" s="13" t="s">
        <v>37</v>
      </c>
      <c r="AX2553" s="13" t="s">
        <v>76</v>
      </c>
      <c r="AY2553" s="169" t="s">
        <v>160</v>
      </c>
    </row>
    <row r="2554" spans="2:51" s="14" customFormat="1" ht="10">
      <c r="B2554" s="175"/>
      <c r="D2554" s="159" t="s">
        <v>171</v>
      </c>
      <c r="E2554" s="176" t="s">
        <v>21</v>
      </c>
      <c r="F2554" s="177" t="s">
        <v>180</v>
      </c>
      <c r="H2554" s="178">
        <v>18.1</v>
      </c>
      <c r="I2554" s="179"/>
      <c r="L2554" s="175"/>
      <c r="M2554" s="180"/>
      <c r="T2554" s="181"/>
      <c r="AT2554" s="176" t="s">
        <v>171</v>
      </c>
      <c r="AU2554" s="176" t="s">
        <v>85</v>
      </c>
      <c r="AV2554" s="14" t="s">
        <v>181</v>
      </c>
      <c r="AW2554" s="14" t="s">
        <v>37</v>
      </c>
      <c r="AX2554" s="14" t="s">
        <v>76</v>
      </c>
      <c r="AY2554" s="176" t="s">
        <v>160</v>
      </c>
    </row>
    <row r="2555" spans="2:51" s="12" customFormat="1" ht="10">
      <c r="B2555" s="162"/>
      <c r="D2555" s="159" t="s">
        <v>171</v>
      </c>
      <c r="E2555" s="163" t="s">
        <v>21</v>
      </c>
      <c r="F2555" s="164" t="s">
        <v>921</v>
      </c>
      <c r="H2555" s="163" t="s">
        <v>21</v>
      </c>
      <c r="I2555" s="165"/>
      <c r="L2555" s="162"/>
      <c r="M2555" s="166"/>
      <c r="T2555" s="167"/>
      <c r="AT2555" s="163" t="s">
        <v>171</v>
      </c>
      <c r="AU2555" s="163" t="s">
        <v>85</v>
      </c>
      <c r="AV2555" s="12" t="s">
        <v>83</v>
      </c>
      <c r="AW2555" s="12" t="s">
        <v>37</v>
      </c>
      <c r="AX2555" s="12" t="s">
        <v>76</v>
      </c>
      <c r="AY2555" s="163" t="s">
        <v>160</v>
      </c>
    </row>
    <row r="2556" spans="2:51" s="13" customFormat="1" ht="10">
      <c r="B2556" s="168"/>
      <c r="D2556" s="159" t="s">
        <v>171</v>
      </c>
      <c r="E2556" s="169" t="s">
        <v>21</v>
      </c>
      <c r="F2556" s="170" t="s">
        <v>1139</v>
      </c>
      <c r="H2556" s="171">
        <v>18.1</v>
      </c>
      <c r="I2556" s="172"/>
      <c r="L2556" s="168"/>
      <c r="M2556" s="173"/>
      <c r="T2556" s="174"/>
      <c r="AT2556" s="169" t="s">
        <v>171</v>
      </c>
      <c r="AU2556" s="169" t="s">
        <v>85</v>
      </c>
      <c r="AV2556" s="13" t="s">
        <v>85</v>
      </c>
      <c r="AW2556" s="13" t="s">
        <v>37</v>
      </c>
      <c r="AX2556" s="13" t="s">
        <v>76</v>
      </c>
      <c r="AY2556" s="169" t="s">
        <v>160</v>
      </c>
    </row>
    <row r="2557" spans="2:51" s="14" customFormat="1" ht="10">
      <c r="B2557" s="175"/>
      <c r="D2557" s="159" t="s">
        <v>171</v>
      </c>
      <c r="E2557" s="176" t="s">
        <v>21</v>
      </c>
      <c r="F2557" s="177" t="s">
        <v>180</v>
      </c>
      <c r="H2557" s="178">
        <v>18.1</v>
      </c>
      <c r="I2557" s="179"/>
      <c r="L2557" s="175"/>
      <c r="M2557" s="180"/>
      <c r="T2557" s="181"/>
      <c r="AT2557" s="176" t="s">
        <v>171</v>
      </c>
      <c r="AU2557" s="176" t="s">
        <v>85</v>
      </c>
      <c r="AV2557" s="14" t="s">
        <v>181</v>
      </c>
      <c r="AW2557" s="14" t="s">
        <v>37</v>
      </c>
      <c r="AX2557" s="14" t="s">
        <v>76</v>
      </c>
      <c r="AY2557" s="176" t="s">
        <v>160</v>
      </c>
    </row>
    <row r="2558" spans="2:51" s="12" customFormat="1" ht="10">
      <c r="B2558" s="162"/>
      <c r="D2558" s="159" t="s">
        <v>171</v>
      </c>
      <c r="E2558" s="163" t="s">
        <v>21</v>
      </c>
      <c r="F2558" s="164" t="s">
        <v>924</v>
      </c>
      <c r="H2558" s="163" t="s">
        <v>21</v>
      </c>
      <c r="I2558" s="165"/>
      <c r="L2558" s="162"/>
      <c r="M2558" s="166"/>
      <c r="T2558" s="167"/>
      <c r="AT2558" s="163" t="s">
        <v>171</v>
      </c>
      <c r="AU2558" s="163" t="s">
        <v>85</v>
      </c>
      <c r="AV2558" s="12" t="s">
        <v>83</v>
      </c>
      <c r="AW2558" s="12" t="s">
        <v>37</v>
      </c>
      <c r="AX2558" s="12" t="s">
        <v>76</v>
      </c>
      <c r="AY2558" s="163" t="s">
        <v>160</v>
      </c>
    </row>
    <row r="2559" spans="2:51" s="13" customFormat="1" ht="10">
      <c r="B2559" s="168"/>
      <c r="D2559" s="159" t="s">
        <v>171</v>
      </c>
      <c r="E2559" s="169" t="s">
        <v>21</v>
      </c>
      <c r="F2559" s="170" t="s">
        <v>1140</v>
      </c>
      <c r="H2559" s="171">
        <v>14.7</v>
      </c>
      <c r="I2559" s="172"/>
      <c r="L2559" s="168"/>
      <c r="M2559" s="173"/>
      <c r="T2559" s="174"/>
      <c r="AT2559" s="169" t="s">
        <v>171</v>
      </c>
      <c r="AU2559" s="169" t="s">
        <v>85</v>
      </c>
      <c r="AV2559" s="13" t="s">
        <v>85</v>
      </c>
      <c r="AW2559" s="13" t="s">
        <v>37</v>
      </c>
      <c r="AX2559" s="13" t="s">
        <v>76</v>
      </c>
      <c r="AY2559" s="169" t="s">
        <v>160</v>
      </c>
    </row>
    <row r="2560" spans="2:51" s="14" customFormat="1" ht="10">
      <c r="B2560" s="175"/>
      <c r="D2560" s="159" t="s">
        <v>171</v>
      </c>
      <c r="E2560" s="176" t="s">
        <v>21</v>
      </c>
      <c r="F2560" s="177" t="s">
        <v>180</v>
      </c>
      <c r="H2560" s="178">
        <v>14.7</v>
      </c>
      <c r="I2560" s="179"/>
      <c r="L2560" s="175"/>
      <c r="M2560" s="180"/>
      <c r="T2560" s="181"/>
      <c r="AT2560" s="176" t="s">
        <v>171</v>
      </c>
      <c r="AU2560" s="176" t="s">
        <v>85</v>
      </c>
      <c r="AV2560" s="14" t="s">
        <v>181</v>
      </c>
      <c r="AW2560" s="14" t="s">
        <v>37</v>
      </c>
      <c r="AX2560" s="14" t="s">
        <v>76</v>
      </c>
      <c r="AY2560" s="176" t="s">
        <v>160</v>
      </c>
    </row>
    <row r="2561" spans="2:51" s="12" customFormat="1" ht="10">
      <c r="B2561" s="162"/>
      <c r="D2561" s="159" t="s">
        <v>171</v>
      </c>
      <c r="E2561" s="163" t="s">
        <v>21</v>
      </c>
      <c r="F2561" s="164" t="s">
        <v>927</v>
      </c>
      <c r="H2561" s="163" t="s">
        <v>21</v>
      </c>
      <c r="I2561" s="165"/>
      <c r="L2561" s="162"/>
      <c r="M2561" s="166"/>
      <c r="T2561" s="167"/>
      <c r="AT2561" s="163" t="s">
        <v>171</v>
      </c>
      <c r="AU2561" s="163" t="s">
        <v>85</v>
      </c>
      <c r="AV2561" s="12" t="s">
        <v>83</v>
      </c>
      <c r="AW2561" s="12" t="s">
        <v>37</v>
      </c>
      <c r="AX2561" s="12" t="s">
        <v>76</v>
      </c>
      <c r="AY2561" s="163" t="s">
        <v>160</v>
      </c>
    </row>
    <row r="2562" spans="2:51" s="13" customFormat="1" ht="10">
      <c r="B2562" s="168"/>
      <c r="D2562" s="159" t="s">
        <v>171</v>
      </c>
      <c r="E2562" s="169" t="s">
        <v>21</v>
      </c>
      <c r="F2562" s="170" t="s">
        <v>1140</v>
      </c>
      <c r="H2562" s="171">
        <v>14.7</v>
      </c>
      <c r="I2562" s="172"/>
      <c r="L2562" s="168"/>
      <c r="M2562" s="173"/>
      <c r="T2562" s="174"/>
      <c r="AT2562" s="169" t="s">
        <v>171</v>
      </c>
      <c r="AU2562" s="169" t="s">
        <v>85</v>
      </c>
      <c r="AV2562" s="13" t="s">
        <v>85</v>
      </c>
      <c r="AW2562" s="13" t="s">
        <v>37</v>
      </c>
      <c r="AX2562" s="13" t="s">
        <v>76</v>
      </c>
      <c r="AY2562" s="169" t="s">
        <v>160</v>
      </c>
    </row>
    <row r="2563" spans="2:51" s="14" customFormat="1" ht="10">
      <c r="B2563" s="175"/>
      <c r="D2563" s="159" t="s">
        <v>171</v>
      </c>
      <c r="E2563" s="176" t="s">
        <v>21</v>
      </c>
      <c r="F2563" s="177" t="s">
        <v>180</v>
      </c>
      <c r="H2563" s="178">
        <v>14.7</v>
      </c>
      <c r="I2563" s="179"/>
      <c r="L2563" s="175"/>
      <c r="M2563" s="180"/>
      <c r="T2563" s="181"/>
      <c r="AT2563" s="176" t="s">
        <v>171</v>
      </c>
      <c r="AU2563" s="176" t="s">
        <v>85</v>
      </c>
      <c r="AV2563" s="14" t="s">
        <v>181</v>
      </c>
      <c r="AW2563" s="14" t="s">
        <v>37</v>
      </c>
      <c r="AX2563" s="14" t="s">
        <v>76</v>
      </c>
      <c r="AY2563" s="176" t="s">
        <v>160</v>
      </c>
    </row>
    <row r="2564" spans="2:51" s="15" customFormat="1" ht="10">
      <c r="B2564" s="182"/>
      <c r="D2564" s="159" t="s">
        <v>171</v>
      </c>
      <c r="E2564" s="183" t="s">
        <v>21</v>
      </c>
      <c r="F2564" s="184" t="s">
        <v>185</v>
      </c>
      <c r="H2564" s="185">
        <v>277.47999999999996</v>
      </c>
      <c r="I2564" s="186"/>
      <c r="L2564" s="182"/>
      <c r="M2564" s="187"/>
      <c r="T2564" s="188"/>
      <c r="AT2564" s="183" t="s">
        <v>171</v>
      </c>
      <c r="AU2564" s="183" t="s">
        <v>85</v>
      </c>
      <c r="AV2564" s="15" t="s">
        <v>167</v>
      </c>
      <c r="AW2564" s="15" t="s">
        <v>37</v>
      </c>
      <c r="AX2564" s="15" t="s">
        <v>83</v>
      </c>
      <c r="AY2564" s="183" t="s">
        <v>160</v>
      </c>
    </row>
    <row r="2565" spans="2:65" s="1" customFormat="1" ht="16.5" customHeight="1">
      <c r="B2565" s="33"/>
      <c r="C2565" s="146" t="s">
        <v>2233</v>
      </c>
      <c r="D2565" s="146" t="s">
        <v>162</v>
      </c>
      <c r="E2565" s="147" t="s">
        <v>2234</v>
      </c>
      <c r="F2565" s="148" t="s">
        <v>2235</v>
      </c>
      <c r="G2565" s="149" t="s">
        <v>370</v>
      </c>
      <c r="H2565" s="150">
        <v>33.6</v>
      </c>
      <c r="I2565" s="151"/>
      <c r="J2565" s="152">
        <f>ROUND(I2565*H2565,2)</f>
        <v>0</v>
      </c>
      <c r="K2565" s="148" t="s">
        <v>166</v>
      </c>
      <c r="L2565" s="33"/>
      <c r="M2565" s="153" t="s">
        <v>21</v>
      </c>
      <c r="N2565" s="154" t="s">
        <v>47</v>
      </c>
      <c r="P2565" s="155">
        <f>O2565*H2565</f>
        <v>0</v>
      </c>
      <c r="Q2565" s="155">
        <v>0.0004</v>
      </c>
      <c r="R2565" s="155">
        <f>Q2565*H2565</f>
        <v>0.01344</v>
      </c>
      <c r="S2565" s="155">
        <v>0</v>
      </c>
      <c r="T2565" s="156">
        <f>S2565*H2565</f>
        <v>0</v>
      </c>
      <c r="AR2565" s="157" t="s">
        <v>352</v>
      </c>
      <c r="AT2565" s="157" t="s">
        <v>162</v>
      </c>
      <c r="AU2565" s="157" t="s">
        <v>85</v>
      </c>
      <c r="AY2565" s="18" t="s">
        <v>160</v>
      </c>
      <c r="BE2565" s="158">
        <f>IF(N2565="základní",J2565,0)</f>
        <v>0</v>
      </c>
      <c r="BF2565" s="158">
        <f>IF(N2565="snížená",J2565,0)</f>
        <v>0</v>
      </c>
      <c r="BG2565" s="158">
        <f>IF(N2565="zákl. přenesená",J2565,0)</f>
        <v>0</v>
      </c>
      <c r="BH2565" s="158">
        <f>IF(N2565="sníž. přenesená",J2565,0)</f>
        <v>0</v>
      </c>
      <c r="BI2565" s="158">
        <f>IF(N2565="nulová",J2565,0)</f>
        <v>0</v>
      </c>
      <c r="BJ2565" s="18" t="s">
        <v>83</v>
      </c>
      <c r="BK2565" s="158">
        <f>ROUND(I2565*H2565,2)</f>
        <v>0</v>
      </c>
      <c r="BL2565" s="18" t="s">
        <v>352</v>
      </c>
      <c r="BM2565" s="157" t="s">
        <v>2236</v>
      </c>
    </row>
    <row r="2566" spans="2:47" s="1" customFormat="1" ht="63">
      <c r="B2566" s="33"/>
      <c r="D2566" s="159" t="s">
        <v>169</v>
      </c>
      <c r="F2566" s="160" t="s">
        <v>2226</v>
      </c>
      <c r="I2566" s="94"/>
      <c r="L2566" s="33"/>
      <c r="M2566" s="161"/>
      <c r="T2566" s="54"/>
      <c r="AT2566" s="18" t="s">
        <v>169</v>
      </c>
      <c r="AU2566" s="18" t="s">
        <v>85</v>
      </c>
    </row>
    <row r="2567" spans="2:51" s="12" customFormat="1" ht="10">
      <c r="B2567" s="162"/>
      <c r="D2567" s="159" t="s">
        <v>171</v>
      </c>
      <c r="E2567" s="163" t="s">
        <v>21</v>
      </c>
      <c r="F2567" s="164" t="s">
        <v>1715</v>
      </c>
      <c r="H2567" s="163" t="s">
        <v>21</v>
      </c>
      <c r="I2567" s="165"/>
      <c r="L2567" s="162"/>
      <c r="M2567" s="166"/>
      <c r="T2567" s="167"/>
      <c r="AT2567" s="163" t="s">
        <v>171</v>
      </c>
      <c r="AU2567" s="163" t="s">
        <v>85</v>
      </c>
      <c r="AV2567" s="12" t="s">
        <v>83</v>
      </c>
      <c r="AW2567" s="12" t="s">
        <v>37</v>
      </c>
      <c r="AX2567" s="12" t="s">
        <v>76</v>
      </c>
      <c r="AY2567" s="163" t="s">
        <v>160</v>
      </c>
    </row>
    <row r="2568" spans="2:51" s="12" customFormat="1" ht="10">
      <c r="B2568" s="162"/>
      <c r="D2568" s="159" t="s">
        <v>171</v>
      </c>
      <c r="E2568" s="163" t="s">
        <v>21</v>
      </c>
      <c r="F2568" s="164" t="s">
        <v>847</v>
      </c>
      <c r="H2568" s="163" t="s">
        <v>21</v>
      </c>
      <c r="I2568" s="165"/>
      <c r="L2568" s="162"/>
      <c r="M2568" s="166"/>
      <c r="T2568" s="167"/>
      <c r="AT2568" s="163" t="s">
        <v>171</v>
      </c>
      <c r="AU2568" s="163" t="s">
        <v>85</v>
      </c>
      <c r="AV2568" s="12" t="s">
        <v>83</v>
      </c>
      <c r="AW2568" s="12" t="s">
        <v>37</v>
      </c>
      <c r="AX2568" s="12" t="s">
        <v>76</v>
      </c>
      <c r="AY2568" s="163" t="s">
        <v>160</v>
      </c>
    </row>
    <row r="2569" spans="2:51" s="13" customFormat="1" ht="10">
      <c r="B2569" s="168"/>
      <c r="D2569" s="159" t="s">
        <v>171</v>
      </c>
      <c r="E2569" s="169" t="s">
        <v>21</v>
      </c>
      <c r="F2569" s="170" t="s">
        <v>1122</v>
      </c>
      <c r="H2569" s="171">
        <v>11.05</v>
      </c>
      <c r="I2569" s="172"/>
      <c r="L2569" s="168"/>
      <c r="M2569" s="173"/>
      <c r="T2569" s="174"/>
      <c r="AT2569" s="169" t="s">
        <v>171</v>
      </c>
      <c r="AU2569" s="169" t="s">
        <v>85</v>
      </c>
      <c r="AV2569" s="13" t="s">
        <v>85</v>
      </c>
      <c r="AW2569" s="13" t="s">
        <v>37</v>
      </c>
      <c r="AX2569" s="13" t="s">
        <v>76</v>
      </c>
      <c r="AY2569" s="169" t="s">
        <v>160</v>
      </c>
    </row>
    <row r="2570" spans="2:51" s="14" customFormat="1" ht="10">
      <c r="B2570" s="175"/>
      <c r="D2570" s="159" t="s">
        <v>171</v>
      </c>
      <c r="E2570" s="176" t="s">
        <v>21</v>
      </c>
      <c r="F2570" s="177" t="s">
        <v>180</v>
      </c>
      <c r="H2570" s="178">
        <v>11.05</v>
      </c>
      <c r="I2570" s="179"/>
      <c r="L2570" s="175"/>
      <c r="M2570" s="180"/>
      <c r="T2570" s="181"/>
      <c r="AT2570" s="176" t="s">
        <v>171</v>
      </c>
      <c r="AU2570" s="176" t="s">
        <v>85</v>
      </c>
      <c r="AV2570" s="14" t="s">
        <v>181</v>
      </c>
      <c r="AW2570" s="14" t="s">
        <v>37</v>
      </c>
      <c r="AX2570" s="14" t="s">
        <v>76</v>
      </c>
      <c r="AY2570" s="176" t="s">
        <v>160</v>
      </c>
    </row>
    <row r="2571" spans="2:51" s="12" customFormat="1" ht="10">
      <c r="B2571" s="162"/>
      <c r="D2571" s="159" t="s">
        <v>171</v>
      </c>
      <c r="E2571" s="163" t="s">
        <v>21</v>
      </c>
      <c r="F2571" s="164" t="s">
        <v>851</v>
      </c>
      <c r="H2571" s="163" t="s">
        <v>21</v>
      </c>
      <c r="I2571" s="165"/>
      <c r="L2571" s="162"/>
      <c r="M2571" s="166"/>
      <c r="T2571" s="167"/>
      <c r="AT2571" s="163" t="s">
        <v>171</v>
      </c>
      <c r="AU2571" s="163" t="s">
        <v>85</v>
      </c>
      <c r="AV2571" s="12" t="s">
        <v>83</v>
      </c>
      <c r="AW2571" s="12" t="s">
        <v>37</v>
      </c>
      <c r="AX2571" s="12" t="s">
        <v>76</v>
      </c>
      <c r="AY2571" s="163" t="s">
        <v>160</v>
      </c>
    </row>
    <row r="2572" spans="2:51" s="13" customFormat="1" ht="10">
      <c r="B2572" s="168"/>
      <c r="D2572" s="159" t="s">
        <v>171</v>
      </c>
      <c r="E2572" s="169" t="s">
        <v>21</v>
      </c>
      <c r="F2572" s="170" t="s">
        <v>1123</v>
      </c>
      <c r="H2572" s="171">
        <v>5.75</v>
      </c>
      <c r="I2572" s="172"/>
      <c r="L2572" s="168"/>
      <c r="M2572" s="173"/>
      <c r="T2572" s="174"/>
      <c r="AT2572" s="169" t="s">
        <v>171</v>
      </c>
      <c r="AU2572" s="169" t="s">
        <v>85</v>
      </c>
      <c r="AV2572" s="13" t="s">
        <v>85</v>
      </c>
      <c r="AW2572" s="13" t="s">
        <v>37</v>
      </c>
      <c r="AX2572" s="13" t="s">
        <v>76</v>
      </c>
      <c r="AY2572" s="169" t="s">
        <v>160</v>
      </c>
    </row>
    <row r="2573" spans="2:51" s="14" customFormat="1" ht="10">
      <c r="B2573" s="175"/>
      <c r="D2573" s="159" t="s">
        <v>171</v>
      </c>
      <c r="E2573" s="176" t="s">
        <v>21</v>
      </c>
      <c r="F2573" s="177" t="s">
        <v>180</v>
      </c>
      <c r="H2573" s="178">
        <v>5.75</v>
      </c>
      <c r="I2573" s="179"/>
      <c r="L2573" s="175"/>
      <c r="M2573" s="180"/>
      <c r="T2573" s="181"/>
      <c r="AT2573" s="176" t="s">
        <v>171</v>
      </c>
      <c r="AU2573" s="176" t="s">
        <v>85</v>
      </c>
      <c r="AV2573" s="14" t="s">
        <v>181</v>
      </c>
      <c r="AW2573" s="14" t="s">
        <v>37</v>
      </c>
      <c r="AX2573" s="14" t="s">
        <v>76</v>
      </c>
      <c r="AY2573" s="176" t="s">
        <v>160</v>
      </c>
    </row>
    <row r="2574" spans="2:51" s="12" customFormat="1" ht="10">
      <c r="B2574" s="162"/>
      <c r="D2574" s="159" t="s">
        <v>171</v>
      </c>
      <c r="E2574" s="163" t="s">
        <v>21</v>
      </c>
      <c r="F2574" s="164" t="s">
        <v>861</v>
      </c>
      <c r="H2574" s="163" t="s">
        <v>21</v>
      </c>
      <c r="I2574" s="165"/>
      <c r="L2574" s="162"/>
      <c r="M2574" s="166"/>
      <c r="T2574" s="167"/>
      <c r="AT2574" s="163" t="s">
        <v>171</v>
      </c>
      <c r="AU2574" s="163" t="s">
        <v>85</v>
      </c>
      <c r="AV2574" s="12" t="s">
        <v>83</v>
      </c>
      <c r="AW2574" s="12" t="s">
        <v>37</v>
      </c>
      <c r="AX2574" s="12" t="s">
        <v>76</v>
      </c>
      <c r="AY2574" s="163" t="s">
        <v>160</v>
      </c>
    </row>
    <row r="2575" spans="2:51" s="13" customFormat="1" ht="10">
      <c r="B2575" s="168"/>
      <c r="D2575" s="159" t="s">
        <v>171</v>
      </c>
      <c r="E2575" s="169" t="s">
        <v>21</v>
      </c>
      <c r="F2575" s="170" t="s">
        <v>1122</v>
      </c>
      <c r="H2575" s="171">
        <v>11.05</v>
      </c>
      <c r="I2575" s="172"/>
      <c r="L2575" s="168"/>
      <c r="M2575" s="173"/>
      <c r="T2575" s="174"/>
      <c r="AT2575" s="169" t="s">
        <v>171</v>
      </c>
      <c r="AU2575" s="169" t="s">
        <v>85</v>
      </c>
      <c r="AV2575" s="13" t="s">
        <v>85</v>
      </c>
      <c r="AW2575" s="13" t="s">
        <v>37</v>
      </c>
      <c r="AX2575" s="13" t="s">
        <v>76</v>
      </c>
      <c r="AY2575" s="169" t="s">
        <v>160</v>
      </c>
    </row>
    <row r="2576" spans="2:51" s="14" customFormat="1" ht="10">
      <c r="B2576" s="175"/>
      <c r="D2576" s="159" t="s">
        <v>171</v>
      </c>
      <c r="E2576" s="176" t="s">
        <v>21</v>
      </c>
      <c r="F2576" s="177" t="s">
        <v>180</v>
      </c>
      <c r="H2576" s="178">
        <v>11.05</v>
      </c>
      <c r="I2576" s="179"/>
      <c r="L2576" s="175"/>
      <c r="M2576" s="180"/>
      <c r="T2576" s="181"/>
      <c r="AT2576" s="176" t="s">
        <v>171</v>
      </c>
      <c r="AU2576" s="176" t="s">
        <v>85</v>
      </c>
      <c r="AV2576" s="14" t="s">
        <v>181</v>
      </c>
      <c r="AW2576" s="14" t="s">
        <v>37</v>
      </c>
      <c r="AX2576" s="14" t="s">
        <v>76</v>
      </c>
      <c r="AY2576" s="176" t="s">
        <v>160</v>
      </c>
    </row>
    <row r="2577" spans="2:51" s="12" customFormat="1" ht="10">
      <c r="B2577" s="162"/>
      <c r="D2577" s="159" t="s">
        <v>171</v>
      </c>
      <c r="E2577" s="163" t="s">
        <v>21</v>
      </c>
      <c r="F2577" s="164" t="s">
        <v>864</v>
      </c>
      <c r="H2577" s="163" t="s">
        <v>21</v>
      </c>
      <c r="I2577" s="165"/>
      <c r="L2577" s="162"/>
      <c r="M2577" s="166"/>
      <c r="T2577" s="167"/>
      <c r="AT2577" s="163" t="s">
        <v>171</v>
      </c>
      <c r="AU2577" s="163" t="s">
        <v>85</v>
      </c>
      <c r="AV2577" s="12" t="s">
        <v>83</v>
      </c>
      <c r="AW2577" s="12" t="s">
        <v>37</v>
      </c>
      <c r="AX2577" s="12" t="s">
        <v>76</v>
      </c>
      <c r="AY2577" s="163" t="s">
        <v>160</v>
      </c>
    </row>
    <row r="2578" spans="2:51" s="13" customFormat="1" ht="10">
      <c r="B2578" s="168"/>
      <c r="D2578" s="159" t="s">
        <v>171</v>
      </c>
      <c r="E2578" s="169" t="s">
        <v>21</v>
      </c>
      <c r="F2578" s="170" t="s">
        <v>1123</v>
      </c>
      <c r="H2578" s="171">
        <v>5.75</v>
      </c>
      <c r="I2578" s="172"/>
      <c r="L2578" s="168"/>
      <c r="M2578" s="173"/>
      <c r="T2578" s="174"/>
      <c r="AT2578" s="169" t="s">
        <v>171</v>
      </c>
      <c r="AU2578" s="169" t="s">
        <v>85</v>
      </c>
      <c r="AV2578" s="13" t="s">
        <v>85</v>
      </c>
      <c r="AW2578" s="13" t="s">
        <v>37</v>
      </c>
      <c r="AX2578" s="13" t="s">
        <v>76</v>
      </c>
      <c r="AY2578" s="169" t="s">
        <v>160</v>
      </c>
    </row>
    <row r="2579" spans="2:51" s="14" customFormat="1" ht="10">
      <c r="B2579" s="175"/>
      <c r="D2579" s="159" t="s">
        <v>171</v>
      </c>
      <c r="E2579" s="176" t="s">
        <v>21</v>
      </c>
      <c r="F2579" s="177" t="s">
        <v>180</v>
      </c>
      <c r="H2579" s="178">
        <v>5.75</v>
      </c>
      <c r="I2579" s="179"/>
      <c r="L2579" s="175"/>
      <c r="M2579" s="180"/>
      <c r="T2579" s="181"/>
      <c r="AT2579" s="176" t="s">
        <v>171</v>
      </c>
      <c r="AU2579" s="176" t="s">
        <v>85</v>
      </c>
      <c r="AV2579" s="14" t="s">
        <v>181</v>
      </c>
      <c r="AW2579" s="14" t="s">
        <v>37</v>
      </c>
      <c r="AX2579" s="14" t="s">
        <v>76</v>
      </c>
      <c r="AY2579" s="176" t="s">
        <v>160</v>
      </c>
    </row>
    <row r="2580" spans="2:51" s="15" customFormat="1" ht="10">
      <c r="B2580" s="182"/>
      <c r="D2580" s="159" t="s">
        <v>171</v>
      </c>
      <c r="E2580" s="183" t="s">
        <v>21</v>
      </c>
      <c r="F2580" s="184" t="s">
        <v>185</v>
      </c>
      <c r="H2580" s="185">
        <v>33.6</v>
      </c>
      <c r="I2580" s="186"/>
      <c r="L2580" s="182"/>
      <c r="M2580" s="187"/>
      <c r="T2580" s="188"/>
      <c r="AT2580" s="183" t="s">
        <v>171</v>
      </c>
      <c r="AU2580" s="183" t="s">
        <v>85</v>
      </c>
      <c r="AV2580" s="15" t="s">
        <v>167</v>
      </c>
      <c r="AW2580" s="15" t="s">
        <v>37</v>
      </c>
      <c r="AX2580" s="15" t="s">
        <v>83</v>
      </c>
      <c r="AY2580" s="183" t="s">
        <v>160</v>
      </c>
    </row>
    <row r="2581" spans="2:65" s="1" customFormat="1" ht="24" customHeight="1">
      <c r="B2581" s="33"/>
      <c r="C2581" s="146" t="s">
        <v>2237</v>
      </c>
      <c r="D2581" s="146" t="s">
        <v>162</v>
      </c>
      <c r="E2581" s="147" t="s">
        <v>2238</v>
      </c>
      <c r="F2581" s="148" t="s">
        <v>2239</v>
      </c>
      <c r="G2581" s="149" t="s">
        <v>256</v>
      </c>
      <c r="H2581" s="150">
        <v>6.777</v>
      </c>
      <c r="I2581" s="151"/>
      <c r="J2581" s="152">
        <f>ROUND(I2581*H2581,2)</f>
        <v>0</v>
      </c>
      <c r="K2581" s="148" t="s">
        <v>166</v>
      </c>
      <c r="L2581" s="33"/>
      <c r="M2581" s="153" t="s">
        <v>21</v>
      </c>
      <c r="N2581" s="154" t="s">
        <v>47</v>
      </c>
      <c r="P2581" s="155">
        <f>O2581*H2581</f>
        <v>0</v>
      </c>
      <c r="Q2581" s="155">
        <v>0</v>
      </c>
      <c r="R2581" s="155">
        <f>Q2581*H2581</f>
        <v>0</v>
      </c>
      <c r="S2581" s="155">
        <v>0</v>
      </c>
      <c r="T2581" s="156">
        <f>S2581*H2581</f>
        <v>0</v>
      </c>
      <c r="AR2581" s="157" t="s">
        <v>352</v>
      </c>
      <c r="AT2581" s="157" t="s">
        <v>162</v>
      </c>
      <c r="AU2581" s="157" t="s">
        <v>85</v>
      </c>
      <c r="AY2581" s="18" t="s">
        <v>160</v>
      </c>
      <c r="BE2581" s="158">
        <f>IF(N2581="základní",J2581,0)</f>
        <v>0</v>
      </c>
      <c r="BF2581" s="158">
        <f>IF(N2581="snížená",J2581,0)</f>
        <v>0</v>
      </c>
      <c r="BG2581" s="158">
        <f>IF(N2581="zákl. přenesená",J2581,0)</f>
        <v>0</v>
      </c>
      <c r="BH2581" s="158">
        <f>IF(N2581="sníž. přenesená",J2581,0)</f>
        <v>0</v>
      </c>
      <c r="BI2581" s="158">
        <f>IF(N2581="nulová",J2581,0)</f>
        <v>0</v>
      </c>
      <c r="BJ2581" s="18" t="s">
        <v>83</v>
      </c>
      <c r="BK2581" s="158">
        <f>ROUND(I2581*H2581,2)</f>
        <v>0</v>
      </c>
      <c r="BL2581" s="18" t="s">
        <v>352</v>
      </c>
      <c r="BM2581" s="157" t="s">
        <v>2240</v>
      </c>
    </row>
    <row r="2582" spans="2:47" s="1" customFormat="1" ht="72">
      <c r="B2582" s="33"/>
      <c r="D2582" s="159" t="s">
        <v>169</v>
      </c>
      <c r="F2582" s="160" t="s">
        <v>1378</v>
      </c>
      <c r="I2582" s="94"/>
      <c r="L2582" s="33"/>
      <c r="M2582" s="161"/>
      <c r="T2582" s="54"/>
      <c r="AT2582" s="18" t="s">
        <v>169</v>
      </c>
      <c r="AU2582" s="18" t="s">
        <v>85</v>
      </c>
    </row>
    <row r="2583" spans="2:63" s="11" customFormat="1" ht="22.75" customHeight="1">
      <c r="B2583" s="134"/>
      <c r="D2583" s="135" t="s">
        <v>75</v>
      </c>
      <c r="E2583" s="144" t="s">
        <v>2241</v>
      </c>
      <c r="F2583" s="144" t="s">
        <v>2242</v>
      </c>
      <c r="I2583" s="137"/>
      <c r="J2583" s="145">
        <f>BK2583</f>
        <v>0</v>
      </c>
      <c r="L2583" s="134"/>
      <c r="M2583" s="139"/>
      <c r="P2583" s="140">
        <f>SUM(P2584:P2668)</f>
        <v>0</v>
      </c>
      <c r="R2583" s="140">
        <f>SUM(R2584:R2668)</f>
        <v>2.8925968</v>
      </c>
      <c r="T2583" s="141">
        <f>SUM(T2584:T2668)</f>
        <v>0</v>
      </c>
      <c r="AR2583" s="135" t="s">
        <v>85</v>
      </c>
      <c r="AT2583" s="142" t="s">
        <v>75</v>
      </c>
      <c r="AU2583" s="142" t="s">
        <v>83</v>
      </c>
      <c r="AY2583" s="135" t="s">
        <v>160</v>
      </c>
      <c r="BK2583" s="143">
        <f>SUM(BK2584:BK2668)</f>
        <v>0</v>
      </c>
    </row>
    <row r="2584" spans="2:65" s="1" customFormat="1" ht="16.5" customHeight="1">
      <c r="B2584" s="33"/>
      <c r="C2584" s="146" t="s">
        <v>2243</v>
      </c>
      <c r="D2584" s="146" t="s">
        <v>162</v>
      </c>
      <c r="E2584" s="147" t="s">
        <v>2244</v>
      </c>
      <c r="F2584" s="148" t="s">
        <v>2245</v>
      </c>
      <c r="G2584" s="149" t="s">
        <v>204</v>
      </c>
      <c r="H2584" s="150">
        <v>143.955</v>
      </c>
      <c r="I2584" s="151"/>
      <c r="J2584" s="152">
        <f>ROUND(I2584*H2584,2)</f>
        <v>0</v>
      </c>
      <c r="K2584" s="148" t="s">
        <v>166</v>
      </c>
      <c r="L2584" s="33"/>
      <c r="M2584" s="153" t="s">
        <v>21</v>
      </c>
      <c r="N2584" s="154" t="s">
        <v>47</v>
      </c>
      <c r="P2584" s="155">
        <f>O2584*H2584</f>
        <v>0</v>
      </c>
      <c r="Q2584" s="155">
        <v>0.0003</v>
      </c>
      <c r="R2584" s="155">
        <f>Q2584*H2584</f>
        <v>0.0431865</v>
      </c>
      <c r="S2584" s="155">
        <v>0</v>
      </c>
      <c r="T2584" s="156">
        <f>S2584*H2584</f>
        <v>0</v>
      </c>
      <c r="AR2584" s="157" t="s">
        <v>352</v>
      </c>
      <c r="AT2584" s="157" t="s">
        <v>162</v>
      </c>
      <c r="AU2584" s="157" t="s">
        <v>85</v>
      </c>
      <c r="AY2584" s="18" t="s">
        <v>160</v>
      </c>
      <c r="BE2584" s="158">
        <f>IF(N2584="základní",J2584,0)</f>
        <v>0</v>
      </c>
      <c r="BF2584" s="158">
        <f>IF(N2584="snížená",J2584,0)</f>
        <v>0</v>
      </c>
      <c r="BG2584" s="158">
        <f>IF(N2584="zákl. přenesená",J2584,0)</f>
        <v>0</v>
      </c>
      <c r="BH2584" s="158">
        <f>IF(N2584="sníž. přenesená",J2584,0)</f>
        <v>0</v>
      </c>
      <c r="BI2584" s="158">
        <f>IF(N2584="nulová",J2584,0)</f>
        <v>0</v>
      </c>
      <c r="BJ2584" s="18" t="s">
        <v>83</v>
      </c>
      <c r="BK2584" s="158">
        <f>ROUND(I2584*H2584,2)</f>
        <v>0</v>
      </c>
      <c r="BL2584" s="18" t="s">
        <v>352</v>
      </c>
      <c r="BM2584" s="157" t="s">
        <v>2246</v>
      </c>
    </row>
    <row r="2585" spans="2:47" s="1" customFormat="1" ht="63">
      <c r="B2585" s="33"/>
      <c r="D2585" s="159" t="s">
        <v>169</v>
      </c>
      <c r="F2585" s="160" t="s">
        <v>2247</v>
      </c>
      <c r="I2585" s="94"/>
      <c r="L2585" s="33"/>
      <c r="M2585" s="161"/>
      <c r="T2585" s="54"/>
      <c r="AT2585" s="18" t="s">
        <v>169</v>
      </c>
      <c r="AU2585" s="18" t="s">
        <v>85</v>
      </c>
    </row>
    <row r="2586" spans="2:51" s="13" customFormat="1" ht="10">
      <c r="B2586" s="168"/>
      <c r="D2586" s="159" t="s">
        <v>171</v>
      </c>
      <c r="E2586" s="169" t="s">
        <v>21</v>
      </c>
      <c r="F2586" s="170" t="s">
        <v>945</v>
      </c>
      <c r="H2586" s="171">
        <v>143.955</v>
      </c>
      <c r="I2586" s="172"/>
      <c r="L2586" s="168"/>
      <c r="M2586" s="173"/>
      <c r="T2586" s="174"/>
      <c r="AT2586" s="169" t="s">
        <v>171</v>
      </c>
      <c r="AU2586" s="169" t="s">
        <v>85</v>
      </c>
      <c r="AV2586" s="13" t="s">
        <v>85</v>
      </c>
      <c r="AW2586" s="13" t="s">
        <v>37</v>
      </c>
      <c r="AX2586" s="13" t="s">
        <v>76</v>
      </c>
      <c r="AY2586" s="169" t="s">
        <v>160</v>
      </c>
    </row>
    <row r="2587" spans="2:51" s="15" customFormat="1" ht="10">
      <c r="B2587" s="182"/>
      <c r="D2587" s="159" t="s">
        <v>171</v>
      </c>
      <c r="E2587" s="183" t="s">
        <v>21</v>
      </c>
      <c r="F2587" s="184" t="s">
        <v>185</v>
      </c>
      <c r="H2587" s="185">
        <v>143.955</v>
      </c>
      <c r="I2587" s="186"/>
      <c r="L2587" s="182"/>
      <c r="M2587" s="187"/>
      <c r="T2587" s="188"/>
      <c r="AT2587" s="183" t="s">
        <v>171</v>
      </c>
      <c r="AU2587" s="183" t="s">
        <v>85</v>
      </c>
      <c r="AV2587" s="15" t="s">
        <v>167</v>
      </c>
      <c r="AW2587" s="15" t="s">
        <v>37</v>
      </c>
      <c r="AX2587" s="15" t="s">
        <v>83</v>
      </c>
      <c r="AY2587" s="183" t="s">
        <v>160</v>
      </c>
    </row>
    <row r="2588" spans="2:65" s="1" customFormat="1" ht="16.5" customHeight="1">
      <c r="B2588" s="33"/>
      <c r="C2588" s="146" t="s">
        <v>2248</v>
      </c>
      <c r="D2588" s="146" t="s">
        <v>162</v>
      </c>
      <c r="E2588" s="147" t="s">
        <v>2249</v>
      </c>
      <c r="F2588" s="148" t="s">
        <v>2250</v>
      </c>
      <c r="G2588" s="149" t="s">
        <v>204</v>
      </c>
      <c r="H2588" s="150">
        <v>20.472</v>
      </c>
      <c r="I2588" s="151"/>
      <c r="J2588" s="152">
        <f>ROUND(I2588*H2588,2)</f>
        <v>0</v>
      </c>
      <c r="K2588" s="148" t="s">
        <v>166</v>
      </c>
      <c r="L2588" s="33"/>
      <c r="M2588" s="153" t="s">
        <v>21</v>
      </c>
      <c r="N2588" s="154" t="s">
        <v>47</v>
      </c>
      <c r="P2588" s="155">
        <f>O2588*H2588</f>
        <v>0</v>
      </c>
      <c r="Q2588" s="155">
        <v>0.0015</v>
      </c>
      <c r="R2588" s="155">
        <f>Q2588*H2588</f>
        <v>0.030708000000000003</v>
      </c>
      <c r="S2588" s="155">
        <v>0</v>
      </c>
      <c r="T2588" s="156">
        <f>S2588*H2588</f>
        <v>0</v>
      </c>
      <c r="AR2588" s="157" t="s">
        <v>352</v>
      </c>
      <c r="AT2588" s="157" t="s">
        <v>162</v>
      </c>
      <c r="AU2588" s="157" t="s">
        <v>85</v>
      </c>
      <c r="AY2588" s="18" t="s">
        <v>160</v>
      </c>
      <c r="BE2588" s="158">
        <f>IF(N2588="základní",J2588,0)</f>
        <v>0</v>
      </c>
      <c r="BF2588" s="158">
        <f>IF(N2588="snížená",J2588,0)</f>
        <v>0</v>
      </c>
      <c r="BG2588" s="158">
        <f>IF(N2588="zákl. přenesená",J2588,0)</f>
        <v>0</v>
      </c>
      <c r="BH2588" s="158">
        <f>IF(N2588="sníž. přenesená",J2588,0)</f>
        <v>0</v>
      </c>
      <c r="BI2588" s="158">
        <f>IF(N2588="nulová",J2588,0)</f>
        <v>0</v>
      </c>
      <c r="BJ2588" s="18" t="s">
        <v>83</v>
      </c>
      <c r="BK2588" s="158">
        <f>ROUND(I2588*H2588,2)</f>
        <v>0</v>
      </c>
      <c r="BL2588" s="18" t="s">
        <v>352</v>
      </c>
      <c r="BM2588" s="157" t="s">
        <v>2251</v>
      </c>
    </row>
    <row r="2589" spans="2:47" s="1" customFormat="1" ht="54">
      <c r="B2589" s="33"/>
      <c r="D2589" s="159" t="s">
        <v>169</v>
      </c>
      <c r="F2589" s="160" t="s">
        <v>2252</v>
      </c>
      <c r="I2589" s="94"/>
      <c r="L2589" s="33"/>
      <c r="M2589" s="161"/>
      <c r="T2589" s="54"/>
      <c r="AT2589" s="18" t="s">
        <v>169</v>
      </c>
      <c r="AU2589" s="18" t="s">
        <v>85</v>
      </c>
    </row>
    <row r="2590" spans="2:51" s="12" customFormat="1" ht="10">
      <c r="B2590" s="162"/>
      <c r="D2590" s="159" t="s">
        <v>171</v>
      </c>
      <c r="E2590" s="163" t="s">
        <v>21</v>
      </c>
      <c r="F2590" s="164" t="s">
        <v>1715</v>
      </c>
      <c r="H2590" s="163" t="s">
        <v>21</v>
      </c>
      <c r="I2590" s="165"/>
      <c r="L2590" s="162"/>
      <c r="M2590" s="166"/>
      <c r="T2590" s="167"/>
      <c r="AT2590" s="163" t="s">
        <v>171</v>
      </c>
      <c r="AU2590" s="163" t="s">
        <v>85</v>
      </c>
      <c r="AV2590" s="12" t="s">
        <v>83</v>
      </c>
      <c r="AW2590" s="12" t="s">
        <v>37</v>
      </c>
      <c r="AX2590" s="12" t="s">
        <v>76</v>
      </c>
      <c r="AY2590" s="163" t="s">
        <v>160</v>
      </c>
    </row>
    <row r="2591" spans="2:51" s="12" customFormat="1" ht="10">
      <c r="B2591" s="162"/>
      <c r="D2591" s="159" t="s">
        <v>171</v>
      </c>
      <c r="E2591" s="163" t="s">
        <v>21</v>
      </c>
      <c r="F2591" s="164" t="s">
        <v>2253</v>
      </c>
      <c r="H2591" s="163" t="s">
        <v>21</v>
      </c>
      <c r="I2591" s="165"/>
      <c r="L2591" s="162"/>
      <c r="M2591" s="166"/>
      <c r="T2591" s="167"/>
      <c r="AT2591" s="163" t="s">
        <v>171</v>
      </c>
      <c r="AU2591" s="163" t="s">
        <v>85</v>
      </c>
      <c r="AV2591" s="12" t="s">
        <v>83</v>
      </c>
      <c r="AW2591" s="12" t="s">
        <v>37</v>
      </c>
      <c r="AX2591" s="12" t="s">
        <v>76</v>
      </c>
      <c r="AY2591" s="163" t="s">
        <v>160</v>
      </c>
    </row>
    <row r="2592" spans="2:51" s="13" customFormat="1" ht="10">
      <c r="B2592" s="168"/>
      <c r="D2592" s="159" t="s">
        <v>171</v>
      </c>
      <c r="E2592" s="169" t="s">
        <v>21</v>
      </c>
      <c r="F2592" s="170" t="s">
        <v>2254</v>
      </c>
      <c r="H2592" s="171">
        <v>11.615</v>
      </c>
      <c r="I2592" s="172"/>
      <c r="L2592" s="168"/>
      <c r="M2592" s="173"/>
      <c r="T2592" s="174"/>
      <c r="AT2592" s="169" t="s">
        <v>171</v>
      </c>
      <c r="AU2592" s="169" t="s">
        <v>85</v>
      </c>
      <c r="AV2592" s="13" t="s">
        <v>85</v>
      </c>
      <c r="AW2592" s="13" t="s">
        <v>37</v>
      </c>
      <c r="AX2592" s="13" t="s">
        <v>76</v>
      </c>
      <c r="AY2592" s="169" t="s">
        <v>160</v>
      </c>
    </row>
    <row r="2593" spans="2:51" s="13" customFormat="1" ht="10">
      <c r="B2593" s="168"/>
      <c r="D2593" s="159" t="s">
        <v>171</v>
      </c>
      <c r="E2593" s="169" t="s">
        <v>21</v>
      </c>
      <c r="F2593" s="170" t="s">
        <v>853</v>
      </c>
      <c r="H2593" s="171">
        <v>-1.379</v>
      </c>
      <c r="I2593" s="172"/>
      <c r="L2593" s="168"/>
      <c r="M2593" s="173"/>
      <c r="T2593" s="174"/>
      <c r="AT2593" s="169" t="s">
        <v>171</v>
      </c>
      <c r="AU2593" s="169" t="s">
        <v>85</v>
      </c>
      <c r="AV2593" s="13" t="s">
        <v>85</v>
      </c>
      <c r="AW2593" s="13" t="s">
        <v>37</v>
      </c>
      <c r="AX2593" s="13" t="s">
        <v>76</v>
      </c>
      <c r="AY2593" s="169" t="s">
        <v>160</v>
      </c>
    </row>
    <row r="2594" spans="2:51" s="14" customFormat="1" ht="10">
      <c r="B2594" s="175"/>
      <c r="D2594" s="159" t="s">
        <v>171</v>
      </c>
      <c r="E2594" s="176" t="s">
        <v>21</v>
      </c>
      <c r="F2594" s="177" t="s">
        <v>180</v>
      </c>
      <c r="H2594" s="178">
        <v>10.236</v>
      </c>
      <c r="I2594" s="179"/>
      <c r="L2594" s="175"/>
      <c r="M2594" s="180"/>
      <c r="T2594" s="181"/>
      <c r="AT2594" s="176" t="s">
        <v>171</v>
      </c>
      <c r="AU2594" s="176" t="s">
        <v>85</v>
      </c>
      <c r="AV2594" s="14" t="s">
        <v>181</v>
      </c>
      <c r="AW2594" s="14" t="s">
        <v>37</v>
      </c>
      <c r="AX2594" s="14" t="s">
        <v>76</v>
      </c>
      <c r="AY2594" s="176" t="s">
        <v>160</v>
      </c>
    </row>
    <row r="2595" spans="2:51" s="12" customFormat="1" ht="10">
      <c r="B2595" s="162"/>
      <c r="D2595" s="159" t="s">
        <v>171</v>
      </c>
      <c r="E2595" s="163" t="s">
        <v>21</v>
      </c>
      <c r="F2595" s="164" t="s">
        <v>864</v>
      </c>
      <c r="H2595" s="163" t="s">
        <v>21</v>
      </c>
      <c r="I2595" s="165"/>
      <c r="L2595" s="162"/>
      <c r="M2595" s="166"/>
      <c r="T2595" s="167"/>
      <c r="AT2595" s="163" t="s">
        <v>171</v>
      </c>
      <c r="AU2595" s="163" t="s">
        <v>85</v>
      </c>
      <c r="AV2595" s="12" t="s">
        <v>83</v>
      </c>
      <c r="AW2595" s="12" t="s">
        <v>37</v>
      </c>
      <c r="AX2595" s="12" t="s">
        <v>76</v>
      </c>
      <c r="AY2595" s="163" t="s">
        <v>160</v>
      </c>
    </row>
    <row r="2596" spans="2:51" s="13" customFormat="1" ht="10">
      <c r="B2596" s="168"/>
      <c r="D2596" s="159" t="s">
        <v>171</v>
      </c>
      <c r="E2596" s="169" t="s">
        <v>21</v>
      </c>
      <c r="F2596" s="170" t="s">
        <v>2254</v>
      </c>
      <c r="H2596" s="171">
        <v>11.615</v>
      </c>
      <c r="I2596" s="172"/>
      <c r="L2596" s="168"/>
      <c r="M2596" s="173"/>
      <c r="T2596" s="174"/>
      <c r="AT2596" s="169" t="s">
        <v>171</v>
      </c>
      <c r="AU2596" s="169" t="s">
        <v>85</v>
      </c>
      <c r="AV2596" s="13" t="s">
        <v>85</v>
      </c>
      <c r="AW2596" s="13" t="s">
        <v>37</v>
      </c>
      <c r="AX2596" s="13" t="s">
        <v>76</v>
      </c>
      <c r="AY2596" s="169" t="s">
        <v>160</v>
      </c>
    </row>
    <row r="2597" spans="2:51" s="13" customFormat="1" ht="10">
      <c r="B2597" s="168"/>
      <c r="D2597" s="159" t="s">
        <v>171</v>
      </c>
      <c r="E2597" s="169" t="s">
        <v>21</v>
      </c>
      <c r="F2597" s="170" t="s">
        <v>853</v>
      </c>
      <c r="H2597" s="171">
        <v>-1.379</v>
      </c>
      <c r="I2597" s="172"/>
      <c r="L2597" s="168"/>
      <c r="M2597" s="173"/>
      <c r="T2597" s="174"/>
      <c r="AT2597" s="169" t="s">
        <v>171</v>
      </c>
      <c r="AU2597" s="169" t="s">
        <v>85</v>
      </c>
      <c r="AV2597" s="13" t="s">
        <v>85</v>
      </c>
      <c r="AW2597" s="13" t="s">
        <v>37</v>
      </c>
      <c r="AX2597" s="13" t="s">
        <v>76</v>
      </c>
      <c r="AY2597" s="169" t="s">
        <v>160</v>
      </c>
    </row>
    <row r="2598" spans="2:51" s="14" customFormat="1" ht="10">
      <c r="B2598" s="175"/>
      <c r="D2598" s="159" t="s">
        <v>171</v>
      </c>
      <c r="E2598" s="176" t="s">
        <v>21</v>
      </c>
      <c r="F2598" s="177" t="s">
        <v>180</v>
      </c>
      <c r="H2598" s="178">
        <v>10.236</v>
      </c>
      <c r="I2598" s="179"/>
      <c r="L2598" s="175"/>
      <c r="M2598" s="180"/>
      <c r="T2598" s="181"/>
      <c r="AT2598" s="176" t="s">
        <v>171</v>
      </c>
      <c r="AU2598" s="176" t="s">
        <v>85</v>
      </c>
      <c r="AV2598" s="14" t="s">
        <v>181</v>
      </c>
      <c r="AW2598" s="14" t="s">
        <v>37</v>
      </c>
      <c r="AX2598" s="14" t="s">
        <v>76</v>
      </c>
      <c r="AY2598" s="176" t="s">
        <v>160</v>
      </c>
    </row>
    <row r="2599" spans="2:51" s="15" customFormat="1" ht="10">
      <c r="B2599" s="182"/>
      <c r="D2599" s="159" t="s">
        <v>171</v>
      </c>
      <c r="E2599" s="183" t="s">
        <v>21</v>
      </c>
      <c r="F2599" s="184" t="s">
        <v>185</v>
      </c>
      <c r="H2599" s="185">
        <v>20.471999999999998</v>
      </c>
      <c r="I2599" s="186"/>
      <c r="L2599" s="182"/>
      <c r="M2599" s="187"/>
      <c r="T2599" s="188"/>
      <c r="AT2599" s="183" t="s">
        <v>171</v>
      </c>
      <c r="AU2599" s="183" t="s">
        <v>85</v>
      </c>
      <c r="AV2599" s="15" t="s">
        <v>167</v>
      </c>
      <c r="AW2599" s="15" t="s">
        <v>37</v>
      </c>
      <c r="AX2599" s="15" t="s">
        <v>83</v>
      </c>
      <c r="AY2599" s="183" t="s">
        <v>160</v>
      </c>
    </row>
    <row r="2600" spans="2:65" s="1" customFormat="1" ht="24" customHeight="1">
      <c r="B2600" s="33"/>
      <c r="C2600" s="146" t="s">
        <v>2255</v>
      </c>
      <c r="D2600" s="146" t="s">
        <v>162</v>
      </c>
      <c r="E2600" s="147" t="s">
        <v>2256</v>
      </c>
      <c r="F2600" s="148" t="s">
        <v>2257</v>
      </c>
      <c r="G2600" s="149" t="s">
        <v>204</v>
      </c>
      <c r="H2600" s="150">
        <v>143.955</v>
      </c>
      <c r="I2600" s="151"/>
      <c r="J2600" s="152">
        <f>ROUND(I2600*H2600,2)</f>
        <v>0</v>
      </c>
      <c r="K2600" s="148" t="s">
        <v>166</v>
      </c>
      <c r="L2600" s="33"/>
      <c r="M2600" s="153" t="s">
        <v>21</v>
      </c>
      <c r="N2600" s="154" t="s">
        <v>47</v>
      </c>
      <c r="P2600" s="155">
        <f>O2600*H2600</f>
        <v>0</v>
      </c>
      <c r="Q2600" s="155">
        <v>0.006</v>
      </c>
      <c r="R2600" s="155">
        <f>Q2600*H2600</f>
        <v>0.8637300000000001</v>
      </c>
      <c r="S2600" s="155">
        <v>0</v>
      </c>
      <c r="T2600" s="156">
        <f>S2600*H2600</f>
        <v>0</v>
      </c>
      <c r="AR2600" s="157" t="s">
        <v>352</v>
      </c>
      <c r="AT2600" s="157" t="s">
        <v>162</v>
      </c>
      <c r="AU2600" s="157" t="s">
        <v>85</v>
      </c>
      <c r="AY2600" s="18" t="s">
        <v>160</v>
      </c>
      <c r="BE2600" s="158">
        <f>IF(N2600="základní",J2600,0)</f>
        <v>0</v>
      </c>
      <c r="BF2600" s="158">
        <f>IF(N2600="snížená",J2600,0)</f>
        <v>0</v>
      </c>
      <c r="BG2600" s="158">
        <f>IF(N2600="zákl. přenesená",J2600,0)</f>
        <v>0</v>
      </c>
      <c r="BH2600" s="158">
        <f>IF(N2600="sníž. přenesená",J2600,0)</f>
        <v>0</v>
      </c>
      <c r="BI2600" s="158">
        <f>IF(N2600="nulová",J2600,0)</f>
        <v>0</v>
      </c>
      <c r="BJ2600" s="18" t="s">
        <v>83</v>
      </c>
      <c r="BK2600" s="158">
        <f>ROUND(I2600*H2600,2)</f>
        <v>0</v>
      </c>
      <c r="BL2600" s="18" t="s">
        <v>352</v>
      </c>
      <c r="BM2600" s="157" t="s">
        <v>2258</v>
      </c>
    </row>
    <row r="2601" spans="2:47" s="1" customFormat="1" ht="27">
      <c r="B2601" s="33"/>
      <c r="D2601" s="159" t="s">
        <v>169</v>
      </c>
      <c r="F2601" s="160" t="s">
        <v>2259</v>
      </c>
      <c r="I2601" s="94"/>
      <c r="L2601" s="33"/>
      <c r="M2601" s="161"/>
      <c r="T2601" s="54"/>
      <c r="AT2601" s="18" t="s">
        <v>169</v>
      </c>
      <c r="AU2601" s="18" t="s">
        <v>85</v>
      </c>
    </row>
    <row r="2602" spans="2:51" s="12" customFormat="1" ht="10">
      <c r="B2602" s="162"/>
      <c r="D2602" s="159" t="s">
        <v>171</v>
      </c>
      <c r="E2602" s="163" t="s">
        <v>21</v>
      </c>
      <c r="F2602" s="164" t="s">
        <v>2260</v>
      </c>
      <c r="H2602" s="163" t="s">
        <v>21</v>
      </c>
      <c r="I2602" s="165"/>
      <c r="L2602" s="162"/>
      <c r="M2602" s="166"/>
      <c r="T2602" s="167"/>
      <c r="AT2602" s="163" t="s">
        <v>171</v>
      </c>
      <c r="AU2602" s="163" t="s">
        <v>85</v>
      </c>
      <c r="AV2602" s="12" t="s">
        <v>83</v>
      </c>
      <c r="AW2602" s="12" t="s">
        <v>37</v>
      </c>
      <c r="AX2602" s="12" t="s">
        <v>76</v>
      </c>
      <c r="AY2602" s="163" t="s">
        <v>160</v>
      </c>
    </row>
    <row r="2603" spans="2:51" s="12" customFormat="1" ht="10">
      <c r="B2603" s="162"/>
      <c r="D2603" s="159" t="s">
        <v>171</v>
      </c>
      <c r="E2603" s="163" t="s">
        <v>21</v>
      </c>
      <c r="F2603" s="164" t="s">
        <v>2261</v>
      </c>
      <c r="H2603" s="163" t="s">
        <v>21</v>
      </c>
      <c r="I2603" s="165"/>
      <c r="L2603" s="162"/>
      <c r="M2603" s="166"/>
      <c r="T2603" s="167"/>
      <c r="AT2603" s="163" t="s">
        <v>171</v>
      </c>
      <c r="AU2603" s="163" t="s">
        <v>85</v>
      </c>
      <c r="AV2603" s="12" t="s">
        <v>83</v>
      </c>
      <c r="AW2603" s="12" t="s">
        <v>37</v>
      </c>
      <c r="AX2603" s="12" t="s">
        <v>76</v>
      </c>
      <c r="AY2603" s="163" t="s">
        <v>160</v>
      </c>
    </row>
    <row r="2604" spans="2:51" s="12" customFormat="1" ht="10">
      <c r="B2604" s="162"/>
      <c r="D2604" s="159" t="s">
        <v>171</v>
      </c>
      <c r="E2604" s="163" t="s">
        <v>21</v>
      </c>
      <c r="F2604" s="164" t="s">
        <v>2262</v>
      </c>
      <c r="H2604" s="163" t="s">
        <v>21</v>
      </c>
      <c r="I2604" s="165"/>
      <c r="L2604" s="162"/>
      <c r="M2604" s="166"/>
      <c r="T2604" s="167"/>
      <c r="AT2604" s="163" t="s">
        <v>171</v>
      </c>
      <c r="AU2604" s="163" t="s">
        <v>85</v>
      </c>
      <c r="AV2604" s="12" t="s">
        <v>83</v>
      </c>
      <c r="AW2604" s="12" t="s">
        <v>37</v>
      </c>
      <c r="AX2604" s="12" t="s">
        <v>76</v>
      </c>
      <c r="AY2604" s="163" t="s">
        <v>160</v>
      </c>
    </row>
    <row r="2605" spans="2:51" s="13" customFormat="1" ht="10">
      <c r="B2605" s="168"/>
      <c r="D2605" s="159" t="s">
        <v>171</v>
      </c>
      <c r="E2605" s="169" t="s">
        <v>21</v>
      </c>
      <c r="F2605" s="170" t="s">
        <v>2263</v>
      </c>
      <c r="H2605" s="171">
        <v>28.987</v>
      </c>
      <c r="I2605" s="172"/>
      <c r="L2605" s="168"/>
      <c r="M2605" s="173"/>
      <c r="T2605" s="174"/>
      <c r="AT2605" s="169" t="s">
        <v>171</v>
      </c>
      <c r="AU2605" s="169" t="s">
        <v>85</v>
      </c>
      <c r="AV2605" s="13" t="s">
        <v>85</v>
      </c>
      <c r="AW2605" s="13" t="s">
        <v>37</v>
      </c>
      <c r="AX2605" s="13" t="s">
        <v>76</v>
      </c>
      <c r="AY2605" s="169" t="s">
        <v>160</v>
      </c>
    </row>
    <row r="2606" spans="2:51" s="13" customFormat="1" ht="10">
      <c r="B2606" s="168"/>
      <c r="D2606" s="159" t="s">
        <v>171</v>
      </c>
      <c r="E2606" s="169" t="s">
        <v>21</v>
      </c>
      <c r="F2606" s="170" t="s">
        <v>2264</v>
      </c>
      <c r="H2606" s="171">
        <v>-5.713</v>
      </c>
      <c r="I2606" s="172"/>
      <c r="L2606" s="168"/>
      <c r="M2606" s="173"/>
      <c r="T2606" s="174"/>
      <c r="AT2606" s="169" t="s">
        <v>171</v>
      </c>
      <c r="AU2606" s="169" t="s">
        <v>85</v>
      </c>
      <c r="AV2606" s="13" t="s">
        <v>85</v>
      </c>
      <c r="AW2606" s="13" t="s">
        <v>37</v>
      </c>
      <c r="AX2606" s="13" t="s">
        <v>76</v>
      </c>
      <c r="AY2606" s="169" t="s">
        <v>160</v>
      </c>
    </row>
    <row r="2607" spans="2:51" s="14" customFormat="1" ht="10">
      <c r="B2607" s="175"/>
      <c r="D2607" s="159" t="s">
        <v>171</v>
      </c>
      <c r="E2607" s="176" t="s">
        <v>21</v>
      </c>
      <c r="F2607" s="177" t="s">
        <v>180</v>
      </c>
      <c r="H2607" s="178">
        <v>23.273999999999997</v>
      </c>
      <c r="I2607" s="179"/>
      <c r="L2607" s="175"/>
      <c r="M2607" s="180"/>
      <c r="T2607" s="181"/>
      <c r="AT2607" s="176" t="s">
        <v>171</v>
      </c>
      <c r="AU2607" s="176" t="s">
        <v>85</v>
      </c>
      <c r="AV2607" s="14" t="s">
        <v>181</v>
      </c>
      <c r="AW2607" s="14" t="s">
        <v>37</v>
      </c>
      <c r="AX2607" s="14" t="s">
        <v>76</v>
      </c>
      <c r="AY2607" s="176" t="s">
        <v>160</v>
      </c>
    </row>
    <row r="2608" spans="2:51" s="12" customFormat="1" ht="10">
      <c r="B2608" s="162"/>
      <c r="D2608" s="159" t="s">
        <v>171</v>
      </c>
      <c r="E2608" s="163" t="s">
        <v>21</v>
      </c>
      <c r="F2608" s="164" t="s">
        <v>2253</v>
      </c>
      <c r="H2608" s="163" t="s">
        <v>21</v>
      </c>
      <c r="I2608" s="165"/>
      <c r="L2608" s="162"/>
      <c r="M2608" s="166"/>
      <c r="T2608" s="167"/>
      <c r="AT2608" s="163" t="s">
        <v>171</v>
      </c>
      <c r="AU2608" s="163" t="s">
        <v>85</v>
      </c>
      <c r="AV2608" s="12" t="s">
        <v>83</v>
      </c>
      <c r="AW2608" s="12" t="s">
        <v>37</v>
      </c>
      <c r="AX2608" s="12" t="s">
        <v>76</v>
      </c>
      <c r="AY2608" s="163" t="s">
        <v>160</v>
      </c>
    </row>
    <row r="2609" spans="2:51" s="13" customFormat="1" ht="10">
      <c r="B2609" s="168"/>
      <c r="D2609" s="159" t="s">
        <v>171</v>
      </c>
      <c r="E2609" s="169" t="s">
        <v>21</v>
      </c>
      <c r="F2609" s="170" t="s">
        <v>2254</v>
      </c>
      <c r="H2609" s="171">
        <v>11.615</v>
      </c>
      <c r="I2609" s="172"/>
      <c r="L2609" s="168"/>
      <c r="M2609" s="173"/>
      <c r="T2609" s="174"/>
      <c r="AT2609" s="169" t="s">
        <v>171</v>
      </c>
      <c r="AU2609" s="169" t="s">
        <v>85</v>
      </c>
      <c r="AV2609" s="13" t="s">
        <v>85</v>
      </c>
      <c r="AW2609" s="13" t="s">
        <v>37</v>
      </c>
      <c r="AX2609" s="13" t="s">
        <v>76</v>
      </c>
      <c r="AY2609" s="169" t="s">
        <v>160</v>
      </c>
    </row>
    <row r="2610" spans="2:51" s="13" customFormat="1" ht="10">
      <c r="B2610" s="168"/>
      <c r="D2610" s="159" t="s">
        <v>171</v>
      </c>
      <c r="E2610" s="169" t="s">
        <v>21</v>
      </c>
      <c r="F2610" s="170" t="s">
        <v>853</v>
      </c>
      <c r="H2610" s="171">
        <v>-1.379</v>
      </c>
      <c r="I2610" s="172"/>
      <c r="L2610" s="168"/>
      <c r="M2610" s="173"/>
      <c r="T2610" s="174"/>
      <c r="AT2610" s="169" t="s">
        <v>171</v>
      </c>
      <c r="AU2610" s="169" t="s">
        <v>85</v>
      </c>
      <c r="AV2610" s="13" t="s">
        <v>85</v>
      </c>
      <c r="AW2610" s="13" t="s">
        <v>37</v>
      </c>
      <c r="AX2610" s="13" t="s">
        <v>76</v>
      </c>
      <c r="AY2610" s="169" t="s">
        <v>160</v>
      </c>
    </row>
    <row r="2611" spans="2:51" s="14" customFormat="1" ht="10">
      <c r="B2611" s="175"/>
      <c r="D2611" s="159" t="s">
        <v>171</v>
      </c>
      <c r="E2611" s="176" t="s">
        <v>21</v>
      </c>
      <c r="F2611" s="177" t="s">
        <v>180</v>
      </c>
      <c r="H2611" s="178">
        <v>10.236</v>
      </c>
      <c r="I2611" s="179"/>
      <c r="L2611" s="175"/>
      <c r="M2611" s="180"/>
      <c r="T2611" s="181"/>
      <c r="AT2611" s="176" t="s">
        <v>171</v>
      </c>
      <c r="AU2611" s="176" t="s">
        <v>85</v>
      </c>
      <c r="AV2611" s="14" t="s">
        <v>181</v>
      </c>
      <c r="AW2611" s="14" t="s">
        <v>37</v>
      </c>
      <c r="AX2611" s="14" t="s">
        <v>76</v>
      </c>
      <c r="AY2611" s="176" t="s">
        <v>160</v>
      </c>
    </row>
    <row r="2612" spans="2:51" s="12" customFormat="1" ht="10">
      <c r="B2612" s="162"/>
      <c r="D2612" s="159" t="s">
        <v>171</v>
      </c>
      <c r="E2612" s="163" t="s">
        <v>21</v>
      </c>
      <c r="F2612" s="164" t="s">
        <v>2265</v>
      </c>
      <c r="H2612" s="163" t="s">
        <v>21</v>
      </c>
      <c r="I2612" s="165"/>
      <c r="L2612" s="162"/>
      <c r="M2612" s="166"/>
      <c r="T2612" s="167"/>
      <c r="AT2612" s="163" t="s">
        <v>171</v>
      </c>
      <c r="AU2612" s="163" t="s">
        <v>85</v>
      </c>
      <c r="AV2612" s="12" t="s">
        <v>83</v>
      </c>
      <c r="AW2612" s="12" t="s">
        <v>37</v>
      </c>
      <c r="AX2612" s="12" t="s">
        <v>76</v>
      </c>
      <c r="AY2612" s="163" t="s">
        <v>160</v>
      </c>
    </row>
    <row r="2613" spans="2:51" s="13" customFormat="1" ht="10">
      <c r="B2613" s="168"/>
      <c r="D2613" s="159" t="s">
        <v>171</v>
      </c>
      <c r="E2613" s="169" t="s">
        <v>21</v>
      </c>
      <c r="F2613" s="170" t="s">
        <v>2263</v>
      </c>
      <c r="H2613" s="171">
        <v>28.987</v>
      </c>
      <c r="I2613" s="172"/>
      <c r="L2613" s="168"/>
      <c r="M2613" s="173"/>
      <c r="T2613" s="174"/>
      <c r="AT2613" s="169" t="s">
        <v>171</v>
      </c>
      <c r="AU2613" s="169" t="s">
        <v>85</v>
      </c>
      <c r="AV2613" s="13" t="s">
        <v>85</v>
      </c>
      <c r="AW2613" s="13" t="s">
        <v>37</v>
      </c>
      <c r="AX2613" s="13" t="s">
        <v>76</v>
      </c>
      <c r="AY2613" s="169" t="s">
        <v>160</v>
      </c>
    </row>
    <row r="2614" spans="2:51" s="13" customFormat="1" ht="10">
      <c r="B2614" s="168"/>
      <c r="D2614" s="159" t="s">
        <v>171</v>
      </c>
      <c r="E2614" s="169" t="s">
        <v>21</v>
      </c>
      <c r="F2614" s="170" t="s">
        <v>2264</v>
      </c>
      <c r="H2614" s="171">
        <v>-5.713</v>
      </c>
      <c r="I2614" s="172"/>
      <c r="L2614" s="168"/>
      <c r="M2614" s="173"/>
      <c r="T2614" s="174"/>
      <c r="AT2614" s="169" t="s">
        <v>171</v>
      </c>
      <c r="AU2614" s="169" t="s">
        <v>85</v>
      </c>
      <c r="AV2614" s="13" t="s">
        <v>85</v>
      </c>
      <c r="AW2614" s="13" t="s">
        <v>37</v>
      </c>
      <c r="AX2614" s="13" t="s">
        <v>76</v>
      </c>
      <c r="AY2614" s="169" t="s">
        <v>160</v>
      </c>
    </row>
    <row r="2615" spans="2:51" s="14" customFormat="1" ht="10">
      <c r="B2615" s="175"/>
      <c r="D2615" s="159" t="s">
        <v>171</v>
      </c>
      <c r="E2615" s="176" t="s">
        <v>21</v>
      </c>
      <c r="F2615" s="177" t="s">
        <v>180</v>
      </c>
      <c r="H2615" s="178">
        <v>23.273999999999997</v>
      </c>
      <c r="I2615" s="179"/>
      <c r="L2615" s="175"/>
      <c r="M2615" s="180"/>
      <c r="T2615" s="181"/>
      <c r="AT2615" s="176" t="s">
        <v>171</v>
      </c>
      <c r="AU2615" s="176" t="s">
        <v>85</v>
      </c>
      <c r="AV2615" s="14" t="s">
        <v>181</v>
      </c>
      <c r="AW2615" s="14" t="s">
        <v>37</v>
      </c>
      <c r="AX2615" s="14" t="s">
        <v>76</v>
      </c>
      <c r="AY2615" s="176" t="s">
        <v>160</v>
      </c>
    </row>
    <row r="2616" spans="2:51" s="12" customFormat="1" ht="10">
      <c r="B2616" s="162"/>
      <c r="D2616" s="159" t="s">
        <v>171</v>
      </c>
      <c r="E2616" s="163" t="s">
        <v>21</v>
      </c>
      <c r="F2616" s="164" t="s">
        <v>864</v>
      </c>
      <c r="H2616" s="163" t="s">
        <v>21</v>
      </c>
      <c r="I2616" s="165"/>
      <c r="L2616" s="162"/>
      <c r="M2616" s="166"/>
      <c r="T2616" s="167"/>
      <c r="AT2616" s="163" t="s">
        <v>171</v>
      </c>
      <c r="AU2616" s="163" t="s">
        <v>85</v>
      </c>
      <c r="AV2616" s="12" t="s">
        <v>83</v>
      </c>
      <c r="AW2616" s="12" t="s">
        <v>37</v>
      </c>
      <c r="AX2616" s="12" t="s">
        <v>76</v>
      </c>
      <c r="AY2616" s="163" t="s">
        <v>160</v>
      </c>
    </row>
    <row r="2617" spans="2:51" s="13" customFormat="1" ht="10">
      <c r="B2617" s="168"/>
      <c r="D2617" s="159" t="s">
        <v>171</v>
      </c>
      <c r="E2617" s="169" t="s">
        <v>21</v>
      </c>
      <c r="F2617" s="170" t="s">
        <v>2254</v>
      </c>
      <c r="H2617" s="171">
        <v>11.615</v>
      </c>
      <c r="I2617" s="172"/>
      <c r="L2617" s="168"/>
      <c r="M2617" s="173"/>
      <c r="T2617" s="174"/>
      <c r="AT2617" s="169" t="s">
        <v>171</v>
      </c>
      <c r="AU2617" s="169" t="s">
        <v>85</v>
      </c>
      <c r="AV2617" s="13" t="s">
        <v>85</v>
      </c>
      <c r="AW2617" s="13" t="s">
        <v>37</v>
      </c>
      <c r="AX2617" s="13" t="s">
        <v>76</v>
      </c>
      <c r="AY2617" s="169" t="s">
        <v>160</v>
      </c>
    </row>
    <row r="2618" spans="2:51" s="13" customFormat="1" ht="10">
      <c r="B2618" s="168"/>
      <c r="D2618" s="159" t="s">
        <v>171</v>
      </c>
      <c r="E2618" s="169" t="s">
        <v>21</v>
      </c>
      <c r="F2618" s="170" t="s">
        <v>853</v>
      </c>
      <c r="H2618" s="171">
        <v>-1.379</v>
      </c>
      <c r="I2618" s="172"/>
      <c r="L2618" s="168"/>
      <c r="M2618" s="173"/>
      <c r="T2618" s="174"/>
      <c r="AT2618" s="169" t="s">
        <v>171</v>
      </c>
      <c r="AU2618" s="169" t="s">
        <v>85</v>
      </c>
      <c r="AV2618" s="13" t="s">
        <v>85</v>
      </c>
      <c r="AW2618" s="13" t="s">
        <v>37</v>
      </c>
      <c r="AX2618" s="13" t="s">
        <v>76</v>
      </c>
      <c r="AY2618" s="169" t="s">
        <v>160</v>
      </c>
    </row>
    <row r="2619" spans="2:51" s="14" customFormat="1" ht="10">
      <c r="B2619" s="175"/>
      <c r="D2619" s="159" t="s">
        <v>171</v>
      </c>
      <c r="E2619" s="176" t="s">
        <v>21</v>
      </c>
      <c r="F2619" s="177" t="s">
        <v>180</v>
      </c>
      <c r="H2619" s="178">
        <v>10.236</v>
      </c>
      <c r="I2619" s="179"/>
      <c r="L2619" s="175"/>
      <c r="M2619" s="180"/>
      <c r="T2619" s="181"/>
      <c r="AT2619" s="176" t="s">
        <v>171</v>
      </c>
      <c r="AU2619" s="176" t="s">
        <v>85</v>
      </c>
      <c r="AV2619" s="14" t="s">
        <v>181</v>
      </c>
      <c r="AW2619" s="14" t="s">
        <v>37</v>
      </c>
      <c r="AX2619" s="14" t="s">
        <v>76</v>
      </c>
      <c r="AY2619" s="176" t="s">
        <v>160</v>
      </c>
    </row>
    <row r="2620" spans="2:51" s="15" customFormat="1" ht="10">
      <c r="B2620" s="182"/>
      <c r="D2620" s="159" t="s">
        <v>171</v>
      </c>
      <c r="E2620" s="183" t="s">
        <v>21</v>
      </c>
      <c r="F2620" s="184" t="s">
        <v>2266</v>
      </c>
      <c r="H2620" s="185">
        <v>67.02</v>
      </c>
      <c r="I2620" s="186"/>
      <c r="L2620" s="182"/>
      <c r="M2620" s="187"/>
      <c r="T2620" s="188"/>
      <c r="AT2620" s="183" t="s">
        <v>171</v>
      </c>
      <c r="AU2620" s="183" t="s">
        <v>85</v>
      </c>
      <c r="AV2620" s="15" t="s">
        <v>167</v>
      </c>
      <c r="AW2620" s="15" t="s">
        <v>37</v>
      </c>
      <c r="AX2620" s="15" t="s">
        <v>76</v>
      </c>
      <c r="AY2620" s="183" t="s">
        <v>160</v>
      </c>
    </row>
    <row r="2621" spans="2:51" s="12" customFormat="1" ht="10">
      <c r="B2621" s="162"/>
      <c r="D2621" s="159" t="s">
        <v>171</v>
      </c>
      <c r="E2621" s="163" t="s">
        <v>21</v>
      </c>
      <c r="F2621" s="164" t="s">
        <v>2267</v>
      </c>
      <c r="H2621" s="163" t="s">
        <v>21</v>
      </c>
      <c r="I2621" s="165"/>
      <c r="L2621" s="162"/>
      <c r="M2621" s="166"/>
      <c r="T2621" s="167"/>
      <c r="AT2621" s="163" t="s">
        <v>171</v>
      </c>
      <c r="AU2621" s="163" t="s">
        <v>85</v>
      </c>
      <c r="AV2621" s="12" t="s">
        <v>83</v>
      </c>
      <c r="AW2621" s="12" t="s">
        <v>37</v>
      </c>
      <c r="AX2621" s="12" t="s">
        <v>76</v>
      </c>
      <c r="AY2621" s="163" t="s">
        <v>160</v>
      </c>
    </row>
    <row r="2622" spans="2:51" s="13" customFormat="1" ht="10">
      <c r="B2622" s="168"/>
      <c r="D2622" s="159" t="s">
        <v>171</v>
      </c>
      <c r="E2622" s="169" t="s">
        <v>21</v>
      </c>
      <c r="F2622" s="170" t="s">
        <v>2268</v>
      </c>
      <c r="H2622" s="171">
        <v>76.935</v>
      </c>
      <c r="I2622" s="172"/>
      <c r="L2622" s="168"/>
      <c r="M2622" s="173"/>
      <c r="T2622" s="174"/>
      <c r="AT2622" s="169" t="s">
        <v>171</v>
      </c>
      <c r="AU2622" s="169" t="s">
        <v>85</v>
      </c>
      <c r="AV2622" s="13" t="s">
        <v>85</v>
      </c>
      <c r="AW2622" s="13" t="s">
        <v>37</v>
      </c>
      <c r="AX2622" s="13" t="s">
        <v>76</v>
      </c>
      <c r="AY2622" s="169" t="s">
        <v>160</v>
      </c>
    </row>
    <row r="2623" spans="2:51" s="15" customFormat="1" ht="10">
      <c r="B2623" s="182"/>
      <c r="D2623" s="159" t="s">
        <v>171</v>
      </c>
      <c r="E2623" s="183" t="s">
        <v>21</v>
      </c>
      <c r="F2623" s="184" t="s">
        <v>2269</v>
      </c>
      <c r="H2623" s="185">
        <v>76.935</v>
      </c>
      <c r="I2623" s="186"/>
      <c r="L2623" s="182"/>
      <c r="M2623" s="187"/>
      <c r="T2623" s="188"/>
      <c r="AT2623" s="183" t="s">
        <v>171</v>
      </c>
      <c r="AU2623" s="183" t="s">
        <v>85</v>
      </c>
      <c r="AV2623" s="15" t="s">
        <v>167</v>
      </c>
      <c r="AW2623" s="15" t="s">
        <v>37</v>
      </c>
      <c r="AX2623" s="15" t="s">
        <v>76</v>
      </c>
      <c r="AY2623" s="183" t="s">
        <v>160</v>
      </c>
    </row>
    <row r="2624" spans="2:51" s="13" customFormat="1" ht="10">
      <c r="B2624" s="168"/>
      <c r="D2624" s="159" t="s">
        <v>171</v>
      </c>
      <c r="E2624" s="169" t="s">
        <v>21</v>
      </c>
      <c r="F2624" s="170" t="s">
        <v>2270</v>
      </c>
      <c r="H2624" s="171">
        <v>67.02</v>
      </c>
      <c r="I2624" s="172"/>
      <c r="L2624" s="168"/>
      <c r="M2624" s="173"/>
      <c r="T2624" s="174"/>
      <c r="AT2624" s="169" t="s">
        <v>171</v>
      </c>
      <c r="AU2624" s="169" t="s">
        <v>85</v>
      </c>
      <c r="AV2624" s="13" t="s">
        <v>85</v>
      </c>
      <c r="AW2624" s="13" t="s">
        <v>37</v>
      </c>
      <c r="AX2624" s="13" t="s">
        <v>76</v>
      </c>
      <c r="AY2624" s="169" t="s">
        <v>160</v>
      </c>
    </row>
    <row r="2625" spans="2:51" s="13" customFormat="1" ht="10">
      <c r="B2625" s="168"/>
      <c r="D2625" s="159" t="s">
        <v>171</v>
      </c>
      <c r="E2625" s="169" t="s">
        <v>21</v>
      </c>
      <c r="F2625" s="170" t="s">
        <v>2271</v>
      </c>
      <c r="H2625" s="171">
        <v>76.935</v>
      </c>
      <c r="I2625" s="172"/>
      <c r="L2625" s="168"/>
      <c r="M2625" s="173"/>
      <c r="T2625" s="174"/>
      <c r="AT2625" s="169" t="s">
        <v>171</v>
      </c>
      <c r="AU2625" s="169" t="s">
        <v>85</v>
      </c>
      <c r="AV2625" s="13" t="s">
        <v>85</v>
      </c>
      <c r="AW2625" s="13" t="s">
        <v>37</v>
      </c>
      <c r="AX2625" s="13" t="s">
        <v>76</v>
      </c>
      <c r="AY2625" s="169" t="s">
        <v>160</v>
      </c>
    </row>
    <row r="2626" spans="2:51" s="15" customFormat="1" ht="10">
      <c r="B2626" s="182"/>
      <c r="D2626" s="159" t="s">
        <v>171</v>
      </c>
      <c r="E2626" s="183" t="s">
        <v>21</v>
      </c>
      <c r="F2626" s="184" t="s">
        <v>1159</v>
      </c>
      <c r="H2626" s="185">
        <v>143.95499999999998</v>
      </c>
      <c r="I2626" s="186"/>
      <c r="L2626" s="182"/>
      <c r="M2626" s="187"/>
      <c r="T2626" s="188"/>
      <c r="AT2626" s="183" t="s">
        <v>171</v>
      </c>
      <c r="AU2626" s="183" t="s">
        <v>85</v>
      </c>
      <c r="AV2626" s="15" t="s">
        <v>167</v>
      </c>
      <c r="AW2626" s="15" t="s">
        <v>37</v>
      </c>
      <c r="AX2626" s="15" t="s">
        <v>83</v>
      </c>
      <c r="AY2626" s="183" t="s">
        <v>160</v>
      </c>
    </row>
    <row r="2627" spans="2:65" s="1" customFormat="1" ht="16.5" customHeight="1">
      <c r="B2627" s="33"/>
      <c r="C2627" s="192" t="s">
        <v>2272</v>
      </c>
      <c r="D2627" s="192" t="s">
        <v>799</v>
      </c>
      <c r="E2627" s="193" t="s">
        <v>2273</v>
      </c>
      <c r="F2627" s="194" t="s">
        <v>2274</v>
      </c>
      <c r="G2627" s="195" t="s">
        <v>204</v>
      </c>
      <c r="H2627" s="196">
        <v>158.351</v>
      </c>
      <c r="I2627" s="197"/>
      <c r="J2627" s="198">
        <f>ROUND(I2627*H2627,2)</f>
        <v>0</v>
      </c>
      <c r="K2627" s="194" t="s">
        <v>166</v>
      </c>
      <c r="L2627" s="199"/>
      <c r="M2627" s="200" t="s">
        <v>21</v>
      </c>
      <c r="N2627" s="201" t="s">
        <v>47</v>
      </c>
      <c r="P2627" s="155">
        <f>O2627*H2627</f>
        <v>0</v>
      </c>
      <c r="Q2627" s="155">
        <v>0.0118</v>
      </c>
      <c r="R2627" s="155">
        <f>Q2627*H2627</f>
        <v>1.8685418</v>
      </c>
      <c r="S2627" s="155">
        <v>0</v>
      </c>
      <c r="T2627" s="156">
        <f>S2627*H2627</f>
        <v>0</v>
      </c>
      <c r="AR2627" s="157" t="s">
        <v>445</v>
      </c>
      <c r="AT2627" s="157" t="s">
        <v>799</v>
      </c>
      <c r="AU2627" s="157" t="s">
        <v>85</v>
      </c>
      <c r="AY2627" s="18" t="s">
        <v>160</v>
      </c>
      <c r="BE2627" s="158">
        <f>IF(N2627="základní",J2627,0)</f>
        <v>0</v>
      </c>
      <c r="BF2627" s="158">
        <f>IF(N2627="snížená",J2627,0)</f>
        <v>0</v>
      </c>
      <c r="BG2627" s="158">
        <f>IF(N2627="zákl. přenesená",J2627,0)</f>
        <v>0</v>
      </c>
      <c r="BH2627" s="158">
        <f>IF(N2627="sníž. přenesená",J2627,0)</f>
        <v>0</v>
      </c>
      <c r="BI2627" s="158">
        <f>IF(N2627="nulová",J2627,0)</f>
        <v>0</v>
      </c>
      <c r="BJ2627" s="18" t="s">
        <v>83</v>
      </c>
      <c r="BK2627" s="158">
        <f>ROUND(I2627*H2627,2)</f>
        <v>0</v>
      </c>
      <c r="BL2627" s="18" t="s">
        <v>352</v>
      </c>
      <c r="BM2627" s="157" t="s">
        <v>2275</v>
      </c>
    </row>
    <row r="2628" spans="2:51" s="13" customFormat="1" ht="10">
      <c r="B2628" s="168"/>
      <c r="D2628" s="159" t="s">
        <v>171</v>
      </c>
      <c r="F2628" s="170" t="s">
        <v>2276</v>
      </c>
      <c r="H2628" s="171">
        <v>158.351</v>
      </c>
      <c r="I2628" s="172"/>
      <c r="L2628" s="168"/>
      <c r="M2628" s="173"/>
      <c r="T2628" s="174"/>
      <c r="AT2628" s="169" t="s">
        <v>171</v>
      </c>
      <c r="AU2628" s="169" t="s">
        <v>85</v>
      </c>
      <c r="AV2628" s="13" t="s">
        <v>85</v>
      </c>
      <c r="AW2628" s="13" t="s">
        <v>4</v>
      </c>
      <c r="AX2628" s="13" t="s">
        <v>83</v>
      </c>
      <c r="AY2628" s="169" t="s">
        <v>160</v>
      </c>
    </row>
    <row r="2629" spans="2:65" s="1" customFormat="1" ht="16.5" customHeight="1">
      <c r="B2629" s="33"/>
      <c r="C2629" s="146" t="s">
        <v>2277</v>
      </c>
      <c r="D2629" s="146" t="s">
        <v>162</v>
      </c>
      <c r="E2629" s="147" t="s">
        <v>2278</v>
      </c>
      <c r="F2629" s="148" t="s">
        <v>2279</v>
      </c>
      <c r="G2629" s="149" t="s">
        <v>204</v>
      </c>
      <c r="H2629" s="150">
        <v>76.935</v>
      </c>
      <c r="I2629" s="151"/>
      <c r="J2629" s="152">
        <f>ROUND(I2629*H2629,2)</f>
        <v>0</v>
      </c>
      <c r="K2629" s="148" t="s">
        <v>166</v>
      </c>
      <c r="L2629" s="33"/>
      <c r="M2629" s="153" t="s">
        <v>21</v>
      </c>
      <c r="N2629" s="154" t="s">
        <v>47</v>
      </c>
      <c r="P2629" s="155">
        <f>O2629*H2629</f>
        <v>0</v>
      </c>
      <c r="Q2629" s="155">
        <v>0</v>
      </c>
      <c r="R2629" s="155">
        <f>Q2629*H2629</f>
        <v>0</v>
      </c>
      <c r="S2629" s="155">
        <v>0</v>
      </c>
      <c r="T2629" s="156">
        <f>S2629*H2629</f>
        <v>0</v>
      </c>
      <c r="AR2629" s="157" t="s">
        <v>352</v>
      </c>
      <c r="AT2629" s="157" t="s">
        <v>162</v>
      </c>
      <c r="AU2629" s="157" t="s">
        <v>85</v>
      </c>
      <c r="AY2629" s="18" t="s">
        <v>160</v>
      </c>
      <c r="BE2629" s="158">
        <f>IF(N2629="základní",J2629,0)</f>
        <v>0</v>
      </c>
      <c r="BF2629" s="158">
        <f>IF(N2629="snížená",J2629,0)</f>
        <v>0</v>
      </c>
      <c r="BG2629" s="158">
        <f>IF(N2629="zákl. přenesená",J2629,0)</f>
        <v>0</v>
      </c>
      <c r="BH2629" s="158">
        <f>IF(N2629="sníž. přenesená",J2629,0)</f>
        <v>0</v>
      </c>
      <c r="BI2629" s="158">
        <f>IF(N2629="nulová",J2629,0)</f>
        <v>0</v>
      </c>
      <c r="BJ2629" s="18" t="s">
        <v>83</v>
      </c>
      <c r="BK2629" s="158">
        <f>ROUND(I2629*H2629,2)</f>
        <v>0</v>
      </c>
      <c r="BL2629" s="18" t="s">
        <v>352</v>
      </c>
      <c r="BM2629" s="157" t="s">
        <v>2280</v>
      </c>
    </row>
    <row r="2630" spans="2:47" s="1" customFormat="1" ht="27">
      <c r="B2630" s="33"/>
      <c r="D2630" s="159" t="s">
        <v>169</v>
      </c>
      <c r="F2630" s="160" t="s">
        <v>2259</v>
      </c>
      <c r="I2630" s="94"/>
      <c r="L2630" s="33"/>
      <c r="M2630" s="161"/>
      <c r="T2630" s="54"/>
      <c r="AT2630" s="18" t="s">
        <v>169</v>
      </c>
      <c r="AU2630" s="18" t="s">
        <v>85</v>
      </c>
    </row>
    <row r="2631" spans="2:51" s="12" customFormat="1" ht="10">
      <c r="B2631" s="162"/>
      <c r="D2631" s="159" t="s">
        <v>171</v>
      </c>
      <c r="E2631" s="163" t="s">
        <v>21</v>
      </c>
      <c r="F2631" s="164" t="s">
        <v>2267</v>
      </c>
      <c r="H2631" s="163" t="s">
        <v>21</v>
      </c>
      <c r="I2631" s="165"/>
      <c r="L2631" s="162"/>
      <c r="M2631" s="166"/>
      <c r="T2631" s="167"/>
      <c r="AT2631" s="163" t="s">
        <v>171</v>
      </c>
      <c r="AU2631" s="163" t="s">
        <v>85</v>
      </c>
      <c r="AV2631" s="12" t="s">
        <v>83</v>
      </c>
      <c r="AW2631" s="12" t="s">
        <v>37</v>
      </c>
      <c r="AX2631" s="12" t="s">
        <v>76</v>
      </c>
      <c r="AY2631" s="163" t="s">
        <v>160</v>
      </c>
    </row>
    <row r="2632" spans="2:51" s="13" customFormat="1" ht="10">
      <c r="B2632" s="168"/>
      <c r="D2632" s="159" t="s">
        <v>171</v>
      </c>
      <c r="E2632" s="169" t="s">
        <v>21</v>
      </c>
      <c r="F2632" s="170" t="s">
        <v>2268</v>
      </c>
      <c r="H2632" s="171">
        <v>76.935</v>
      </c>
      <c r="I2632" s="172"/>
      <c r="L2632" s="168"/>
      <c r="M2632" s="173"/>
      <c r="T2632" s="174"/>
      <c r="AT2632" s="169" t="s">
        <v>171</v>
      </c>
      <c r="AU2632" s="169" t="s">
        <v>85</v>
      </c>
      <c r="AV2632" s="13" t="s">
        <v>85</v>
      </c>
      <c r="AW2632" s="13" t="s">
        <v>37</v>
      </c>
      <c r="AX2632" s="13" t="s">
        <v>76</v>
      </c>
      <c r="AY2632" s="169" t="s">
        <v>160</v>
      </c>
    </row>
    <row r="2633" spans="2:51" s="15" customFormat="1" ht="10">
      <c r="B2633" s="182"/>
      <c r="D2633" s="159" t="s">
        <v>171</v>
      </c>
      <c r="E2633" s="183" t="s">
        <v>21</v>
      </c>
      <c r="F2633" s="184" t="s">
        <v>185</v>
      </c>
      <c r="H2633" s="185">
        <v>76.935</v>
      </c>
      <c r="I2633" s="186"/>
      <c r="L2633" s="182"/>
      <c r="M2633" s="187"/>
      <c r="T2633" s="188"/>
      <c r="AT2633" s="183" t="s">
        <v>171</v>
      </c>
      <c r="AU2633" s="183" t="s">
        <v>85</v>
      </c>
      <c r="AV2633" s="15" t="s">
        <v>167</v>
      </c>
      <c r="AW2633" s="15" t="s">
        <v>37</v>
      </c>
      <c r="AX2633" s="15" t="s">
        <v>83</v>
      </c>
      <c r="AY2633" s="183" t="s">
        <v>160</v>
      </c>
    </row>
    <row r="2634" spans="2:65" s="1" customFormat="1" ht="16.5" customHeight="1">
      <c r="B2634" s="33"/>
      <c r="C2634" s="146" t="s">
        <v>2281</v>
      </c>
      <c r="D2634" s="146" t="s">
        <v>162</v>
      </c>
      <c r="E2634" s="147" t="s">
        <v>2282</v>
      </c>
      <c r="F2634" s="148" t="s">
        <v>2283</v>
      </c>
      <c r="G2634" s="149" t="s">
        <v>370</v>
      </c>
      <c r="H2634" s="150">
        <v>289.45</v>
      </c>
      <c r="I2634" s="151"/>
      <c r="J2634" s="152">
        <f>ROUND(I2634*H2634,2)</f>
        <v>0</v>
      </c>
      <c r="K2634" s="148" t="s">
        <v>166</v>
      </c>
      <c r="L2634" s="33"/>
      <c r="M2634" s="153" t="s">
        <v>21</v>
      </c>
      <c r="N2634" s="154" t="s">
        <v>47</v>
      </c>
      <c r="P2634" s="155">
        <f>O2634*H2634</f>
        <v>0</v>
      </c>
      <c r="Q2634" s="155">
        <v>0.00026</v>
      </c>
      <c r="R2634" s="155">
        <f>Q2634*H2634</f>
        <v>0.07525699999999999</v>
      </c>
      <c r="S2634" s="155">
        <v>0</v>
      </c>
      <c r="T2634" s="156">
        <f>S2634*H2634</f>
        <v>0</v>
      </c>
      <c r="AR2634" s="157" t="s">
        <v>352</v>
      </c>
      <c r="AT2634" s="157" t="s">
        <v>162</v>
      </c>
      <c r="AU2634" s="157" t="s">
        <v>85</v>
      </c>
      <c r="AY2634" s="18" t="s">
        <v>160</v>
      </c>
      <c r="BE2634" s="158">
        <f>IF(N2634="základní",J2634,0)</f>
        <v>0</v>
      </c>
      <c r="BF2634" s="158">
        <f>IF(N2634="snížená",J2634,0)</f>
        <v>0</v>
      </c>
      <c r="BG2634" s="158">
        <f>IF(N2634="zákl. přenesená",J2634,0)</f>
        <v>0</v>
      </c>
      <c r="BH2634" s="158">
        <f>IF(N2634="sníž. přenesená",J2634,0)</f>
        <v>0</v>
      </c>
      <c r="BI2634" s="158">
        <f>IF(N2634="nulová",J2634,0)</f>
        <v>0</v>
      </c>
      <c r="BJ2634" s="18" t="s">
        <v>83</v>
      </c>
      <c r="BK2634" s="158">
        <f>ROUND(I2634*H2634,2)</f>
        <v>0</v>
      </c>
      <c r="BL2634" s="18" t="s">
        <v>352</v>
      </c>
      <c r="BM2634" s="157" t="s">
        <v>2284</v>
      </c>
    </row>
    <row r="2635" spans="2:47" s="1" customFormat="1" ht="36">
      <c r="B2635" s="33"/>
      <c r="D2635" s="159" t="s">
        <v>169</v>
      </c>
      <c r="F2635" s="160" t="s">
        <v>2285</v>
      </c>
      <c r="I2635" s="94"/>
      <c r="L2635" s="33"/>
      <c r="M2635" s="161"/>
      <c r="T2635" s="54"/>
      <c r="AT2635" s="18" t="s">
        <v>169</v>
      </c>
      <c r="AU2635" s="18" t="s">
        <v>85</v>
      </c>
    </row>
    <row r="2636" spans="2:51" s="12" customFormat="1" ht="10">
      <c r="B2636" s="162"/>
      <c r="D2636" s="159" t="s">
        <v>171</v>
      </c>
      <c r="E2636" s="163" t="s">
        <v>21</v>
      </c>
      <c r="F2636" s="164" t="s">
        <v>2260</v>
      </c>
      <c r="H2636" s="163" t="s">
        <v>21</v>
      </c>
      <c r="I2636" s="165"/>
      <c r="L2636" s="162"/>
      <c r="M2636" s="166"/>
      <c r="T2636" s="167"/>
      <c r="AT2636" s="163" t="s">
        <v>171</v>
      </c>
      <c r="AU2636" s="163" t="s">
        <v>85</v>
      </c>
      <c r="AV2636" s="12" t="s">
        <v>83</v>
      </c>
      <c r="AW2636" s="12" t="s">
        <v>37</v>
      </c>
      <c r="AX2636" s="12" t="s">
        <v>76</v>
      </c>
      <c r="AY2636" s="163" t="s">
        <v>160</v>
      </c>
    </row>
    <row r="2637" spans="2:51" s="12" customFormat="1" ht="10">
      <c r="B2637" s="162"/>
      <c r="D2637" s="159" t="s">
        <v>171</v>
      </c>
      <c r="E2637" s="163" t="s">
        <v>21</v>
      </c>
      <c r="F2637" s="164" t="s">
        <v>2261</v>
      </c>
      <c r="H2637" s="163" t="s">
        <v>21</v>
      </c>
      <c r="I2637" s="165"/>
      <c r="L2637" s="162"/>
      <c r="M2637" s="166"/>
      <c r="T2637" s="167"/>
      <c r="AT2637" s="163" t="s">
        <v>171</v>
      </c>
      <c r="AU2637" s="163" t="s">
        <v>85</v>
      </c>
      <c r="AV2637" s="12" t="s">
        <v>83</v>
      </c>
      <c r="AW2637" s="12" t="s">
        <v>37</v>
      </c>
      <c r="AX2637" s="12" t="s">
        <v>76</v>
      </c>
      <c r="AY2637" s="163" t="s">
        <v>160</v>
      </c>
    </row>
    <row r="2638" spans="2:51" s="12" customFormat="1" ht="10">
      <c r="B2638" s="162"/>
      <c r="D2638" s="159" t="s">
        <v>171</v>
      </c>
      <c r="E2638" s="163" t="s">
        <v>21</v>
      </c>
      <c r="F2638" s="164" t="s">
        <v>2262</v>
      </c>
      <c r="H2638" s="163" t="s">
        <v>21</v>
      </c>
      <c r="I2638" s="165"/>
      <c r="L2638" s="162"/>
      <c r="M2638" s="166"/>
      <c r="T2638" s="167"/>
      <c r="AT2638" s="163" t="s">
        <v>171</v>
      </c>
      <c r="AU2638" s="163" t="s">
        <v>85</v>
      </c>
      <c r="AV2638" s="12" t="s">
        <v>83</v>
      </c>
      <c r="AW2638" s="12" t="s">
        <v>37</v>
      </c>
      <c r="AX2638" s="12" t="s">
        <v>76</v>
      </c>
      <c r="AY2638" s="163" t="s">
        <v>160</v>
      </c>
    </row>
    <row r="2639" spans="2:51" s="13" customFormat="1" ht="10">
      <c r="B2639" s="168"/>
      <c r="D2639" s="159" t="s">
        <v>171</v>
      </c>
      <c r="E2639" s="169" t="s">
        <v>21</v>
      </c>
      <c r="F2639" s="170" t="s">
        <v>2286</v>
      </c>
      <c r="H2639" s="171">
        <v>14.35</v>
      </c>
      <c r="I2639" s="172"/>
      <c r="L2639" s="168"/>
      <c r="M2639" s="173"/>
      <c r="T2639" s="174"/>
      <c r="AT2639" s="169" t="s">
        <v>171</v>
      </c>
      <c r="AU2639" s="169" t="s">
        <v>85</v>
      </c>
      <c r="AV2639" s="13" t="s">
        <v>85</v>
      </c>
      <c r="AW2639" s="13" t="s">
        <v>37</v>
      </c>
      <c r="AX2639" s="13" t="s">
        <v>76</v>
      </c>
      <c r="AY2639" s="169" t="s">
        <v>160</v>
      </c>
    </row>
    <row r="2640" spans="2:51" s="13" customFormat="1" ht="10">
      <c r="B2640" s="168"/>
      <c r="D2640" s="159" t="s">
        <v>171</v>
      </c>
      <c r="E2640" s="169" t="s">
        <v>21</v>
      </c>
      <c r="F2640" s="170" t="s">
        <v>2287</v>
      </c>
      <c r="H2640" s="171">
        <v>-2.9</v>
      </c>
      <c r="I2640" s="172"/>
      <c r="L2640" s="168"/>
      <c r="M2640" s="173"/>
      <c r="T2640" s="174"/>
      <c r="AT2640" s="169" t="s">
        <v>171</v>
      </c>
      <c r="AU2640" s="169" t="s">
        <v>85</v>
      </c>
      <c r="AV2640" s="13" t="s">
        <v>85</v>
      </c>
      <c r="AW2640" s="13" t="s">
        <v>37</v>
      </c>
      <c r="AX2640" s="13" t="s">
        <v>76</v>
      </c>
      <c r="AY2640" s="169" t="s">
        <v>160</v>
      </c>
    </row>
    <row r="2641" spans="2:51" s="14" customFormat="1" ht="10">
      <c r="B2641" s="175"/>
      <c r="D2641" s="159" t="s">
        <v>171</v>
      </c>
      <c r="E2641" s="176" t="s">
        <v>21</v>
      </c>
      <c r="F2641" s="177" t="s">
        <v>180</v>
      </c>
      <c r="H2641" s="178">
        <v>11.45</v>
      </c>
      <c r="I2641" s="179"/>
      <c r="L2641" s="175"/>
      <c r="M2641" s="180"/>
      <c r="T2641" s="181"/>
      <c r="AT2641" s="176" t="s">
        <v>171</v>
      </c>
      <c r="AU2641" s="176" t="s">
        <v>85</v>
      </c>
      <c r="AV2641" s="14" t="s">
        <v>181</v>
      </c>
      <c r="AW2641" s="14" t="s">
        <v>37</v>
      </c>
      <c r="AX2641" s="14" t="s">
        <v>76</v>
      </c>
      <c r="AY2641" s="176" t="s">
        <v>160</v>
      </c>
    </row>
    <row r="2642" spans="2:51" s="12" customFormat="1" ht="10">
      <c r="B2642" s="162"/>
      <c r="D2642" s="159" t="s">
        <v>171</v>
      </c>
      <c r="E2642" s="163" t="s">
        <v>21</v>
      </c>
      <c r="F2642" s="164" t="s">
        <v>2253</v>
      </c>
      <c r="H2642" s="163" t="s">
        <v>21</v>
      </c>
      <c r="I2642" s="165"/>
      <c r="L2642" s="162"/>
      <c r="M2642" s="166"/>
      <c r="T2642" s="167"/>
      <c r="AT2642" s="163" t="s">
        <v>171</v>
      </c>
      <c r="AU2642" s="163" t="s">
        <v>85</v>
      </c>
      <c r="AV2642" s="12" t="s">
        <v>83</v>
      </c>
      <c r="AW2642" s="12" t="s">
        <v>37</v>
      </c>
      <c r="AX2642" s="12" t="s">
        <v>76</v>
      </c>
      <c r="AY2642" s="163" t="s">
        <v>160</v>
      </c>
    </row>
    <row r="2643" spans="2:51" s="13" customFormat="1" ht="10">
      <c r="B2643" s="168"/>
      <c r="D2643" s="159" t="s">
        <v>171</v>
      </c>
      <c r="E2643" s="169" t="s">
        <v>21</v>
      </c>
      <c r="F2643" s="170" t="s">
        <v>1123</v>
      </c>
      <c r="H2643" s="171">
        <v>5.75</v>
      </c>
      <c r="I2643" s="172"/>
      <c r="L2643" s="168"/>
      <c r="M2643" s="173"/>
      <c r="T2643" s="174"/>
      <c r="AT2643" s="169" t="s">
        <v>171</v>
      </c>
      <c r="AU2643" s="169" t="s">
        <v>85</v>
      </c>
      <c r="AV2643" s="13" t="s">
        <v>85</v>
      </c>
      <c r="AW2643" s="13" t="s">
        <v>37</v>
      </c>
      <c r="AX2643" s="13" t="s">
        <v>76</v>
      </c>
      <c r="AY2643" s="169" t="s">
        <v>160</v>
      </c>
    </row>
    <row r="2644" spans="2:51" s="13" customFormat="1" ht="10">
      <c r="B2644" s="168"/>
      <c r="D2644" s="159" t="s">
        <v>171</v>
      </c>
      <c r="E2644" s="169" t="s">
        <v>21</v>
      </c>
      <c r="F2644" s="170" t="s">
        <v>2288</v>
      </c>
      <c r="H2644" s="171">
        <v>-0.7</v>
      </c>
      <c r="I2644" s="172"/>
      <c r="L2644" s="168"/>
      <c r="M2644" s="173"/>
      <c r="T2644" s="174"/>
      <c r="AT2644" s="169" t="s">
        <v>171</v>
      </c>
      <c r="AU2644" s="169" t="s">
        <v>85</v>
      </c>
      <c r="AV2644" s="13" t="s">
        <v>85</v>
      </c>
      <c r="AW2644" s="13" t="s">
        <v>37</v>
      </c>
      <c r="AX2644" s="13" t="s">
        <v>76</v>
      </c>
      <c r="AY2644" s="169" t="s">
        <v>160</v>
      </c>
    </row>
    <row r="2645" spans="2:51" s="14" customFormat="1" ht="10">
      <c r="B2645" s="175"/>
      <c r="D2645" s="159" t="s">
        <v>171</v>
      </c>
      <c r="E2645" s="176" t="s">
        <v>21</v>
      </c>
      <c r="F2645" s="177" t="s">
        <v>180</v>
      </c>
      <c r="H2645" s="178">
        <v>5.05</v>
      </c>
      <c r="I2645" s="179"/>
      <c r="L2645" s="175"/>
      <c r="M2645" s="180"/>
      <c r="T2645" s="181"/>
      <c r="AT2645" s="176" t="s">
        <v>171</v>
      </c>
      <c r="AU2645" s="176" t="s">
        <v>85</v>
      </c>
      <c r="AV2645" s="14" t="s">
        <v>181</v>
      </c>
      <c r="AW2645" s="14" t="s">
        <v>37</v>
      </c>
      <c r="AX2645" s="14" t="s">
        <v>76</v>
      </c>
      <c r="AY2645" s="176" t="s">
        <v>160</v>
      </c>
    </row>
    <row r="2646" spans="2:51" s="12" customFormat="1" ht="10">
      <c r="B2646" s="162"/>
      <c r="D2646" s="159" t="s">
        <v>171</v>
      </c>
      <c r="E2646" s="163" t="s">
        <v>21</v>
      </c>
      <c r="F2646" s="164" t="s">
        <v>2265</v>
      </c>
      <c r="H2646" s="163" t="s">
        <v>21</v>
      </c>
      <c r="I2646" s="165"/>
      <c r="L2646" s="162"/>
      <c r="M2646" s="166"/>
      <c r="T2646" s="167"/>
      <c r="AT2646" s="163" t="s">
        <v>171</v>
      </c>
      <c r="AU2646" s="163" t="s">
        <v>85</v>
      </c>
      <c r="AV2646" s="12" t="s">
        <v>83</v>
      </c>
      <c r="AW2646" s="12" t="s">
        <v>37</v>
      </c>
      <c r="AX2646" s="12" t="s">
        <v>76</v>
      </c>
      <c r="AY2646" s="163" t="s">
        <v>160</v>
      </c>
    </row>
    <row r="2647" spans="2:51" s="13" customFormat="1" ht="10">
      <c r="B2647" s="168"/>
      <c r="D2647" s="159" t="s">
        <v>171</v>
      </c>
      <c r="E2647" s="169" t="s">
        <v>21</v>
      </c>
      <c r="F2647" s="170" t="s">
        <v>2286</v>
      </c>
      <c r="H2647" s="171">
        <v>14.35</v>
      </c>
      <c r="I2647" s="172"/>
      <c r="L2647" s="168"/>
      <c r="M2647" s="173"/>
      <c r="T2647" s="174"/>
      <c r="AT2647" s="169" t="s">
        <v>171</v>
      </c>
      <c r="AU2647" s="169" t="s">
        <v>85</v>
      </c>
      <c r="AV2647" s="13" t="s">
        <v>85</v>
      </c>
      <c r="AW2647" s="13" t="s">
        <v>37</v>
      </c>
      <c r="AX2647" s="13" t="s">
        <v>76</v>
      </c>
      <c r="AY2647" s="169" t="s">
        <v>160</v>
      </c>
    </row>
    <row r="2648" spans="2:51" s="13" customFormat="1" ht="10">
      <c r="B2648" s="168"/>
      <c r="D2648" s="159" t="s">
        <v>171</v>
      </c>
      <c r="E2648" s="169" t="s">
        <v>21</v>
      </c>
      <c r="F2648" s="170" t="s">
        <v>2287</v>
      </c>
      <c r="H2648" s="171">
        <v>-2.9</v>
      </c>
      <c r="I2648" s="172"/>
      <c r="L2648" s="168"/>
      <c r="M2648" s="173"/>
      <c r="T2648" s="174"/>
      <c r="AT2648" s="169" t="s">
        <v>171</v>
      </c>
      <c r="AU2648" s="169" t="s">
        <v>85</v>
      </c>
      <c r="AV2648" s="13" t="s">
        <v>85</v>
      </c>
      <c r="AW2648" s="13" t="s">
        <v>37</v>
      </c>
      <c r="AX2648" s="13" t="s">
        <v>76</v>
      </c>
      <c r="AY2648" s="169" t="s">
        <v>160</v>
      </c>
    </row>
    <row r="2649" spans="2:51" s="14" customFormat="1" ht="10">
      <c r="B2649" s="175"/>
      <c r="D2649" s="159" t="s">
        <v>171</v>
      </c>
      <c r="E2649" s="176" t="s">
        <v>21</v>
      </c>
      <c r="F2649" s="177" t="s">
        <v>180</v>
      </c>
      <c r="H2649" s="178">
        <v>11.45</v>
      </c>
      <c r="I2649" s="179"/>
      <c r="L2649" s="175"/>
      <c r="M2649" s="180"/>
      <c r="T2649" s="181"/>
      <c r="AT2649" s="176" t="s">
        <v>171</v>
      </c>
      <c r="AU2649" s="176" t="s">
        <v>85</v>
      </c>
      <c r="AV2649" s="14" t="s">
        <v>181</v>
      </c>
      <c r="AW2649" s="14" t="s">
        <v>37</v>
      </c>
      <c r="AX2649" s="14" t="s">
        <v>76</v>
      </c>
      <c r="AY2649" s="176" t="s">
        <v>160</v>
      </c>
    </row>
    <row r="2650" spans="2:51" s="12" customFormat="1" ht="10">
      <c r="B2650" s="162"/>
      <c r="D2650" s="159" t="s">
        <v>171</v>
      </c>
      <c r="E2650" s="163" t="s">
        <v>21</v>
      </c>
      <c r="F2650" s="164" t="s">
        <v>864</v>
      </c>
      <c r="H2650" s="163" t="s">
        <v>21</v>
      </c>
      <c r="I2650" s="165"/>
      <c r="L2650" s="162"/>
      <c r="M2650" s="166"/>
      <c r="T2650" s="167"/>
      <c r="AT2650" s="163" t="s">
        <v>171</v>
      </c>
      <c r="AU2650" s="163" t="s">
        <v>85</v>
      </c>
      <c r="AV2650" s="12" t="s">
        <v>83</v>
      </c>
      <c r="AW2650" s="12" t="s">
        <v>37</v>
      </c>
      <c r="AX2650" s="12" t="s">
        <v>76</v>
      </c>
      <c r="AY2650" s="163" t="s">
        <v>160</v>
      </c>
    </row>
    <row r="2651" spans="2:51" s="13" customFormat="1" ht="10">
      <c r="B2651" s="168"/>
      <c r="D2651" s="159" t="s">
        <v>171</v>
      </c>
      <c r="E2651" s="169" t="s">
        <v>21</v>
      </c>
      <c r="F2651" s="170" t="s">
        <v>1123</v>
      </c>
      <c r="H2651" s="171">
        <v>5.75</v>
      </c>
      <c r="I2651" s="172"/>
      <c r="L2651" s="168"/>
      <c r="M2651" s="173"/>
      <c r="T2651" s="174"/>
      <c r="AT2651" s="169" t="s">
        <v>171</v>
      </c>
      <c r="AU2651" s="169" t="s">
        <v>85</v>
      </c>
      <c r="AV2651" s="13" t="s">
        <v>85</v>
      </c>
      <c r="AW2651" s="13" t="s">
        <v>37</v>
      </c>
      <c r="AX2651" s="13" t="s">
        <v>76</v>
      </c>
      <c r="AY2651" s="169" t="s">
        <v>160</v>
      </c>
    </row>
    <row r="2652" spans="2:51" s="13" customFormat="1" ht="10">
      <c r="B2652" s="168"/>
      <c r="D2652" s="159" t="s">
        <v>171</v>
      </c>
      <c r="E2652" s="169" t="s">
        <v>21</v>
      </c>
      <c r="F2652" s="170" t="s">
        <v>2289</v>
      </c>
      <c r="H2652" s="171">
        <v>-0.7</v>
      </c>
      <c r="I2652" s="172"/>
      <c r="L2652" s="168"/>
      <c r="M2652" s="173"/>
      <c r="T2652" s="174"/>
      <c r="AT2652" s="169" t="s">
        <v>171</v>
      </c>
      <c r="AU2652" s="169" t="s">
        <v>85</v>
      </c>
      <c r="AV2652" s="13" t="s">
        <v>85</v>
      </c>
      <c r="AW2652" s="13" t="s">
        <v>37</v>
      </c>
      <c r="AX2652" s="13" t="s">
        <v>76</v>
      </c>
      <c r="AY2652" s="169" t="s">
        <v>160</v>
      </c>
    </row>
    <row r="2653" spans="2:51" s="14" customFormat="1" ht="10">
      <c r="B2653" s="175"/>
      <c r="D2653" s="159" t="s">
        <v>171</v>
      </c>
      <c r="E2653" s="176" t="s">
        <v>21</v>
      </c>
      <c r="F2653" s="177" t="s">
        <v>180</v>
      </c>
      <c r="H2653" s="178">
        <v>5.05</v>
      </c>
      <c r="I2653" s="179"/>
      <c r="L2653" s="175"/>
      <c r="M2653" s="180"/>
      <c r="T2653" s="181"/>
      <c r="AT2653" s="176" t="s">
        <v>171</v>
      </c>
      <c r="AU2653" s="176" t="s">
        <v>85</v>
      </c>
      <c r="AV2653" s="14" t="s">
        <v>181</v>
      </c>
      <c r="AW2653" s="14" t="s">
        <v>37</v>
      </c>
      <c r="AX2653" s="14" t="s">
        <v>76</v>
      </c>
      <c r="AY2653" s="176" t="s">
        <v>160</v>
      </c>
    </row>
    <row r="2654" spans="2:51" s="15" customFormat="1" ht="10">
      <c r="B2654" s="182"/>
      <c r="D2654" s="159" t="s">
        <v>171</v>
      </c>
      <c r="E2654" s="183" t="s">
        <v>21</v>
      </c>
      <c r="F2654" s="184" t="s">
        <v>2266</v>
      </c>
      <c r="H2654" s="185">
        <v>33</v>
      </c>
      <c r="I2654" s="186"/>
      <c r="L2654" s="182"/>
      <c r="M2654" s="187"/>
      <c r="T2654" s="188"/>
      <c r="AT2654" s="183" t="s">
        <v>171</v>
      </c>
      <c r="AU2654" s="183" t="s">
        <v>85</v>
      </c>
      <c r="AV2654" s="15" t="s">
        <v>167</v>
      </c>
      <c r="AW2654" s="15" t="s">
        <v>37</v>
      </c>
      <c r="AX2654" s="15" t="s">
        <v>76</v>
      </c>
      <c r="AY2654" s="183" t="s">
        <v>160</v>
      </c>
    </row>
    <row r="2655" spans="2:51" s="12" customFormat="1" ht="10">
      <c r="B2655" s="162"/>
      <c r="D2655" s="159" t="s">
        <v>171</v>
      </c>
      <c r="E2655" s="163" t="s">
        <v>21</v>
      </c>
      <c r="F2655" s="164" t="s">
        <v>2267</v>
      </c>
      <c r="H2655" s="163" t="s">
        <v>21</v>
      </c>
      <c r="I2655" s="165"/>
      <c r="L2655" s="162"/>
      <c r="M2655" s="166"/>
      <c r="T2655" s="167"/>
      <c r="AT2655" s="163" t="s">
        <v>171</v>
      </c>
      <c r="AU2655" s="163" t="s">
        <v>85</v>
      </c>
      <c r="AV2655" s="12" t="s">
        <v>83</v>
      </c>
      <c r="AW2655" s="12" t="s">
        <v>37</v>
      </c>
      <c r="AX2655" s="12" t="s">
        <v>76</v>
      </c>
      <c r="AY2655" s="163" t="s">
        <v>160</v>
      </c>
    </row>
    <row r="2656" spans="2:51" s="13" customFormat="1" ht="10">
      <c r="B2656" s="168"/>
      <c r="D2656" s="159" t="s">
        <v>171</v>
      </c>
      <c r="E2656" s="169" t="s">
        <v>21</v>
      </c>
      <c r="F2656" s="170" t="s">
        <v>2290</v>
      </c>
      <c r="H2656" s="171">
        <v>256.45</v>
      </c>
      <c r="I2656" s="172"/>
      <c r="L2656" s="168"/>
      <c r="M2656" s="173"/>
      <c r="T2656" s="174"/>
      <c r="AT2656" s="169" t="s">
        <v>171</v>
      </c>
      <c r="AU2656" s="169" t="s">
        <v>85</v>
      </c>
      <c r="AV2656" s="13" t="s">
        <v>85</v>
      </c>
      <c r="AW2656" s="13" t="s">
        <v>37</v>
      </c>
      <c r="AX2656" s="13" t="s">
        <v>76</v>
      </c>
      <c r="AY2656" s="169" t="s">
        <v>160</v>
      </c>
    </row>
    <row r="2657" spans="2:51" s="15" customFormat="1" ht="10">
      <c r="B2657" s="182"/>
      <c r="D2657" s="159" t="s">
        <v>171</v>
      </c>
      <c r="E2657" s="183" t="s">
        <v>21</v>
      </c>
      <c r="F2657" s="184" t="s">
        <v>2269</v>
      </c>
      <c r="H2657" s="185">
        <v>256.45</v>
      </c>
      <c r="I2657" s="186"/>
      <c r="L2657" s="182"/>
      <c r="M2657" s="187"/>
      <c r="T2657" s="188"/>
      <c r="AT2657" s="183" t="s">
        <v>171</v>
      </c>
      <c r="AU2657" s="183" t="s">
        <v>85</v>
      </c>
      <c r="AV2657" s="15" t="s">
        <v>167</v>
      </c>
      <c r="AW2657" s="15" t="s">
        <v>37</v>
      </c>
      <c r="AX2657" s="15" t="s">
        <v>76</v>
      </c>
      <c r="AY2657" s="183" t="s">
        <v>160</v>
      </c>
    </row>
    <row r="2658" spans="2:51" s="13" customFormat="1" ht="10">
      <c r="B2658" s="168"/>
      <c r="D2658" s="159" t="s">
        <v>171</v>
      </c>
      <c r="E2658" s="169" t="s">
        <v>21</v>
      </c>
      <c r="F2658" s="170" t="s">
        <v>2291</v>
      </c>
      <c r="H2658" s="171">
        <v>33</v>
      </c>
      <c r="I2658" s="172"/>
      <c r="L2658" s="168"/>
      <c r="M2658" s="173"/>
      <c r="T2658" s="174"/>
      <c r="AT2658" s="169" t="s">
        <v>171</v>
      </c>
      <c r="AU2658" s="169" t="s">
        <v>85</v>
      </c>
      <c r="AV2658" s="13" t="s">
        <v>85</v>
      </c>
      <c r="AW2658" s="13" t="s">
        <v>37</v>
      </c>
      <c r="AX2658" s="13" t="s">
        <v>76</v>
      </c>
      <c r="AY2658" s="169" t="s">
        <v>160</v>
      </c>
    </row>
    <row r="2659" spans="2:51" s="13" customFormat="1" ht="10">
      <c r="B2659" s="168"/>
      <c r="D2659" s="159" t="s">
        <v>171</v>
      </c>
      <c r="E2659" s="169" t="s">
        <v>21</v>
      </c>
      <c r="F2659" s="170" t="s">
        <v>2292</v>
      </c>
      <c r="H2659" s="171">
        <v>256.45</v>
      </c>
      <c r="I2659" s="172"/>
      <c r="L2659" s="168"/>
      <c r="M2659" s="173"/>
      <c r="T2659" s="174"/>
      <c r="AT2659" s="169" t="s">
        <v>171</v>
      </c>
      <c r="AU2659" s="169" t="s">
        <v>85</v>
      </c>
      <c r="AV2659" s="13" t="s">
        <v>85</v>
      </c>
      <c r="AW2659" s="13" t="s">
        <v>37</v>
      </c>
      <c r="AX2659" s="13" t="s">
        <v>76</v>
      </c>
      <c r="AY2659" s="169" t="s">
        <v>160</v>
      </c>
    </row>
    <row r="2660" spans="2:51" s="15" customFormat="1" ht="10">
      <c r="B2660" s="182"/>
      <c r="D2660" s="159" t="s">
        <v>171</v>
      </c>
      <c r="E2660" s="183" t="s">
        <v>21</v>
      </c>
      <c r="F2660" s="184" t="s">
        <v>1159</v>
      </c>
      <c r="H2660" s="185">
        <v>289.45</v>
      </c>
      <c r="I2660" s="186"/>
      <c r="L2660" s="182"/>
      <c r="M2660" s="187"/>
      <c r="T2660" s="188"/>
      <c r="AT2660" s="183" t="s">
        <v>171</v>
      </c>
      <c r="AU2660" s="183" t="s">
        <v>85</v>
      </c>
      <c r="AV2660" s="15" t="s">
        <v>167</v>
      </c>
      <c r="AW2660" s="15" t="s">
        <v>37</v>
      </c>
      <c r="AX2660" s="15" t="s">
        <v>83</v>
      </c>
      <c r="AY2660" s="183" t="s">
        <v>160</v>
      </c>
    </row>
    <row r="2661" spans="2:65" s="1" customFormat="1" ht="16.5" customHeight="1">
      <c r="B2661" s="33"/>
      <c r="C2661" s="146" t="s">
        <v>2293</v>
      </c>
      <c r="D2661" s="146" t="s">
        <v>162</v>
      </c>
      <c r="E2661" s="147" t="s">
        <v>2294</v>
      </c>
      <c r="F2661" s="148" t="s">
        <v>2295</v>
      </c>
      <c r="G2661" s="149" t="s">
        <v>370</v>
      </c>
      <c r="H2661" s="150">
        <v>372.45</v>
      </c>
      <c r="I2661" s="151"/>
      <c r="J2661" s="152">
        <f>ROUND(I2661*H2661,2)</f>
        <v>0</v>
      </c>
      <c r="K2661" s="148" t="s">
        <v>166</v>
      </c>
      <c r="L2661" s="33"/>
      <c r="M2661" s="153" t="s">
        <v>21</v>
      </c>
      <c r="N2661" s="154" t="s">
        <v>47</v>
      </c>
      <c r="P2661" s="155">
        <f>O2661*H2661</f>
        <v>0</v>
      </c>
      <c r="Q2661" s="155">
        <v>3E-05</v>
      </c>
      <c r="R2661" s="155">
        <f>Q2661*H2661</f>
        <v>0.0111735</v>
      </c>
      <c r="S2661" s="155">
        <v>0</v>
      </c>
      <c r="T2661" s="156">
        <f>S2661*H2661</f>
        <v>0</v>
      </c>
      <c r="AR2661" s="157" t="s">
        <v>352</v>
      </c>
      <c r="AT2661" s="157" t="s">
        <v>162</v>
      </c>
      <c r="AU2661" s="157" t="s">
        <v>85</v>
      </c>
      <c r="AY2661" s="18" t="s">
        <v>160</v>
      </c>
      <c r="BE2661" s="158">
        <f>IF(N2661="základní",J2661,0)</f>
        <v>0</v>
      </c>
      <c r="BF2661" s="158">
        <f>IF(N2661="snížená",J2661,0)</f>
        <v>0</v>
      </c>
      <c r="BG2661" s="158">
        <f>IF(N2661="zákl. přenesená",J2661,0)</f>
        <v>0</v>
      </c>
      <c r="BH2661" s="158">
        <f>IF(N2661="sníž. přenesená",J2661,0)</f>
        <v>0</v>
      </c>
      <c r="BI2661" s="158">
        <f>IF(N2661="nulová",J2661,0)</f>
        <v>0</v>
      </c>
      <c r="BJ2661" s="18" t="s">
        <v>83</v>
      </c>
      <c r="BK2661" s="158">
        <f>ROUND(I2661*H2661,2)</f>
        <v>0</v>
      </c>
      <c r="BL2661" s="18" t="s">
        <v>352</v>
      </c>
      <c r="BM2661" s="157" t="s">
        <v>2296</v>
      </c>
    </row>
    <row r="2662" spans="2:47" s="1" customFormat="1" ht="36">
      <c r="B2662" s="33"/>
      <c r="D2662" s="159" t="s">
        <v>169</v>
      </c>
      <c r="F2662" s="160" t="s">
        <v>2285</v>
      </c>
      <c r="I2662" s="94"/>
      <c r="L2662" s="33"/>
      <c r="M2662" s="161"/>
      <c r="T2662" s="54"/>
      <c r="AT2662" s="18" t="s">
        <v>169</v>
      </c>
      <c r="AU2662" s="18" t="s">
        <v>85</v>
      </c>
    </row>
    <row r="2663" spans="2:51" s="12" customFormat="1" ht="10">
      <c r="B2663" s="162"/>
      <c r="D2663" s="159" t="s">
        <v>171</v>
      </c>
      <c r="E2663" s="163" t="s">
        <v>21</v>
      </c>
      <c r="F2663" s="164" t="s">
        <v>2260</v>
      </c>
      <c r="H2663" s="163" t="s">
        <v>21</v>
      </c>
      <c r="I2663" s="165"/>
      <c r="L2663" s="162"/>
      <c r="M2663" s="166"/>
      <c r="T2663" s="167"/>
      <c r="AT2663" s="163" t="s">
        <v>171</v>
      </c>
      <c r="AU2663" s="163" t="s">
        <v>85</v>
      </c>
      <c r="AV2663" s="12" t="s">
        <v>83</v>
      </c>
      <c r="AW2663" s="12" t="s">
        <v>37</v>
      </c>
      <c r="AX2663" s="12" t="s">
        <v>76</v>
      </c>
      <c r="AY2663" s="163" t="s">
        <v>160</v>
      </c>
    </row>
    <row r="2664" spans="2:51" s="13" customFormat="1" ht="10">
      <c r="B2664" s="168"/>
      <c r="D2664" s="159" t="s">
        <v>171</v>
      </c>
      <c r="E2664" s="169" t="s">
        <v>21</v>
      </c>
      <c r="F2664" s="170" t="s">
        <v>2297</v>
      </c>
      <c r="H2664" s="171">
        <v>40.4</v>
      </c>
      <c r="I2664" s="172"/>
      <c r="L2664" s="168"/>
      <c r="M2664" s="173"/>
      <c r="T2664" s="174"/>
      <c r="AT2664" s="169" t="s">
        <v>171</v>
      </c>
      <c r="AU2664" s="169" t="s">
        <v>85</v>
      </c>
      <c r="AV2664" s="13" t="s">
        <v>85</v>
      </c>
      <c r="AW2664" s="13" t="s">
        <v>37</v>
      </c>
      <c r="AX2664" s="13" t="s">
        <v>76</v>
      </c>
      <c r="AY2664" s="169" t="s">
        <v>160</v>
      </c>
    </row>
    <row r="2665" spans="2:51" s="13" customFormat="1" ht="10">
      <c r="B2665" s="168"/>
      <c r="D2665" s="159" t="s">
        <v>171</v>
      </c>
      <c r="E2665" s="169" t="s">
        <v>21</v>
      </c>
      <c r="F2665" s="170" t="s">
        <v>2298</v>
      </c>
      <c r="H2665" s="171">
        <v>332.05</v>
      </c>
      <c r="I2665" s="172"/>
      <c r="L2665" s="168"/>
      <c r="M2665" s="173"/>
      <c r="T2665" s="174"/>
      <c r="AT2665" s="169" t="s">
        <v>171</v>
      </c>
      <c r="AU2665" s="169" t="s">
        <v>85</v>
      </c>
      <c r="AV2665" s="13" t="s">
        <v>85</v>
      </c>
      <c r="AW2665" s="13" t="s">
        <v>37</v>
      </c>
      <c r="AX2665" s="13" t="s">
        <v>76</v>
      </c>
      <c r="AY2665" s="169" t="s">
        <v>160</v>
      </c>
    </row>
    <row r="2666" spans="2:51" s="15" customFormat="1" ht="10">
      <c r="B2666" s="182"/>
      <c r="D2666" s="159" t="s">
        <v>171</v>
      </c>
      <c r="E2666" s="183" t="s">
        <v>21</v>
      </c>
      <c r="F2666" s="184" t="s">
        <v>185</v>
      </c>
      <c r="H2666" s="185">
        <v>372.45</v>
      </c>
      <c r="I2666" s="186"/>
      <c r="L2666" s="182"/>
      <c r="M2666" s="187"/>
      <c r="T2666" s="188"/>
      <c r="AT2666" s="183" t="s">
        <v>171</v>
      </c>
      <c r="AU2666" s="183" t="s">
        <v>85</v>
      </c>
      <c r="AV2666" s="15" t="s">
        <v>167</v>
      </c>
      <c r="AW2666" s="15" t="s">
        <v>37</v>
      </c>
      <c r="AX2666" s="15" t="s">
        <v>83</v>
      </c>
      <c r="AY2666" s="183" t="s">
        <v>160</v>
      </c>
    </row>
    <row r="2667" spans="2:65" s="1" customFormat="1" ht="24" customHeight="1">
      <c r="B2667" s="33"/>
      <c r="C2667" s="146" t="s">
        <v>2299</v>
      </c>
      <c r="D2667" s="146" t="s">
        <v>162</v>
      </c>
      <c r="E2667" s="147" t="s">
        <v>2300</v>
      </c>
      <c r="F2667" s="148" t="s">
        <v>2301</v>
      </c>
      <c r="G2667" s="149" t="s">
        <v>256</v>
      </c>
      <c r="H2667" s="150">
        <v>2.893</v>
      </c>
      <c r="I2667" s="151"/>
      <c r="J2667" s="152">
        <f>ROUND(I2667*H2667,2)</f>
        <v>0</v>
      </c>
      <c r="K2667" s="148" t="s">
        <v>166</v>
      </c>
      <c r="L2667" s="33"/>
      <c r="M2667" s="153" t="s">
        <v>21</v>
      </c>
      <c r="N2667" s="154" t="s">
        <v>47</v>
      </c>
      <c r="P2667" s="155">
        <f>O2667*H2667</f>
        <v>0</v>
      </c>
      <c r="Q2667" s="155">
        <v>0</v>
      </c>
      <c r="R2667" s="155">
        <f>Q2667*H2667</f>
        <v>0</v>
      </c>
      <c r="S2667" s="155">
        <v>0</v>
      </c>
      <c r="T2667" s="156">
        <f>S2667*H2667</f>
        <v>0</v>
      </c>
      <c r="AR2667" s="157" t="s">
        <v>352</v>
      </c>
      <c r="AT2667" s="157" t="s">
        <v>162</v>
      </c>
      <c r="AU2667" s="157" t="s">
        <v>85</v>
      </c>
      <c r="AY2667" s="18" t="s">
        <v>160</v>
      </c>
      <c r="BE2667" s="158">
        <f>IF(N2667="základní",J2667,0)</f>
        <v>0</v>
      </c>
      <c r="BF2667" s="158">
        <f>IF(N2667="snížená",J2667,0)</f>
        <v>0</v>
      </c>
      <c r="BG2667" s="158">
        <f>IF(N2667="zákl. přenesená",J2667,0)</f>
        <v>0</v>
      </c>
      <c r="BH2667" s="158">
        <f>IF(N2667="sníž. přenesená",J2667,0)</f>
        <v>0</v>
      </c>
      <c r="BI2667" s="158">
        <f>IF(N2667="nulová",J2667,0)</f>
        <v>0</v>
      </c>
      <c r="BJ2667" s="18" t="s">
        <v>83</v>
      </c>
      <c r="BK2667" s="158">
        <f>ROUND(I2667*H2667,2)</f>
        <v>0</v>
      </c>
      <c r="BL2667" s="18" t="s">
        <v>352</v>
      </c>
      <c r="BM2667" s="157" t="s">
        <v>2302</v>
      </c>
    </row>
    <row r="2668" spans="2:47" s="1" customFormat="1" ht="72">
      <c r="B2668" s="33"/>
      <c r="D2668" s="159" t="s">
        <v>169</v>
      </c>
      <c r="F2668" s="160" t="s">
        <v>1378</v>
      </c>
      <c r="I2668" s="94"/>
      <c r="L2668" s="33"/>
      <c r="M2668" s="161"/>
      <c r="T2668" s="54"/>
      <c r="AT2668" s="18" t="s">
        <v>169</v>
      </c>
      <c r="AU2668" s="18" t="s">
        <v>85</v>
      </c>
    </row>
    <row r="2669" spans="2:63" s="11" customFormat="1" ht="22.75" customHeight="1">
      <c r="B2669" s="134"/>
      <c r="D2669" s="135" t="s">
        <v>75</v>
      </c>
      <c r="E2669" s="144" t="s">
        <v>2303</v>
      </c>
      <c r="F2669" s="144" t="s">
        <v>2304</v>
      </c>
      <c r="I2669" s="137"/>
      <c r="J2669" s="145">
        <f>BK2669</f>
        <v>0</v>
      </c>
      <c r="L2669" s="134"/>
      <c r="M2669" s="139"/>
      <c r="P2669" s="140">
        <f>SUM(P2670:P2699)</f>
        <v>0</v>
      </c>
      <c r="R2669" s="140">
        <f>SUM(R2670:R2699)</f>
        <v>0.99367012</v>
      </c>
      <c r="T2669" s="141">
        <f>SUM(T2670:T2699)</f>
        <v>0</v>
      </c>
      <c r="AR2669" s="135" t="s">
        <v>85</v>
      </c>
      <c r="AT2669" s="142" t="s">
        <v>75</v>
      </c>
      <c r="AU2669" s="142" t="s">
        <v>83</v>
      </c>
      <c r="AY2669" s="135" t="s">
        <v>160</v>
      </c>
      <c r="BK2669" s="143">
        <f>SUM(BK2670:BK2699)</f>
        <v>0</v>
      </c>
    </row>
    <row r="2670" spans="2:65" s="1" customFormat="1" ht="16.5" customHeight="1">
      <c r="B2670" s="33"/>
      <c r="C2670" s="146" t="s">
        <v>2305</v>
      </c>
      <c r="D2670" s="146" t="s">
        <v>162</v>
      </c>
      <c r="E2670" s="147" t="s">
        <v>2306</v>
      </c>
      <c r="F2670" s="148" t="s">
        <v>2307</v>
      </c>
      <c r="G2670" s="149" t="s">
        <v>204</v>
      </c>
      <c r="H2670" s="150">
        <v>6578.6</v>
      </c>
      <c r="I2670" s="151"/>
      <c r="J2670" s="152">
        <f>ROUND(I2670*H2670,2)</f>
        <v>0</v>
      </c>
      <c r="K2670" s="148" t="s">
        <v>166</v>
      </c>
      <c r="L2670" s="33"/>
      <c r="M2670" s="153" t="s">
        <v>21</v>
      </c>
      <c r="N2670" s="154" t="s">
        <v>47</v>
      </c>
      <c r="P2670" s="155">
        <f>O2670*H2670</f>
        <v>0</v>
      </c>
      <c r="Q2670" s="155">
        <v>0.00015</v>
      </c>
      <c r="R2670" s="155">
        <f>Q2670*H2670</f>
        <v>0.98679</v>
      </c>
      <c r="S2670" s="155">
        <v>0</v>
      </c>
      <c r="T2670" s="156">
        <f>S2670*H2670</f>
        <v>0</v>
      </c>
      <c r="AR2670" s="157" t="s">
        <v>352</v>
      </c>
      <c r="AT2670" s="157" t="s">
        <v>162</v>
      </c>
      <c r="AU2670" s="157" t="s">
        <v>85</v>
      </c>
      <c r="AY2670" s="18" t="s">
        <v>160</v>
      </c>
      <c r="BE2670" s="158">
        <f>IF(N2670="základní",J2670,0)</f>
        <v>0</v>
      </c>
      <c r="BF2670" s="158">
        <f>IF(N2670="snížená",J2670,0)</f>
        <v>0</v>
      </c>
      <c r="BG2670" s="158">
        <f>IF(N2670="zákl. přenesená",J2670,0)</f>
        <v>0</v>
      </c>
      <c r="BH2670" s="158">
        <f>IF(N2670="sníž. přenesená",J2670,0)</f>
        <v>0</v>
      </c>
      <c r="BI2670" s="158">
        <f>IF(N2670="nulová",J2670,0)</f>
        <v>0</v>
      </c>
      <c r="BJ2670" s="18" t="s">
        <v>83</v>
      </c>
      <c r="BK2670" s="158">
        <f>ROUND(I2670*H2670,2)</f>
        <v>0</v>
      </c>
      <c r="BL2670" s="18" t="s">
        <v>352</v>
      </c>
      <c r="BM2670" s="157" t="s">
        <v>2308</v>
      </c>
    </row>
    <row r="2671" spans="2:51" s="12" customFormat="1" ht="10">
      <c r="B2671" s="162"/>
      <c r="D2671" s="159" t="s">
        <v>171</v>
      </c>
      <c r="E2671" s="163" t="s">
        <v>21</v>
      </c>
      <c r="F2671" s="164" t="s">
        <v>2309</v>
      </c>
      <c r="H2671" s="163" t="s">
        <v>21</v>
      </c>
      <c r="I2671" s="165"/>
      <c r="L2671" s="162"/>
      <c r="M2671" s="166"/>
      <c r="T2671" s="167"/>
      <c r="AT2671" s="163" t="s">
        <v>171</v>
      </c>
      <c r="AU2671" s="163" t="s">
        <v>85</v>
      </c>
      <c r="AV2671" s="12" t="s">
        <v>83</v>
      </c>
      <c r="AW2671" s="12" t="s">
        <v>37</v>
      </c>
      <c r="AX2671" s="12" t="s">
        <v>76</v>
      </c>
      <c r="AY2671" s="163" t="s">
        <v>160</v>
      </c>
    </row>
    <row r="2672" spans="2:51" s="13" customFormat="1" ht="10">
      <c r="B2672" s="168"/>
      <c r="D2672" s="159" t="s">
        <v>171</v>
      </c>
      <c r="E2672" s="169" t="s">
        <v>21</v>
      </c>
      <c r="F2672" s="170" t="s">
        <v>2310</v>
      </c>
      <c r="H2672" s="171">
        <v>1577.776</v>
      </c>
      <c r="I2672" s="172"/>
      <c r="L2672" s="168"/>
      <c r="M2672" s="173"/>
      <c r="T2672" s="174"/>
      <c r="AT2672" s="169" t="s">
        <v>171</v>
      </c>
      <c r="AU2672" s="169" t="s">
        <v>85</v>
      </c>
      <c r="AV2672" s="13" t="s">
        <v>85</v>
      </c>
      <c r="AW2672" s="13" t="s">
        <v>37</v>
      </c>
      <c r="AX2672" s="13" t="s">
        <v>76</v>
      </c>
      <c r="AY2672" s="169" t="s">
        <v>160</v>
      </c>
    </row>
    <row r="2673" spans="2:51" s="14" customFormat="1" ht="10">
      <c r="B2673" s="175"/>
      <c r="D2673" s="159" t="s">
        <v>171</v>
      </c>
      <c r="E2673" s="176" t="s">
        <v>21</v>
      </c>
      <c r="F2673" s="177" t="s">
        <v>180</v>
      </c>
      <c r="H2673" s="178">
        <v>1577.776</v>
      </c>
      <c r="I2673" s="179"/>
      <c r="L2673" s="175"/>
      <c r="M2673" s="180"/>
      <c r="T2673" s="181"/>
      <c r="AT2673" s="176" t="s">
        <v>171</v>
      </c>
      <c r="AU2673" s="176" t="s">
        <v>85</v>
      </c>
      <c r="AV2673" s="14" t="s">
        <v>181</v>
      </c>
      <c r="AW2673" s="14" t="s">
        <v>37</v>
      </c>
      <c r="AX2673" s="14" t="s">
        <v>76</v>
      </c>
      <c r="AY2673" s="176" t="s">
        <v>160</v>
      </c>
    </row>
    <row r="2674" spans="2:51" s="12" customFormat="1" ht="10">
      <c r="B2674" s="162"/>
      <c r="D2674" s="159" t="s">
        <v>171</v>
      </c>
      <c r="E2674" s="163" t="s">
        <v>21</v>
      </c>
      <c r="F2674" s="164" t="s">
        <v>2311</v>
      </c>
      <c r="H2674" s="163" t="s">
        <v>21</v>
      </c>
      <c r="I2674" s="165"/>
      <c r="L2674" s="162"/>
      <c r="M2674" s="166"/>
      <c r="T2674" s="167"/>
      <c r="AT2674" s="163" t="s">
        <v>171</v>
      </c>
      <c r="AU2674" s="163" t="s">
        <v>85</v>
      </c>
      <c r="AV2674" s="12" t="s">
        <v>83</v>
      </c>
      <c r="AW2674" s="12" t="s">
        <v>37</v>
      </c>
      <c r="AX2674" s="12" t="s">
        <v>76</v>
      </c>
      <c r="AY2674" s="163" t="s">
        <v>160</v>
      </c>
    </row>
    <row r="2675" spans="2:51" s="13" customFormat="1" ht="10">
      <c r="B2675" s="168"/>
      <c r="D2675" s="159" t="s">
        <v>171</v>
      </c>
      <c r="E2675" s="169" t="s">
        <v>21</v>
      </c>
      <c r="F2675" s="170" t="s">
        <v>2312</v>
      </c>
      <c r="H2675" s="171">
        <v>163.423</v>
      </c>
      <c r="I2675" s="172"/>
      <c r="L2675" s="168"/>
      <c r="M2675" s="173"/>
      <c r="T2675" s="174"/>
      <c r="AT2675" s="169" t="s">
        <v>171</v>
      </c>
      <c r="AU2675" s="169" t="s">
        <v>85</v>
      </c>
      <c r="AV2675" s="13" t="s">
        <v>85</v>
      </c>
      <c r="AW2675" s="13" t="s">
        <v>37</v>
      </c>
      <c r="AX2675" s="13" t="s">
        <v>76</v>
      </c>
      <c r="AY2675" s="169" t="s">
        <v>160</v>
      </c>
    </row>
    <row r="2676" spans="2:51" s="14" customFormat="1" ht="10">
      <c r="B2676" s="175"/>
      <c r="D2676" s="159" t="s">
        <v>171</v>
      </c>
      <c r="E2676" s="176" t="s">
        <v>21</v>
      </c>
      <c r="F2676" s="177" t="s">
        <v>180</v>
      </c>
      <c r="H2676" s="178">
        <v>163.423</v>
      </c>
      <c r="I2676" s="179"/>
      <c r="L2676" s="175"/>
      <c r="M2676" s="180"/>
      <c r="T2676" s="181"/>
      <c r="AT2676" s="176" t="s">
        <v>171</v>
      </c>
      <c r="AU2676" s="176" t="s">
        <v>85</v>
      </c>
      <c r="AV2676" s="14" t="s">
        <v>181</v>
      </c>
      <c r="AW2676" s="14" t="s">
        <v>37</v>
      </c>
      <c r="AX2676" s="14" t="s">
        <v>76</v>
      </c>
      <c r="AY2676" s="176" t="s">
        <v>160</v>
      </c>
    </row>
    <row r="2677" spans="2:51" s="12" customFormat="1" ht="10">
      <c r="B2677" s="162"/>
      <c r="D2677" s="159" t="s">
        <v>171</v>
      </c>
      <c r="E2677" s="163" t="s">
        <v>21</v>
      </c>
      <c r="F2677" s="164" t="s">
        <v>2313</v>
      </c>
      <c r="H2677" s="163" t="s">
        <v>21</v>
      </c>
      <c r="I2677" s="165"/>
      <c r="L2677" s="162"/>
      <c r="M2677" s="166"/>
      <c r="T2677" s="167"/>
      <c r="AT2677" s="163" t="s">
        <v>171</v>
      </c>
      <c r="AU2677" s="163" t="s">
        <v>85</v>
      </c>
      <c r="AV2677" s="12" t="s">
        <v>83</v>
      </c>
      <c r="AW2677" s="12" t="s">
        <v>37</v>
      </c>
      <c r="AX2677" s="12" t="s">
        <v>76</v>
      </c>
      <c r="AY2677" s="163" t="s">
        <v>160</v>
      </c>
    </row>
    <row r="2678" spans="2:51" s="13" customFormat="1" ht="10">
      <c r="B2678" s="168"/>
      <c r="D2678" s="159" t="s">
        <v>171</v>
      </c>
      <c r="E2678" s="169" t="s">
        <v>21</v>
      </c>
      <c r="F2678" s="170" t="s">
        <v>2314</v>
      </c>
      <c r="H2678" s="171">
        <v>3521.132</v>
      </c>
      <c r="I2678" s="172"/>
      <c r="L2678" s="168"/>
      <c r="M2678" s="173"/>
      <c r="T2678" s="174"/>
      <c r="AT2678" s="169" t="s">
        <v>171</v>
      </c>
      <c r="AU2678" s="169" t="s">
        <v>85</v>
      </c>
      <c r="AV2678" s="13" t="s">
        <v>85</v>
      </c>
      <c r="AW2678" s="13" t="s">
        <v>37</v>
      </c>
      <c r="AX2678" s="13" t="s">
        <v>76</v>
      </c>
      <c r="AY2678" s="169" t="s">
        <v>160</v>
      </c>
    </row>
    <row r="2679" spans="2:51" s="13" customFormat="1" ht="10">
      <c r="B2679" s="168"/>
      <c r="D2679" s="159" t="s">
        <v>171</v>
      </c>
      <c r="E2679" s="169" t="s">
        <v>21</v>
      </c>
      <c r="F2679" s="170" t="s">
        <v>2315</v>
      </c>
      <c r="H2679" s="171">
        <v>-167.44</v>
      </c>
      <c r="I2679" s="172"/>
      <c r="L2679" s="168"/>
      <c r="M2679" s="173"/>
      <c r="T2679" s="174"/>
      <c r="AT2679" s="169" t="s">
        <v>171</v>
      </c>
      <c r="AU2679" s="169" t="s">
        <v>85</v>
      </c>
      <c r="AV2679" s="13" t="s">
        <v>85</v>
      </c>
      <c r="AW2679" s="13" t="s">
        <v>37</v>
      </c>
      <c r="AX2679" s="13" t="s">
        <v>76</v>
      </c>
      <c r="AY2679" s="169" t="s">
        <v>160</v>
      </c>
    </row>
    <row r="2680" spans="2:51" s="14" customFormat="1" ht="10">
      <c r="B2680" s="175"/>
      <c r="D2680" s="159" t="s">
        <v>171</v>
      </c>
      <c r="E2680" s="176" t="s">
        <v>21</v>
      </c>
      <c r="F2680" s="177" t="s">
        <v>180</v>
      </c>
      <c r="H2680" s="178">
        <v>3353.692</v>
      </c>
      <c r="I2680" s="179"/>
      <c r="L2680" s="175"/>
      <c r="M2680" s="180"/>
      <c r="T2680" s="181"/>
      <c r="AT2680" s="176" t="s">
        <v>171</v>
      </c>
      <c r="AU2680" s="176" t="s">
        <v>85</v>
      </c>
      <c r="AV2680" s="14" t="s">
        <v>181</v>
      </c>
      <c r="AW2680" s="14" t="s">
        <v>37</v>
      </c>
      <c r="AX2680" s="14" t="s">
        <v>76</v>
      </c>
      <c r="AY2680" s="176" t="s">
        <v>160</v>
      </c>
    </row>
    <row r="2681" spans="2:51" s="12" customFormat="1" ht="10">
      <c r="B2681" s="162"/>
      <c r="D2681" s="159" t="s">
        <v>171</v>
      </c>
      <c r="E2681" s="163" t="s">
        <v>21</v>
      </c>
      <c r="F2681" s="164" t="s">
        <v>2316</v>
      </c>
      <c r="H2681" s="163" t="s">
        <v>21</v>
      </c>
      <c r="I2681" s="165"/>
      <c r="L2681" s="162"/>
      <c r="M2681" s="166"/>
      <c r="T2681" s="167"/>
      <c r="AT2681" s="163" t="s">
        <v>171</v>
      </c>
      <c r="AU2681" s="163" t="s">
        <v>85</v>
      </c>
      <c r="AV2681" s="12" t="s">
        <v>83</v>
      </c>
      <c r="AW2681" s="12" t="s">
        <v>37</v>
      </c>
      <c r="AX2681" s="12" t="s">
        <v>76</v>
      </c>
      <c r="AY2681" s="163" t="s">
        <v>160</v>
      </c>
    </row>
    <row r="2682" spans="2:51" s="13" customFormat="1" ht="10">
      <c r="B2682" s="168"/>
      <c r="D2682" s="159" t="s">
        <v>171</v>
      </c>
      <c r="E2682" s="169" t="s">
        <v>21</v>
      </c>
      <c r="F2682" s="170" t="s">
        <v>2317</v>
      </c>
      <c r="H2682" s="171">
        <v>744.307</v>
      </c>
      <c r="I2682" s="172"/>
      <c r="L2682" s="168"/>
      <c r="M2682" s="173"/>
      <c r="T2682" s="174"/>
      <c r="AT2682" s="169" t="s">
        <v>171</v>
      </c>
      <c r="AU2682" s="169" t="s">
        <v>85</v>
      </c>
      <c r="AV2682" s="13" t="s">
        <v>85</v>
      </c>
      <c r="AW2682" s="13" t="s">
        <v>37</v>
      </c>
      <c r="AX2682" s="13" t="s">
        <v>76</v>
      </c>
      <c r="AY2682" s="169" t="s">
        <v>160</v>
      </c>
    </row>
    <row r="2683" spans="2:51" s="14" customFormat="1" ht="10">
      <c r="B2683" s="175"/>
      <c r="D2683" s="159" t="s">
        <v>171</v>
      </c>
      <c r="E2683" s="176" t="s">
        <v>21</v>
      </c>
      <c r="F2683" s="177" t="s">
        <v>180</v>
      </c>
      <c r="H2683" s="178">
        <v>744.307</v>
      </c>
      <c r="I2683" s="179"/>
      <c r="L2683" s="175"/>
      <c r="M2683" s="180"/>
      <c r="T2683" s="181"/>
      <c r="AT2683" s="176" t="s">
        <v>171</v>
      </c>
      <c r="AU2683" s="176" t="s">
        <v>85</v>
      </c>
      <c r="AV2683" s="14" t="s">
        <v>181</v>
      </c>
      <c r="AW2683" s="14" t="s">
        <v>37</v>
      </c>
      <c r="AX2683" s="14" t="s">
        <v>76</v>
      </c>
      <c r="AY2683" s="176" t="s">
        <v>160</v>
      </c>
    </row>
    <row r="2684" spans="2:51" s="12" customFormat="1" ht="10">
      <c r="B2684" s="162"/>
      <c r="D2684" s="159" t="s">
        <v>171</v>
      </c>
      <c r="E2684" s="163" t="s">
        <v>21</v>
      </c>
      <c r="F2684" s="164" t="s">
        <v>2318</v>
      </c>
      <c r="H2684" s="163" t="s">
        <v>21</v>
      </c>
      <c r="I2684" s="165"/>
      <c r="L2684" s="162"/>
      <c r="M2684" s="166"/>
      <c r="T2684" s="167"/>
      <c r="AT2684" s="163" t="s">
        <v>171</v>
      </c>
      <c r="AU2684" s="163" t="s">
        <v>85</v>
      </c>
      <c r="AV2684" s="12" t="s">
        <v>83</v>
      </c>
      <c r="AW2684" s="12" t="s">
        <v>37</v>
      </c>
      <c r="AX2684" s="12" t="s">
        <v>76</v>
      </c>
      <c r="AY2684" s="163" t="s">
        <v>160</v>
      </c>
    </row>
    <row r="2685" spans="2:51" s="13" customFormat="1" ht="10">
      <c r="B2685" s="168"/>
      <c r="D2685" s="159" t="s">
        <v>171</v>
      </c>
      <c r="E2685" s="169" t="s">
        <v>21</v>
      </c>
      <c r="F2685" s="170" t="s">
        <v>2319</v>
      </c>
      <c r="H2685" s="171">
        <v>117.552</v>
      </c>
      <c r="I2685" s="172"/>
      <c r="L2685" s="168"/>
      <c r="M2685" s="173"/>
      <c r="T2685" s="174"/>
      <c r="AT2685" s="169" t="s">
        <v>171</v>
      </c>
      <c r="AU2685" s="169" t="s">
        <v>85</v>
      </c>
      <c r="AV2685" s="13" t="s">
        <v>85</v>
      </c>
      <c r="AW2685" s="13" t="s">
        <v>37</v>
      </c>
      <c r="AX2685" s="13" t="s">
        <v>76</v>
      </c>
      <c r="AY2685" s="169" t="s">
        <v>160</v>
      </c>
    </row>
    <row r="2686" spans="2:51" s="14" customFormat="1" ht="10">
      <c r="B2686" s="175"/>
      <c r="D2686" s="159" t="s">
        <v>171</v>
      </c>
      <c r="E2686" s="176" t="s">
        <v>21</v>
      </c>
      <c r="F2686" s="177" t="s">
        <v>180</v>
      </c>
      <c r="H2686" s="178">
        <v>117.552</v>
      </c>
      <c r="I2686" s="179"/>
      <c r="L2686" s="175"/>
      <c r="M2686" s="180"/>
      <c r="T2686" s="181"/>
      <c r="AT2686" s="176" t="s">
        <v>171</v>
      </c>
      <c r="AU2686" s="176" t="s">
        <v>85</v>
      </c>
      <c r="AV2686" s="14" t="s">
        <v>181</v>
      </c>
      <c r="AW2686" s="14" t="s">
        <v>37</v>
      </c>
      <c r="AX2686" s="14" t="s">
        <v>76</v>
      </c>
      <c r="AY2686" s="176" t="s">
        <v>160</v>
      </c>
    </row>
    <row r="2687" spans="2:51" s="12" customFormat="1" ht="10">
      <c r="B2687" s="162"/>
      <c r="D2687" s="159" t="s">
        <v>171</v>
      </c>
      <c r="E2687" s="163" t="s">
        <v>21</v>
      </c>
      <c r="F2687" s="164" t="s">
        <v>2320</v>
      </c>
      <c r="H2687" s="163" t="s">
        <v>21</v>
      </c>
      <c r="I2687" s="165"/>
      <c r="L2687" s="162"/>
      <c r="M2687" s="166"/>
      <c r="T2687" s="167"/>
      <c r="AT2687" s="163" t="s">
        <v>171</v>
      </c>
      <c r="AU2687" s="163" t="s">
        <v>85</v>
      </c>
      <c r="AV2687" s="12" t="s">
        <v>83</v>
      </c>
      <c r="AW2687" s="12" t="s">
        <v>37</v>
      </c>
      <c r="AX2687" s="12" t="s">
        <v>76</v>
      </c>
      <c r="AY2687" s="163" t="s">
        <v>160</v>
      </c>
    </row>
    <row r="2688" spans="2:51" s="13" customFormat="1" ht="10">
      <c r="B2688" s="168"/>
      <c r="D2688" s="159" t="s">
        <v>171</v>
      </c>
      <c r="E2688" s="169" t="s">
        <v>21</v>
      </c>
      <c r="F2688" s="170" t="s">
        <v>2321</v>
      </c>
      <c r="H2688" s="171">
        <v>485.316</v>
      </c>
      <c r="I2688" s="172"/>
      <c r="L2688" s="168"/>
      <c r="M2688" s="173"/>
      <c r="T2688" s="174"/>
      <c r="AT2688" s="169" t="s">
        <v>171</v>
      </c>
      <c r="AU2688" s="169" t="s">
        <v>85</v>
      </c>
      <c r="AV2688" s="13" t="s">
        <v>85</v>
      </c>
      <c r="AW2688" s="13" t="s">
        <v>37</v>
      </c>
      <c r="AX2688" s="13" t="s">
        <v>76</v>
      </c>
      <c r="AY2688" s="169" t="s">
        <v>160</v>
      </c>
    </row>
    <row r="2689" spans="2:51" s="13" customFormat="1" ht="10">
      <c r="B2689" s="168"/>
      <c r="D2689" s="159" t="s">
        <v>171</v>
      </c>
      <c r="E2689" s="169" t="s">
        <v>21</v>
      </c>
      <c r="F2689" s="170" t="s">
        <v>2322</v>
      </c>
      <c r="H2689" s="171">
        <v>136.534</v>
      </c>
      <c r="I2689" s="172"/>
      <c r="L2689" s="168"/>
      <c r="M2689" s="173"/>
      <c r="T2689" s="174"/>
      <c r="AT2689" s="169" t="s">
        <v>171</v>
      </c>
      <c r="AU2689" s="169" t="s">
        <v>85</v>
      </c>
      <c r="AV2689" s="13" t="s">
        <v>85</v>
      </c>
      <c r="AW2689" s="13" t="s">
        <v>37</v>
      </c>
      <c r="AX2689" s="13" t="s">
        <v>76</v>
      </c>
      <c r="AY2689" s="169" t="s">
        <v>160</v>
      </c>
    </row>
    <row r="2690" spans="2:51" s="14" customFormat="1" ht="10">
      <c r="B2690" s="175"/>
      <c r="D2690" s="159" t="s">
        <v>171</v>
      </c>
      <c r="E2690" s="176" t="s">
        <v>21</v>
      </c>
      <c r="F2690" s="177" t="s">
        <v>180</v>
      </c>
      <c r="H2690" s="178">
        <v>621.8499999999999</v>
      </c>
      <c r="I2690" s="179"/>
      <c r="L2690" s="175"/>
      <c r="M2690" s="180"/>
      <c r="T2690" s="181"/>
      <c r="AT2690" s="176" t="s">
        <v>171</v>
      </c>
      <c r="AU2690" s="176" t="s">
        <v>85</v>
      </c>
      <c r="AV2690" s="14" t="s">
        <v>181</v>
      </c>
      <c r="AW2690" s="14" t="s">
        <v>37</v>
      </c>
      <c r="AX2690" s="14" t="s">
        <v>76</v>
      </c>
      <c r="AY2690" s="176" t="s">
        <v>160</v>
      </c>
    </row>
    <row r="2691" spans="2:51" s="15" customFormat="1" ht="10">
      <c r="B2691" s="182"/>
      <c r="D2691" s="159" t="s">
        <v>171</v>
      </c>
      <c r="E2691" s="183" t="s">
        <v>21</v>
      </c>
      <c r="F2691" s="184" t="s">
        <v>185</v>
      </c>
      <c r="H2691" s="185">
        <v>6578.599999999999</v>
      </c>
      <c r="I2691" s="186"/>
      <c r="L2691" s="182"/>
      <c r="M2691" s="187"/>
      <c r="T2691" s="188"/>
      <c r="AT2691" s="183" t="s">
        <v>171</v>
      </c>
      <c r="AU2691" s="183" t="s">
        <v>85</v>
      </c>
      <c r="AV2691" s="15" t="s">
        <v>167</v>
      </c>
      <c r="AW2691" s="15" t="s">
        <v>37</v>
      </c>
      <c r="AX2691" s="15" t="s">
        <v>83</v>
      </c>
      <c r="AY2691" s="183" t="s">
        <v>160</v>
      </c>
    </row>
    <row r="2692" spans="2:65" s="1" customFormat="1" ht="16.5" customHeight="1">
      <c r="B2692" s="33"/>
      <c r="C2692" s="146" t="s">
        <v>2323</v>
      </c>
      <c r="D2692" s="146" t="s">
        <v>162</v>
      </c>
      <c r="E2692" s="147" t="s">
        <v>2324</v>
      </c>
      <c r="F2692" s="148" t="s">
        <v>2325</v>
      </c>
      <c r="G2692" s="149" t="s">
        <v>204</v>
      </c>
      <c r="H2692" s="150">
        <v>26.462</v>
      </c>
      <c r="I2692" s="151"/>
      <c r="J2692" s="152">
        <f>ROUND(I2692*H2692,2)</f>
        <v>0</v>
      </c>
      <c r="K2692" s="148" t="s">
        <v>166</v>
      </c>
      <c r="L2692" s="33"/>
      <c r="M2692" s="153" t="s">
        <v>21</v>
      </c>
      <c r="N2692" s="154" t="s">
        <v>47</v>
      </c>
      <c r="P2692" s="155">
        <f>O2692*H2692</f>
        <v>0</v>
      </c>
      <c r="Q2692" s="155">
        <v>0.00014</v>
      </c>
      <c r="R2692" s="155">
        <f>Q2692*H2692</f>
        <v>0.0037046799999999997</v>
      </c>
      <c r="S2692" s="155">
        <v>0</v>
      </c>
      <c r="T2692" s="156">
        <f>S2692*H2692</f>
        <v>0</v>
      </c>
      <c r="AR2692" s="157" t="s">
        <v>352</v>
      </c>
      <c r="AT2692" s="157" t="s">
        <v>162</v>
      </c>
      <c r="AU2692" s="157" t="s">
        <v>85</v>
      </c>
      <c r="AY2692" s="18" t="s">
        <v>160</v>
      </c>
      <c r="BE2692" s="158">
        <f>IF(N2692="základní",J2692,0)</f>
        <v>0</v>
      </c>
      <c r="BF2692" s="158">
        <f>IF(N2692="snížená",J2692,0)</f>
        <v>0</v>
      </c>
      <c r="BG2692" s="158">
        <f>IF(N2692="zákl. přenesená",J2692,0)</f>
        <v>0</v>
      </c>
      <c r="BH2692" s="158">
        <f>IF(N2692="sníž. přenesená",J2692,0)</f>
        <v>0</v>
      </c>
      <c r="BI2692" s="158">
        <f>IF(N2692="nulová",J2692,0)</f>
        <v>0</v>
      </c>
      <c r="BJ2692" s="18" t="s">
        <v>83</v>
      </c>
      <c r="BK2692" s="158">
        <f>ROUND(I2692*H2692,2)</f>
        <v>0</v>
      </c>
      <c r="BL2692" s="18" t="s">
        <v>352</v>
      </c>
      <c r="BM2692" s="157" t="s">
        <v>2326</v>
      </c>
    </row>
    <row r="2693" spans="2:51" s="12" customFormat="1" ht="10">
      <c r="B2693" s="162"/>
      <c r="D2693" s="159" t="s">
        <v>171</v>
      </c>
      <c r="E2693" s="163" t="s">
        <v>21</v>
      </c>
      <c r="F2693" s="164" t="s">
        <v>2327</v>
      </c>
      <c r="H2693" s="163" t="s">
        <v>21</v>
      </c>
      <c r="I2693" s="165"/>
      <c r="L2693" s="162"/>
      <c r="M2693" s="166"/>
      <c r="T2693" s="167"/>
      <c r="AT2693" s="163" t="s">
        <v>171</v>
      </c>
      <c r="AU2693" s="163" t="s">
        <v>85</v>
      </c>
      <c r="AV2693" s="12" t="s">
        <v>83</v>
      </c>
      <c r="AW2693" s="12" t="s">
        <v>37</v>
      </c>
      <c r="AX2693" s="12" t="s">
        <v>76</v>
      </c>
      <c r="AY2693" s="163" t="s">
        <v>160</v>
      </c>
    </row>
    <row r="2694" spans="2:51" s="13" customFormat="1" ht="10">
      <c r="B2694" s="168"/>
      <c r="D2694" s="159" t="s">
        <v>171</v>
      </c>
      <c r="E2694" s="169" t="s">
        <v>21</v>
      </c>
      <c r="F2694" s="170" t="s">
        <v>2328</v>
      </c>
      <c r="H2694" s="171">
        <v>6.05</v>
      </c>
      <c r="I2694" s="172"/>
      <c r="L2694" s="168"/>
      <c r="M2694" s="173"/>
      <c r="T2694" s="174"/>
      <c r="AT2694" s="169" t="s">
        <v>171</v>
      </c>
      <c r="AU2694" s="169" t="s">
        <v>85</v>
      </c>
      <c r="AV2694" s="13" t="s">
        <v>85</v>
      </c>
      <c r="AW2694" s="13" t="s">
        <v>37</v>
      </c>
      <c r="AX2694" s="13" t="s">
        <v>76</v>
      </c>
      <c r="AY2694" s="169" t="s">
        <v>160</v>
      </c>
    </row>
    <row r="2695" spans="2:51" s="13" customFormat="1" ht="10">
      <c r="B2695" s="168"/>
      <c r="D2695" s="159" t="s">
        <v>171</v>
      </c>
      <c r="E2695" s="169" t="s">
        <v>21</v>
      </c>
      <c r="F2695" s="170" t="s">
        <v>2329</v>
      </c>
      <c r="H2695" s="171">
        <v>3.872</v>
      </c>
      <c r="I2695" s="172"/>
      <c r="L2695" s="168"/>
      <c r="M2695" s="173"/>
      <c r="T2695" s="174"/>
      <c r="AT2695" s="169" t="s">
        <v>171</v>
      </c>
      <c r="AU2695" s="169" t="s">
        <v>85</v>
      </c>
      <c r="AV2695" s="13" t="s">
        <v>85</v>
      </c>
      <c r="AW2695" s="13" t="s">
        <v>37</v>
      </c>
      <c r="AX2695" s="13" t="s">
        <v>76</v>
      </c>
      <c r="AY2695" s="169" t="s">
        <v>160</v>
      </c>
    </row>
    <row r="2696" spans="2:51" s="13" customFormat="1" ht="10">
      <c r="B2696" s="168"/>
      <c r="D2696" s="159" t="s">
        <v>171</v>
      </c>
      <c r="E2696" s="169" t="s">
        <v>21</v>
      </c>
      <c r="F2696" s="170" t="s">
        <v>2330</v>
      </c>
      <c r="H2696" s="171">
        <v>14.22</v>
      </c>
      <c r="I2696" s="172"/>
      <c r="L2696" s="168"/>
      <c r="M2696" s="173"/>
      <c r="T2696" s="174"/>
      <c r="AT2696" s="169" t="s">
        <v>171</v>
      </c>
      <c r="AU2696" s="169" t="s">
        <v>85</v>
      </c>
      <c r="AV2696" s="13" t="s">
        <v>85</v>
      </c>
      <c r="AW2696" s="13" t="s">
        <v>37</v>
      </c>
      <c r="AX2696" s="13" t="s">
        <v>76</v>
      </c>
      <c r="AY2696" s="169" t="s">
        <v>160</v>
      </c>
    </row>
    <row r="2697" spans="2:51" s="13" customFormat="1" ht="10">
      <c r="B2697" s="168"/>
      <c r="D2697" s="159" t="s">
        <v>171</v>
      </c>
      <c r="E2697" s="169" t="s">
        <v>21</v>
      </c>
      <c r="F2697" s="170" t="s">
        <v>2331</v>
      </c>
      <c r="H2697" s="171">
        <v>2.32</v>
      </c>
      <c r="I2697" s="172"/>
      <c r="L2697" s="168"/>
      <c r="M2697" s="173"/>
      <c r="T2697" s="174"/>
      <c r="AT2697" s="169" t="s">
        <v>171</v>
      </c>
      <c r="AU2697" s="169" t="s">
        <v>85</v>
      </c>
      <c r="AV2697" s="13" t="s">
        <v>85</v>
      </c>
      <c r="AW2697" s="13" t="s">
        <v>37</v>
      </c>
      <c r="AX2697" s="13" t="s">
        <v>76</v>
      </c>
      <c r="AY2697" s="169" t="s">
        <v>160</v>
      </c>
    </row>
    <row r="2698" spans="2:51" s="15" customFormat="1" ht="10">
      <c r="B2698" s="182"/>
      <c r="D2698" s="159" t="s">
        <v>171</v>
      </c>
      <c r="E2698" s="183" t="s">
        <v>21</v>
      </c>
      <c r="F2698" s="184" t="s">
        <v>185</v>
      </c>
      <c r="H2698" s="185">
        <v>26.462000000000003</v>
      </c>
      <c r="I2698" s="186"/>
      <c r="L2698" s="182"/>
      <c r="M2698" s="187"/>
      <c r="T2698" s="188"/>
      <c r="AT2698" s="183" t="s">
        <v>171</v>
      </c>
      <c r="AU2698" s="183" t="s">
        <v>85</v>
      </c>
      <c r="AV2698" s="15" t="s">
        <v>167</v>
      </c>
      <c r="AW2698" s="15" t="s">
        <v>37</v>
      </c>
      <c r="AX2698" s="15" t="s">
        <v>83</v>
      </c>
      <c r="AY2698" s="183" t="s">
        <v>160</v>
      </c>
    </row>
    <row r="2699" spans="2:65" s="1" customFormat="1" ht="16.5" customHeight="1">
      <c r="B2699" s="33"/>
      <c r="C2699" s="146" t="s">
        <v>2332</v>
      </c>
      <c r="D2699" s="146" t="s">
        <v>162</v>
      </c>
      <c r="E2699" s="147" t="s">
        <v>2333</v>
      </c>
      <c r="F2699" s="148" t="s">
        <v>2334</v>
      </c>
      <c r="G2699" s="149" t="s">
        <v>204</v>
      </c>
      <c r="H2699" s="150">
        <v>26.462</v>
      </c>
      <c r="I2699" s="151"/>
      <c r="J2699" s="152">
        <f>ROUND(I2699*H2699,2)</f>
        <v>0</v>
      </c>
      <c r="K2699" s="148" t="s">
        <v>166</v>
      </c>
      <c r="L2699" s="33"/>
      <c r="M2699" s="153" t="s">
        <v>21</v>
      </c>
      <c r="N2699" s="154" t="s">
        <v>47</v>
      </c>
      <c r="P2699" s="155">
        <f>O2699*H2699</f>
        <v>0</v>
      </c>
      <c r="Q2699" s="155">
        <v>0.00012</v>
      </c>
      <c r="R2699" s="155">
        <f>Q2699*H2699</f>
        <v>0.00317544</v>
      </c>
      <c r="S2699" s="155">
        <v>0</v>
      </c>
      <c r="T2699" s="156">
        <f>S2699*H2699</f>
        <v>0</v>
      </c>
      <c r="AR2699" s="157" t="s">
        <v>352</v>
      </c>
      <c r="AT2699" s="157" t="s">
        <v>162</v>
      </c>
      <c r="AU2699" s="157" t="s">
        <v>85</v>
      </c>
      <c r="AY2699" s="18" t="s">
        <v>160</v>
      </c>
      <c r="BE2699" s="158">
        <f>IF(N2699="základní",J2699,0)</f>
        <v>0</v>
      </c>
      <c r="BF2699" s="158">
        <f>IF(N2699="snížená",J2699,0)</f>
        <v>0</v>
      </c>
      <c r="BG2699" s="158">
        <f>IF(N2699="zákl. přenesená",J2699,0)</f>
        <v>0</v>
      </c>
      <c r="BH2699" s="158">
        <f>IF(N2699="sníž. přenesená",J2699,0)</f>
        <v>0</v>
      </c>
      <c r="BI2699" s="158">
        <f>IF(N2699="nulová",J2699,0)</f>
        <v>0</v>
      </c>
      <c r="BJ2699" s="18" t="s">
        <v>83</v>
      </c>
      <c r="BK2699" s="158">
        <f>ROUND(I2699*H2699,2)</f>
        <v>0</v>
      </c>
      <c r="BL2699" s="18" t="s">
        <v>352</v>
      </c>
      <c r="BM2699" s="157" t="s">
        <v>2335</v>
      </c>
    </row>
    <row r="2700" spans="2:63" s="11" customFormat="1" ht="22.75" customHeight="1">
      <c r="B2700" s="134"/>
      <c r="D2700" s="135" t="s">
        <v>75</v>
      </c>
      <c r="E2700" s="144" t="s">
        <v>2336</v>
      </c>
      <c r="F2700" s="144" t="s">
        <v>2337</v>
      </c>
      <c r="I2700" s="137"/>
      <c r="J2700" s="145">
        <f>BK2700</f>
        <v>0</v>
      </c>
      <c r="L2700" s="134"/>
      <c r="M2700" s="139"/>
      <c r="P2700" s="140">
        <f>SUM(P2701:P3007)</f>
        <v>0</v>
      </c>
      <c r="R2700" s="140">
        <f>SUM(R2701:R3007)</f>
        <v>11.622972700000002</v>
      </c>
      <c r="T2700" s="141">
        <f>SUM(T2701:T3007)</f>
        <v>0.52609515</v>
      </c>
      <c r="AR2700" s="135" t="s">
        <v>85</v>
      </c>
      <c r="AT2700" s="142" t="s">
        <v>75</v>
      </c>
      <c r="AU2700" s="142" t="s">
        <v>83</v>
      </c>
      <c r="AY2700" s="135" t="s">
        <v>160</v>
      </c>
      <c r="BK2700" s="143">
        <f>SUM(BK2701:BK3007)</f>
        <v>0</v>
      </c>
    </row>
    <row r="2701" spans="2:65" s="1" customFormat="1" ht="16.5" customHeight="1">
      <c r="B2701" s="33"/>
      <c r="C2701" s="146" t="s">
        <v>2338</v>
      </c>
      <c r="D2701" s="146" t="s">
        <v>162</v>
      </c>
      <c r="E2701" s="147" t="s">
        <v>2339</v>
      </c>
      <c r="F2701" s="148" t="s">
        <v>2340</v>
      </c>
      <c r="G2701" s="149" t="s">
        <v>204</v>
      </c>
      <c r="H2701" s="150">
        <v>3507.301</v>
      </c>
      <c r="I2701" s="151"/>
      <c r="J2701" s="152">
        <f>ROUND(I2701*H2701,2)</f>
        <v>0</v>
      </c>
      <c r="K2701" s="148" t="s">
        <v>166</v>
      </c>
      <c r="L2701" s="33"/>
      <c r="M2701" s="153" t="s">
        <v>21</v>
      </c>
      <c r="N2701" s="154" t="s">
        <v>47</v>
      </c>
      <c r="P2701" s="155">
        <f>O2701*H2701</f>
        <v>0</v>
      </c>
      <c r="Q2701" s="155">
        <v>0</v>
      </c>
      <c r="R2701" s="155">
        <f>Q2701*H2701</f>
        <v>0</v>
      </c>
      <c r="S2701" s="155">
        <v>0.00015</v>
      </c>
      <c r="T2701" s="156">
        <f>S2701*H2701</f>
        <v>0.52609515</v>
      </c>
      <c r="AR2701" s="157" t="s">
        <v>352</v>
      </c>
      <c r="AT2701" s="157" t="s">
        <v>162</v>
      </c>
      <c r="AU2701" s="157" t="s">
        <v>85</v>
      </c>
      <c r="AY2701" s="18" t="s">
        <v>160</v>
      </c>
      <c r="BE2701" s="158">
        <f>IF(N2701="základní",J2701,0)</f>
        <v>0</v>
      </c>
      <c r="BF2701" s="158">
        <f>IF(N2701="snížená",J2701,0)</f>
        <v>0</v>
      </c>
      <c r="BG2701" s="158">
        <f>IF(N2701="zákl. přenesená",J2701,0)</f>
        <v>0</v>
      </c>
      <c r="BH2701" s="158">
        <f>IF(N2701="sníž. přenesená",J2701,0)</f>
        <v>0</v>
      </c>
      <c r="BI2701" s="158">
        <f>IF(N2701="nulová",J2701,0)</f>
        <v>0</v>
      </c>
      <c r="BJ2701" s="18" t="s">
        <v>83</v>
      </c>
      <c r="BK2701" s="158">
        <f>ROUND(I2701*H2701,2)</f>
        <v>0</v>
      </c>
      <c r="BL2701" s="18" t="s">
        <v>352</v>
      </c>
      <c r="BM2701" s="157" t="s">
        <v>2341</v>
      </c>
    </row>
    <row r="2702" spans="2:51" s="12" customFormat="1" ht="10">
      <c r="B2702" s="162"/>
      <c r="D2702" s="159" t="s">
        <v>171</v>
      </c>
      <c r="E2702" s="163" t="s">
        <v>21</v>
      </c>
      <c r="F2702" s="164" t="s">
        <v>822</v>
      </c>
      <c r="H2702" s="163" t="s">
        <v>21</v>
      </c>
      <c r="I2702" s="165"/>
      <c r="L2702" s="162"/>
      <c r="M2702" s="166"/>
      <c r="T2702" s="167"/>
      <c r="AT2702" s="163" t="s">
        <v>171</v>
      </c>
      <c r="AU2702" s="163" t="s">
        <v>85</v>
      </c>
      <c r="AV2702" s="12" t="s">
        <v>83</v>
      </c>
      <c r="AW2702" s="12" t="s">
        <v>37</v>
      </c>
      <c r="AX2702" s="12" t="s">
        <v>76</v>
      </c>
      <c r="AY2702" s="163" t="s">
        <v>160</v>
      </c>
    </row>
    <row r="2703" spans="2:51" s="12" customFormat="1" ht="10">
      <c r="B2703" s="162"/>
      <c r="D2703" s="159" t="s">
        <v>171</v>
      </c>
      <c r="E2703" s="163" t="s">
        <v>21</v>
      </c>
      <c r="F2703" s="164" t="s">
        <v>823</v>
      </c>
      <c r="H2703" s="163" t="s">
        <v>21</v>
      </c>
      <c r="I2703" s="165"/>
      <c r="L2703" s="162"/>
      <c r="M2703" s="166"/>
      <c r="T2703" s="167"/>
      <c r="AT2703" s="163" t="s">
        <v>171</v>
      </c>
      <c r="AU2703" s="163" t="s">
        <v>85</v>
      </c>
      <c r="AV2703" s="12" t="s">
        <v>83</v>
      </c>
      <c r="AW2703" s="12" t="s">
        <v>37</v>
      </c>
      <c r="AX2703" s="12" t="s">
        <v>76</v>
      </c>
      <c r="AY2703" s="163" t="s">
        <v>160</v>
      </c>
    </row>
    <row r="2704" spans="2:51" s="13" customFormat="1" ht="10">
      <c r="B2704" s="168"/>
      <c r="D2704" s="159" t="s">
        <v>171</v>
      </c>
      <c r="E2704" s="169" t="s">
        <v>21</v>
      </c>
      <c r="F2704" s="170" t="s">
        <v>2342</v>
      </c>
      <c r="H2704" s="171">
        <v>35.244</v>
      </c>
      <c r="I2704" s="172"/>
      <c r="L2704" s="168"/>
      <c r="M2704" s="173"/>
      <c r="T2704" s="174"/>
      <c r="AT2704" s="169" t="s">
        <v>171</v>
      </c>
      <c r="AU2704" s="169" t="s">
        <v>85</v>
      </c>
      <c r="AV2704" s="13" t="s">
        <v>85</v>
      </c>
      <c r="AW2704" s="13" t="s">
        <v>37</v>
      </c>
      <c r="AX2704" s="13" t="s">
        <v>76</v>
      </c>
      <c r="AY2704" s="169" t="s">
        <v>160</v>
      </c>
    </row>
    <row r="2705" spans="2:51" s="13" customFormat="1" ht="10">
      <c r="B2705" s="168"/>
      <c r="D2705" s="159" t="s">
        <v>171</v>
      </c>
      <c r="E2705" s="169" t="s">
        <v>21</v>
      </c>
      <c r="F2705" s="170" t="s">
        <v>2343</v>
      </c>
      <c r="H2705" s="171">
        <v>-2.44</v>
      </c>
      <c r="I2705" s="172"/>
      <c r="L2705" s="168"/>
      <c r="M2705" s="173"/>
      <c r="T2705" s="174"/>
      <c r="AT2705" s="169" t="s">
        <v>171</v>
      </c>
      <c r="AU2705" s="169" t="s">
        <v>85</v>
      </c>
      <c r="AV2705" s="13" t="s">
        <v>85</v>
      </c>
      <c r="AW2705" s="13" t="s">
        <v>37</v>
      </c>
      <c r="AX2705" s="13" t="s">
        <v>76</v>
      </c>
      <c r="AY2705" s="169" t="s">
        <v>160</v>
      </c>
    </row>
    <row r="2706" spans="2:51" s="14" customFormat="1" ht="10">
      <c r="B2706" s="175"/>
      <c r="D2706" s="159" t="s">
        <v>171</v>
      </c>
      <c r="E2706" s="176" t="s">
        <v>21</v>
      </c>
      <c r="F2706" s="177" t="s">
        <v>180</v>
      </c>
      <c r="H2706" s="178">
        <v>32.804</v>
      </c>
      <c r="I2706" s="179"/>
      <c r="L2706" s="175"/>
      <c r="M2706" s="180"/>
      <c r="T2706" s="181"/>
      <c r="AT2706" s="176" t="s">
        <v>171</v>
      </c>
      <c r="AU2706" s="176" t="s">
        <v>85</v>
      </c>
      <c r="AV2706" s="14" t="s">
        <v>181</v>
      </c>
      <c r="AW2706" s="14" t="s">
        <v>37</v>
      </c>
      <c r="AX2706" s="14" t="s">
        <v>76</v>
      </c>
      <c r="AY2706" s="176" t="s">
        <v>160</v>
      </c>
    </row>
    <row r="2707" spans="2:51" s="12" customFormat="1" ht="10">
      <c r="B2707" s="162"/>
      <c r="D2707" s="159" t="s">
        <v>171</v>
      </c>
      <c r="E2707" s="163" t="s">
        <v>21</v>
      </c>
      <c r="F2707" s="164" t="s">
        <v>827</v>
      </c>
      <c r="H2707" s="163" t="s">
        <v>21</v>
      </c>
      <c r="I2707" s="165"/>
      <c r="L2707" s="162"/>
      <c r="M2707" s="166"/>
      <c r="T2707" s="167"/>
      <c r="AT2707" s="163" t="s">
        <v>171</v>
      </c>
      <c r="AU2707" s="163" t="s">
        <v>85</v>
      </c>
      <c r="AV2707" s="12" t="s">
        <v>83</v>
      </c>
      <c r="AW2707" s="12" t="s">
        <v>37</v>
      </c>
      <c r="AX2707" s="12" t="s">
        <v>76</v>
      </c>
      <c r="AY2707" s="163" t="s">
        <v>160</v>
      </c>
    </row>
    <row r="2708" spans="2:51" s="13" customFormat="1" ht="10">
      <c r="B2708" s="168"/>
      <c r="D2708" s="159" t="s">
        <v>171</v>
      </c>
      <c r="E2708" s="169" t="s">
        <v>21</v>
      </c>
      <c r="F2708" s="170" t="s">
        <v>2344</v>
      </c>
      <c r="H2708" s="171">
        <v>46.464</v>
      </c>
      <c r="I2708" s="172"/>
      <c r="L2708" s="168"/>
      <c r="M2708" s="173"/>
      <c r="T2708" s="174"/>
      <c r="AT2708" s="169" t="s">
        <v>171</v>
      </c>
      <c r="AU2708" s="169" t="s">
        <v>85</v>
      </c>
      <c r="AV2708" s="13" t="s">
        <v>85</v>
      </c>
      <c r="AW2708" s="13" t="s">
        <v>37</v>
      </c>
      <c r="AX2708" s="13" t="s">
        <v>76</v>
      </c>
      <c r="AY2708" s="169" t="s">
        <v>160</v>
      </c>
    </row>
    <row r="2709" spans="2:51" s="14" customFormat="1" ht="10">
      <c r="B2709" s="175"/>
      <c r="D2709" s="159" t="s">
        <v>171</v>
      </c>
      <c r="E2709" s="176" t="s">
        <v>21</v>
      </c>
      <c r="F2709" s="177" t="s">
        <v>180</v>
      </c>
      <c r="H2709" s="178">
        <v>46.464</v>
      </c>
      <c r="I2709" s="179"/>
      <c r="L2709" s="175"/>
      <c r="M2709" s="180"/>
      <c r="T2709" s="181"/>
      <c r="AT2709" s="176" t="s">
        <v>171</v>
      </c>
      <c r="AU2709" s="176" t="s">
        <v>85</v>
      </c>
      <c r="AV2709" s="14" t="s">
        <v>181</v>
      </c>
      <c r="AW2709" s="14" t="s">
        <v>37</v>
      </c>
      <c r="AX2709" s="14" t="s">
        <v>76</v>
      </c>
      <c r="AY2709" s="176" t="s">
        <v>160</v>
      </c>
    </row>
    <row r="2710" spans="2:51" s="12" customFormat="1" ht="10">
      <c r="B2710" s="162"/>
      <c r="D2710" s="159" t="s">
        <v>171</v>
      </c>
      <c r="E2710" s="163" t="s">
        <v>21</v>
      </c>
      <c r="F2710" s="164" t="s">
        <v>830</v>
      </c>
      <c r="H2710" s="163" t="s">
        <v>21</v>
      </c>
      <c r="I2710" s="165"/>
      <c r="L2710" s="162"/>
      <c r="M2710" s="166"/>
      <c r="T2710" s="167"/>
      <c r="AT2710" s="163" t="s">
        <v>171</v>
      </c>
      <c r="AU2710" s="163" t="s">
        <v>85</v>
      </c>
      <c r="AV2710" s="12" t="s">
        <v>83</v>
      </c>
      <c r="AW2710" s="12" t="s">
        <v>37</v>
      </c>
      <c r="AX2710" s="12" t="s">
        <v>76</v>
      </c>
      <c r="AY2710" s="163" t="s">
        <v>160</v>
      </c>
    </row>
    <row r="2711" spans="2:51" s="13" customFormat="1" ht="10">
      <c r="B2711" s="168"/>
      <c r="D2711" s="159" t="s">
        <v>171</v>
      </c>
      <c r="E2711" s="169" t="s">
        <v>21</v>
      </c>
      <c r="F2711" s="170" t="s">
        <v>2345</v>
      </c>
      <c r="H2711" s="171">
        <v>38.214</v>
      </c>
      <c r="I2711" s="172"/>
      <c r="L2711" s="168"/>
      <c r="M2711" s="173"/>
      <c r="T2711" s="174"/>
      <c r="AT2711" s="169" t="s">
        <v>171</v>
      </c>
      <c r="AU2711" s="169" t="s">
        <v>85</v>
      </c>
      <c r="AV2711" s="13" t="s">
        <v>85</v>
      </c>
      <c r="AW2711" s="13" t="s">
        <v>37</v>
      </c>
      <c r="AX2711" s="13" t="s">
        <v>76</v>
      </c>
      <c r="AY2711" s="169" t="s">
        <v>160</v>
      </c>
    </row>
    <row r="2712" spans="2:51" s="14" customFormat="1" ht="10">
      <c r="B2712" s="175"/>
      <c r="D2712" s="159" t="s">
        <v>171</v>
      </c>
      <c r="E2712" s="176" t="s">
        <v>21</v>
      </c>
      <c r="F2712" s="177" t="s">
        <v>180</v>
      </c>
      <c r="H2712" s="178">
        <v>38.214</v>
      </c>
      <c r="I2712" s="179"/>
      <c r="L2712" s="175"/>
      <c r="M2712" s="180"/>
      <c r="T2712" s="181"/>
      <c r="AT2712" s="176" t="s">
        <v>171</v>
      </c>
      <c r="AU2712" s="176" t="s">
        <v>85</v>
      </c>
      <c r="AV2712" s="14" t="s">
        <v>181</v>
      </c>
      <c r="AW2712" s="14" t="s">
        <v>37</v>
      </c>
      <c r="AX2712" s="14" t="s">
        <v>76</v>
      </c>
      <c r="AY2712" s="176" t="s">
        <v>160</v>
      </c>
    </row>
    <row r="2713" spans="2:51" s="12" customFormat="1" ht="10">
      <c r="B2713" s="162"/>
      <c r="D2713" s="159" t="s">
        <v>171</v>
      </c>
      <c r="E2713" s="163" t="s">
        <v>21</v>
      </c>
      <c r="F2713" s="164" t="s">
        <v>832</v>
      </c>
      <c r="H2713" s="163" t="s">
        <v>21</v>
      </c>
      <c r="I2713" s="165"/>
      <c r="L2713" s="162"/>
      <c r="M2713" s="166"/>
      <c r="T2713" s="167"/>
      <c r="AT2713" s="163" t="s">
        <v>171</v>
      </c>
      <c r="AU2713" s="163" t="s">
        <v>85</v>
      </c>
      <c r="AV2713" s="12" t="s">
        <v>83</v>
      </c>
      <c r="AW2713" s="12" t="s">
        <v>37</v>
      </c>
      <c r="AX2713" s="12" t="s">
        <v>76</v>
      </c>
      <c r="AY2713" s="163" t="s">
        <v>160</v>
      </c>
    </row>
    <row r="2714" spans="2:51" s="13" customFormat="1" ht="10">
      <c r="B2714" s="168"/>
      <c r="D2714" s="159" t="s">
        <v>171</v>
      </c>
      <c r="E2714" s="169" t="s">
        <v>21</v>
      </c>
      <c r="F2714" s="170" t="s">
        <v>2346</v>
      </c>
      <c r="H2714" s="171">
        <v>63.096</v>
      </c>
      <c r="I2714" s="172"/>
      <c r="L2714" s="168"/>
      <c r="M2714" s="173"/>
      <c r="T2714" s="174"/>
      <c r="AT2714" s="169" t="s">
        <v>171</v>
      </c>
      <c r="AU2714" s="169" t="s">
        <v>85</v>
      </c>
      <c r="AV2714" s="13" t="s">
        <v>85</v>
      </c>
      <c r="AW2714" s="13" t="s">
        <v>37</v>
      </c>
      <c r="AX2714" s="13" t="s">
        <v>76</v>
      </c>
      <c r="AY2714" s="169" t="s">
        <v>160</v>
      </c>
    </row>
    <row r="2715" spans="2:51" s="14" customFormat="1" ht="10">
      <c r="B2715" s="175"/>
      <c r="D2715" s="159" t="s">
        <v>171</v>
      </c>
      <c r="E2715" s="176" t="s">
        <v>21</v>
      </c>
      <c r="F2715" s="177" t="s">
        <v>180</v>
      </c>
      <c r="H2715" s="178">
        <v>63.096</v>
      </c>
      <c r="I2715" s="179"/>
      <c r="L2715" s="175"/>
      <c r="M2715" s="180"/>
      <c r="T2715" s="181"/>
      <c r="AT2715" s="176" t="s">
        <v>171</v>
      </c>
      <c r="AU2715" s="176" t="s">
        <v>85</v>
      </c>
      <c r="AV2715" s="14" t="s">
        <v>181</v>
      </c>
      <c r="AW2715" s="14" t="s">
        <v>37</v>
      </c>
      <c r="AX2715" s="14" t="s">
        <v>76</v>
      </c>
      <c r="AY2715" s="176" t="s">
        <v>160</v>
      </c>
    </row>
    <row r="2716" spans="2:51" s="12" customFormat="1" ht="10">
      <c r="B2716" s="162"/>
      <c r="D2716" s="159" t="s">
        <v>171</v>
      </c>
      <c r="E2716" s="163" t="s">
        <v>21</v>
      </c>
      <c r="F2716" s="164" t="s">
        <v>835</v>
      </c>
      <c r="H2716" s="163" t="s">
        <v>21</v>
      </c>
      <c r="I2716" s="165"/>
      <c r="L2716" s="162"/>
      <c r="M2716" s="166"/>
      <c r="T2716" s="167"/>
      <c r="AT2716" s="163" t="s">
        <v>171</v>
      </c>
      <c r="AU2716" s="163" t="s">
        <v>85</v>
      </c>
      <c r="AV2716" s="12" t="s">
        <v>83</v>
      </c>
      <c r="AW2716" s="12" t="s">
        <v>37</v>
      </c>
      <c r="AX2716" s="12" t="s">
        <v>76</v>
      </c>
      <c r="AY2716" s="163" t="s">
        <v>160</v>
      </c>
    </row>
    <row r="2717" spans="2:51" s="13" customFormat="1" ht="10">
      <c r="B2717" s="168"/>
      <c r="D2717" s="159" t="s">
        <v>171</v>
      </c>
      <c r="E2717" s="169" t="s">
        <v>21</v>
      </c>
      <c r="F2717" s="170" t="s">
        <v>2347</v>
      </c>
      <c r="H2717" s="171">
        <v>54.12</v>
      </c>
      <c r="I2717" s="172"/>
      <c r="L2717" s="168"/>
      <c r="M2717" s="173"/>
      <c r="T2717" s="174"/>
      <c r="AT2717" s="169" t="s">
        <v>171</v>
      </c>
      <c r="AU2717" s="169" t="s">
        <v>85</v>
      </c>
      <c r="AV2717" s="13" t="s">
        <v>85</v>
      </c>
      <c r="AW2717" s="13" t="s">
        <v>37</v>
      </c>
      <c r="AX2717" s="13" t="s">
        <v>76</v>
      </c>
      <c r="AY2717" s="169" t="s">
        <v>160</v>
      </c>
    </row>
    <row r="2718" spans="2:51" s="13" customFormat="1" ht="10">
      <c r="B2718" s="168"/>
      <c r="D2718" s="159" t="s">
        <v>171</v>
      </c>
      <c r="E2718" s="169" t="s">
        <v>21</v>
      </c>
      <c r="F2718" s="170" t="s">
        <v>2348</v>
      </c>
      <c r="H2718" s="171">
        <v>-3.59</v>
      </c>
      <c r="I2718" s="172"/>
      <c r="L2718" s="168"/>
      <c r="M2718" s="173"/>
      <c r="T2718" s="174"/>
      <c r="AT2718" s="169" t="s">
        <v>171</v>
      </c>
      <c r="AU2718" s="169" t="s">
        <v>85</v>
      </c>
      <c r="AV2718" s="13" t="s">
        <v>85</v>
      </c>
      <c r="AW2718" s="13" t="s">
        <v>37</v>
      </c>
      <c r="AX2718" s="13" t="s">
        <v>76</v>
      </c>
      <c r="AY2718" s="169" t="s">
        <v>160</v>
      </c>
    </row>
    <row r="2719" spans="2:51" s="14" customFormat="1" ht="10">
      <c r="B2719" s="175"/>
      <c r="D2719" s="159" t="s">
        <v>171</v>
      </c>
      <c r="E2719" s="176" t="s">
        <v>21</v>
      </c>
      <c r="F2719" s="177" t="s">
        <v>180</v>
      </c>
      <c r="H2719" s="178">
        <v>50.53</v>
      </c>
      <c r="I2719" s="179"/>
      <c r="L2719" s="175"/>
      <c r="M2719" s="180"/>
      <c r="T2719" s="181"/>
      <c r="AT2719" s="176" t="s">
        <v>171</v>
      </c>
      <c r="AU2719" s="176" t="s">
        <v>85</v>
      </c>
      <c r="AV2719" s="14" t="s">
        <v>181</v>
      </c>
      <c r="AW2719" s="14" t="s">
        <v>37</v>
      </c>
      <c r="AX2719" s="14" t="s">
        <v>76</v>
      </c>
      <c r="AY2719" s="176" t="s">
        <v>160</v>
      </c>
    </row>
    <row r="2720" spans="2:51" s="12" customFormat="1" ht="10">
      <c r="B2720" s="162"/>
      <c r="D2720" s="159" t="s">
        <v>171</v>
      </c>
      <c r="E2720" s="163" t="s">
        <v>21</v>
      </c>
      <c r="F2720" s="164" t="s">
        <v>839</v>
      </c>
      <c r="H2720" s="163" t="s">
        <v>21</v>
      </c>
      <c r="I2720" s="165"/>
      <c r="L2720" s="162"/>
      <c r="M2720" s="166"/>
      <c r="T2720" s="167"/>
      <c r="AT2720" s="163" t="s">
        <v>171</v>
      </c>
      <c r="AU2720" s="163" t="s">
        <v>85</v>
      </c>
      <c r="AV2720" s="12" t="s">
        <v>83</v>
      </c>
      <c r="AW2720" s="12" t="s">
        <v>37</v>
      </c>
      <c r="AX2720" s="12" t="s">
        <v>76</v>
      </c>
      <c r="AY2720" s="163" t="s">
        <v>160</v>
      </c>
    </row>
    <row r="2721" spans="2:51" s="13" customFormat="1" ht="10">
      <c r="B2721" s="168"/>
      <c r="D2721" s="159" t="s">
        <v>171</v>
      </c>
      <c r="E2721" s="169" t="s">
        <v>21</v>
      </c>
      <c r="F2721" s="170" t="s">
        <v>2347</v>
      </c>
      <c r="H2721" s="171">
        <v>54.12</v>
      </c>
      <c r="I2721" s="172"/>
      <c r="L2721" s="168"/>
      <c r="M2721" s="173"/>
      <c r="T2721" s="174"/>
      <c r="AT2721" s="169" t="s">
        <v>171</v>
      </c>
      <c r="AU2721" s="169" t="s">
        <v>85</v>
      </c>
      <c r="AV2721" s="13" t="s">
        <v>85</v>
      </c>
      <c r="AW2721" s="13" t="s">
        <v>37</v>
      </c>
      <c r="AX2721" s="13" t="s">
        <v>76</v>
      </c>
      <c r="AY2721" s="169" t="s">
        <v>160</v>
      </c>
    </row>
    <row r="2722" spans="2:51" s="13" customFormat="1" ht="10">
      <c r="B2722" s="168"/>
      <c r="D2722" s="159" t="s">
        <v>171</v>
      </c>
      <c r="E2722" s="169" t="s">
        <v>21</v>
      </c>
      <c r="F2722" s="170" t="s">
        <v>2348</v>
      </c>
      <c r="H2722" s="171">
        <v>-3.59</v>
      </c>
      <c r="I2722" s="172"/>
      <c r="L2722" s="168"/>
      <c r="M2722" s="173"/>
      <c r="T2722" s="174"/>
      <c r="AT2722" s="169" t="s">
        <v>171</v>
      </c>
      <c r="AU2722" s="169" t="s">
        <v>85</v>
      </c>
      <c r="AV2722" s="13" t="s">
        <v>85</v>
      </c>
      <c r="AW2722" s="13" t="s">
        <v>37</v>
      </c>
      <c r="AX2722" s="13" t="s">
        <v>76</v>
      </c>
      <c r="AY2722" s="169" t="s">
        <v>160</v>
      </c>
    </row>
    <row r="2723" spans="2:51" s="14" customFormat="1" ht="10">
      <c r="B2723" s="175"/>
      <c r="D2723" s="159" t="s">
        <v>171</v>
      </c>
      <c r="E2723" s="176" t="s">
        <v>21</v>
      </c>
      <c r="F2723" s="177" t="s">
        <v>180</v>
      </c>
      <c r="H2723" s="178">
        <v>50.53</v>
      </c>
      <c r="I2723" s="179"/>
      <c r="L2723" s="175"/>
      <c r="M2723" s="180"/>
      <c r="T2723" s="181"/>
      <c r="AT2723" s="176" t="s">
        <v>171</v>
      </c>
      <c r="AU2723" s="176" t="s">
        <v>85</v>
      </c>
      <c r="AV2723" s="14" t="s">
        <v>181</v>
      </c>
      <c r="AW2723" s="14" t="s">
        <v>37</v>
      </c>
      <c r="AX2723" s="14" t="s">
        <v>76</v>
      </c>
      <c r="AY2723" s="176" t="s">
        <v>160</v>
      </c>
    </row>
    <row r="2724" spans="2:51" s="12" customFormat="1" ht="10">
      <c r="B2724" s="162"/>
      <c r="D2724" s="159" t="s">
        <v>171</v>
      </c>
      <c r="E2724" s="163" t="s">
        <v>21</v>
      </c>
      <c r="F2724" s="164" t="s">
        <v>840</v>
      </c>
      <c r="H2724" s="163" t="s">
        <v>21</v>
      </c>
      <c r="I2724" s="165"/>
      <c r="L2724" s="162"/>
      <c r="M2724" s="166"/>
      <c r="T2724" s="167"/>
      <c r="AT2724" s="163" t="s">
        <v>171</v>
      </c>
      <c r="AU2724" s="163" t="s">
        <v>85</v>
      </c>
      <c r="AV2724" s="12" t="s">
        <v>83</v>
      </c>
      <c r="AW2724" s="12" t="s">
        <v>37</v>
      </c>
      <c r="AX2724" s="12" t="s">
        <v>76</v>
      </c>
      <c r="AY2724" s="163" t="s">
        <v>160</v>
      </c>
    </row>
    <row r="2725" spans="2:51" s="13" customFormat="1" ht="10">
      <c r="B2725" s="168"/>
      <c r="D2725" s="159" t="s">
        <v>171</v>
      </c>
      <c r="E2725" s="169" t="s">
        <v>21</v>
      </c>
      <c r="F2725" s="170" t="s">
        <v>2349</v>
      </c>
      <c r="H2725" s="171">
        <v>46.86</v>
      </c>
      <c r="I2725" s="172"/>
      <c r="L2725" s="168"/>
      <c r="M2725" s="173"/>
      <c r="T2725" s="174"/>
      <c r="AT2725" s="169" t="s">
        <v>171</v>
      </c>
      <c r="AU2725" s="169" t="s">
        <v>85</v>
      </c>
      <c r="AV2725" s="13" t="s">
        <v>85</v>
      </c>
      <c r="AW2725" s="13" t="s">
        <v>37</v>
      </c>
      <c r="AX2725" s="13" t="s">
        <v>76</v>
      </c>
      <c r="AY2725" s="169" t="s">
        <v>160</v>
      </c>
    </row>
    <row r="2726" spans="2:51" s="14" customFormat="1" ht="10">
      <c r="B2726" s="175"/>
      <c r="D2726" s="159" t="s">
        <v>171</v>
      </c>
      <c r="E2726" s="176" t="s">
        <v>21</v>
      </c>
      <c r="F2726" s="177" t="s">
        <v>180</v>
      </c>
      <c r="H2726" s="178">
        <v>46.86</v>
      </c>
      <c r="I2726" s="179"/>
      <c r="L2726" s="175"/>
      <c r="M2726" s="180"/>
      <c r="T2726" s="181"/>
      <c r="AT2726" s="176" t="s">
        <v>171</v>
      </c>
      <c r="AU2726" s="176" t="s">
        <v>85</v>
      </c>
      <c r="AV2726" s="14" t="s">
        <v>181</v>
      </c>
      <c r="AW2726" s="14" t="s">
        <v>37</v>
      </c>
      <c r="AX2726" s="14" t="s">
        <v>76</v>
      </c>
      <c r="AY2726" s="176" t="s">
        <v>160</v>
      </c>
    </row>
    <row r="2727" spans="2:51" s="12" customFormat="1" ht="10">
      <c r="B2727" s="162"/>
      <c r="D2727" s="159" t="s">
        <v>171</v>
      </c>
      <c r="E2727" s="163" t="s">
        <v>21</v>
      </c>
      <c r="F2727" s="164" t="s">
        <v>844</v>
      </c>
      <c r="H2727" s="163" t="s">
        <v>21</v>
      </c>
      <c r="I2727" s="165"/>
      <c r="L2727" s="162"/>
      <c r="M2727" s="166"/>
      <c r="T2727" s="167"/>
      <c r="AT2727" s="163" t="s">
        <v>171</v>
      </c>
      <c r="AU2727" s="163" t="s">
        <v>85</v>
      </c>
      <c r="AV2727" s="12" t="s">
        <v>83</v>
      </c>
      <c r="AW2727" s="12" t="s">
        <v>37</v>
      </c>
      <c r="AX2727" s="12" t="s">
        <v>76</v>
      </c>
      <c r="AY2727" s="163" t="s">
        <v>160</v>
      </c>
    </row>
    <row r="2728" spans="2:51" s="13" customFormat="1" ht="10">
      <c r="B2728" s="168"/>
      <c r="D2728" s="159" t="s">
        <v>171</v>
      </c>
      <c r="E2728" s="169" t="s">
        <v>21</v>
      </c>
      <c r="F2728" s="170" t="s">
        <v>2350</v>
      </c>
      <c r="H2728" s="171">
        <v>24.684</v>
      </c>
      <c r="I2728" s="172"/>
      <c r="L2728" s="168"/>
      <c r="M2728" s="173"/>
      <c r="T2728" s="174"/>
      <c r="AT2728" s="169" t="s">
        <v>171</v>
      </c>
      <c r="AU2728" s="169" t="s">
        <v>85</v>
      </c>
      <c r="AV2728" s="13" t="s">
        <v>85</v>
      </c>
      <c r="AW2728" s="13" t="s">
        <v>37</v>
      </c>
      <c r="AX2728" s="13" t="s">
        <v>76</v>
      </c>
      <c r="AY2728" s="169" t="s">
        <v>160</v>
      </c>
    </row>
    <row r="2729" spans="2:51" s="14" customFormat="1" ht="10">
      <c r="B2729" s="175"/>
      <c r="D2729" s="159" t="s">
        <v>171</v>
      </c>
      <c r="E2729" s="176" t="s">
        <v>21</v>
      </c>
      <c r="F2729" s="177" t="s">
        <v>180</v>
      </c>
      <c r="H2729" s="178">
        <v>24.684</v>
      </c>
      <c r="I2729" s="179"/>
      <c r="L2729" s="175"/>
      <c r="M2729" s="180"/>
      <c r="T2729" s="181"/>
      <c r="AT2729" s="176" t="s">
        <v>171</v>
      </c>
      <c r="AU2729" s="176" t="s">
        <v>85</v>
      </c>
      <c r="AV2729" s="14" t="s">
        <v>181</v>
      </c>
      <c r="AW2729" s="14" t="s">
        <v>37</v>
      </c>
      <c r="AX2729" s="14" t="s">
        <v>76</v>
      </c>
      <c r="AY2729" s="176" t="s">
        <v>160</v>
      </c>
    </row>
    <row r="2730" spans="2:51" s="12" customFormat="1" ht="10">
      <c r="B2730" s="162"/>
      <c r="D2730" s="159" t="s">
        <v>171</v>
      </c>
      <c r="E2730" s="163" t="s">
        <v>21</v>
      </c>
      <c r="F2730" s="164" t="s">
        <v>962</v>
      </c>
      <c r="H2730" s="163" t="s">
        <v>21</v>
      </c>
      <c r="I2730" s="165"/>
      <c r="L2730" s="162"/>
      <c r="M2730" s="166"/>
      <c r="T2730" s="167"/>
      <c r="AT2730" s="163" t="s">
        <v>171</v>
      </c>
      <c r="AU2730" s="163" t="s">
        <v>85</v>
      </c>
      <c r="AV2730" s="12" t="s">
        <v>83</v>
      </c>
      <c r="AW2730" s="12" t="s">
        <v>37</v>
      </c>
      <c r="AX2730" s="12" t="s">
        <v>76</v>
      </c>
      <c r="AY2730" s="163" t="s">
        <v>160</v>
      </c>
    </row>
    <row r="2731" spans="2:51" s="13" customFormat="1" ht="10">
      <c r="B2731" s="168"/>
      <c r="D2731" s="159" t="s">
        <v>171</v>
      </c>
      <c r="E2731" s="169" t="s">
        <v>21</v>
      </c>
      <c r="F2731" s="170" t="s">
        <v>2351</v>
      </c>
      <c r="H2731" s="171">
        <v>18.368</v>
      </c>
      <c r="I2731" s="172"/>
      <c r="L2731" s="168"/>
      <c r="M2731" s="173"/>
      <c r="T2731" s="174"/>
      <c r="AT2731" s="169" t="s">
        <v>171</v>
      </c>
      <c r="AU2731" s="169" t="s">
        <v>85</v>
      </c>
      <c r="AV2731" s="13" t="s">
        <v>85</v>
      </c>
      <c r="AW2731" s="13" t="s">
        <v>37</v>
      </c>
      <c r="AX2731" s="13" t="s">
        <v>76</v>
      </c>
      <c r="AY2731" s="169" t="s">
        <v>160</v>
      </c>
    </row>
    <row r="2732" spans="2:51" s="14" customFormat="1" ht="10">
      <c r="B2732" s="175"/>
      <c r="D2732" s="159" t="s">
        <v>171</v>
      </c>
      <c r="E2732" s="176" t="s">
        <v>21</v>
      </c>
      <c r="F2732" s="177" t="s">
        <v>180</v>
      </c>
      <c r="H2732" s="178">
        <v>18.368</v>
      </c>
      <c r="I2732" s="179"/>
      <c r="L2732" s="175"/>
      <c r="M2732" s="180"/>
      <c r="T2732" s="181"/>
      <c r="AT2732" s="176" t="s">
        <v>171</v>
      </c>
      <c r="AU2732" s="176" t="s">
        <v>85</v>
      </c>
      <c r="AV2732" s="14" t="s">
        <v>181</v>
      </c>
      <c r="AW2732" s="14" t="s">
        <v>37</v>
      </c>
      <c r="AX2732" s="14" t="s">
        <v>76</v>
      </c>
      <c r="AY2732" s="176" t="s">
        <v>160</v>
      </c>
    </row>
    <row r="2733" spans="2:51" s="12" customFormat="1" ht="10">
      <c r="B2733" s="162"/>
      <c r="D2733" s="159" t="s">
        <v>171</v>
      </c>
      <c r="E2733" s="163" t="s">
        <v>21</v>
      </c>
      <c r="F2733" s="164" t="s">
        <v>965</v>
      </c>
      <c r="H2733" s="163" t="s">
        <v>21</v>
      </c>
      <c r="I2733" s="165"/>
      <c r="L2733" s="162"/>
      <c r="M2733" s="166"/>
      <c r="T2733" s="167"/>
      <c r="AT2733" s="163" t="s">
        <v>171</v>
      </c>
      <c r="AU2733" s="163" t="s">
        <v>85</v>
      </c>
      <c r="AV2733" s="12" t="s">
        <v>83</v>
      </c>
      <c r="AW2733" s="12" t="s">
        <v>37</v>
      </c>
      <c r="AX2733" s="12" t="s">
        <v>76</v>
      </c>
      <c r="AY2733" s="163" t="s">
        <v>160</v>
      </c>
    </row>
    <row r="2734" spans="2:51" s="13" customFormat="1" ht="10">
      <c r="B2734" s="168"/>
      <c r="D2734" s="159" t="s">
        <v>171</v>
      </c>
      <c r="E2734" s="169" t="s">
        <v>21</v>
      </c>
      <c r="F2734" s="170" t="s">
        <v>2352</v>
      </c>
      <c r="H2734" s="171">
        <v>7.36</v>
      </c>
      <c r="I2734" s="172"/>
      <c r="L2734" s="168"/>
      <c r="M2734" s="173"/>
      <c r="T2734" s="174"/>
      <c r="AT2734" s="169" t="s">
        <v>171</v>
      </c>
      <c r="AU2734" s="169" t="s">
        <v>85</v>
      </c>
      <c r="AV2734" s="13" t="s">
        <v>85</v>
      </c>
      <c r="AW2734" s="13" t="s">
        <v>37</v>
      </c>
      <c r="AX2734" s="13" t="s">
        <v>76</v>
      </c>
      <c r="AY2734" s="169" t="s">
        <v>160</v>
      </c>
    </row>
    <row r="2735" spans="2:51" s="14" customFormat="1" ht="10">
      <c r="B2735" s="175"/>
      <c r="D2735" s="159" t="s">
        <v>171</v>
      </c>
      <c r="E2735" s="176" t="s">
        <v>21</v>
      </c>
      <c r="F2735" s="177" t="s">
        <v>180</v>
      </c>
      <c r="H2735" s="178">
        <v>7.36</v>
      </c>
      <c r="I2735" s="179"/>
      <c r="L2735" s="175"/>
      <c r="M2735" s="180"/>
      <c r="T2735" s="181"/>
      <c r="AT2735" s="176" t="s">
        <v>171</v>
      </c>
      <c r="AU2735" s="176" t="s">
        <v>85</v>
      </c>
      <c r="AV2735" s="14" t="s">
        <v>181</v>
      </c>
      <c r="AW2735" s="14" t="s">
        <v>37</v>
      </c>
      <c r="AX2735" s="14" t="s">
        <v>76</v>
      </c>
      <c r="AY2735" s="176" t="s">
        <v>160</v>
      </c>
    </row>
    <row r="2736" spans="2:51" s="12" customFormat="1" ht="10">
      <c r="B2736" s="162"/>
      <c r="D2736" s="159" t="s">
        <v>171</v>
      </c>
      <c r="E2736" s="163" t="s">
        <v>21</v>
      </c>
      <c r="F2736" s="164" t="s">
        <v>854</v>
      </c>
      <c r="H2736" s="163" t="s">
        <v>21</v>
      </c>
      <c r="I2736" s="165"/>
      <c r="L2736" s="162"/>
      <c r="M2736" s="166"/>
      <c r="T2736" s="167"/>
      <c r="AT2736" s="163" t="s">
        <v>171</v>
      </c>
      <c r="AU2736" s="163" t="s">
        <v>85</v>
      </c>
      <c r="AV2736" s="12" t="s">
        <v>83</v>
      </c>
      <c r="AW2736" s="12" t="s">
        <v>37</v>
      </c>
      <c r="AX2736" s="12" t="s">
        <v>76</v>
      </c>
      <c r="AY2736" s="163" t="s">
        <v>160</v>
      </c>
    </row>
    <row r="2737" spans="2:51" s="13" customFormat="1" ht="10">
      <c r="B2737" s="168"/>
      <c r="D2737" s="159" t="s">
        <v>171</v>
      </c>
      <c r="E2737" s="169" t="s">
        <v>21</v>
      </c>
      <c r="F2737" s="170" t="s">
        <v>2353</v>
      </c>
      <c r="H2737" s="171">
        <v>49.17</v>
      </c>
      <c r="I2737" s="172"/>
      <c r="L2737" s="168"/>
      <c r="M2737" s="173"/>
      <c r="T2737" s="174"/>
      <c r="AT2737" s="169" t="s">
        <v>171</v>
      </c>
      <c r="AU2737" s="169" t="s">
        <v>85</v>
      </c>
      <c r="AV2737" s="13" t="s">
        <v>85</v>
      </c>
      <c r="AW2737" s="13" t="s">
        <v>37</v>
      </c>
      <c r="AX2737" s="13" t="s">
        <v>76</v>
      </c>
      <c r="AY2737" s="169" t="s">
        <v>160</v>
      </c>
    </row>
    <row r="2738" spans="2:51" s="13" customFormat="1" ht="10">
      <c r="B2738" s="168"/>
      <c r="D2738" s="159" t="s">
        <v>171</v>
      </c>
      <c r="E2738" s="169" t="s">
        <v>21</v>
      </c>
      <c r="F2738" s="170" t="s">
        <v>2354</v>
      </c>
      <c r="H2738" s="171">
        <v>-1.28</v>
      </c>
      <c r="I2738" s="172"/>
      <c r="L2738" s="168"/>
      <c r="M2738" s="173"/>
      <c r="T2738" s="174"/>
      <c r="AT2738" s="169" t="s">
        <v>171</v>
      </c>
      <c r="AU2738" s="169" t="s">
        <v>85</v>
      </c>
      <c r="AV2738" s="13" t="s">
        <v>85</v>
      </c>
      <c r="AW2738" s="13" t="s">
        <v>37</v>
      </c>
      <c r="AX2738" s="13" t="s">
        <v>76</v>
      </c>
      <c r="AY2738" s="169" t="s">
        <v>160</v>
      </c>
    </row>
    <row r="2739" spans="2:51" s="14" customFormat="1" ht="10">
      <c r="B2739" s="175"/>
      <c r="D2739" s="159" t="s">
        <v>171</v>
      </c>
      <c r="E2739" s="176" t="s">
        <v>21</v>
      </c>
      <c r="F2739" s="177" t="s">
        <v>180</v>
      </c>
      <c r="H2739" s="178">
        <v>47.89</v>
      </c>
      <c r="I2739" s="179"/>
      <c r="L2739" s="175"/>
      <c r="M2739" s="180"/>
      <c r="T2739" s="181"/>
      <c r="AT2739" s="176" t="s">
        <v>171</v>
      </c>
      <c r="AU2739" s="176" t="s">
        <v>85</v>
      </c>
      <c r="AV2739" s="14" t="s">
        <v>181</v>
      </c>
      <c r="AW2739" s="14" t="s">
        <v>37</v>
      </c>
      <c r="AX2739" s="14" t="s">
        <v>76</v>
      </c>
      <c r="AY2739" s="176" t="s">
        <v>160</v>
      </c>
    </row>
    <row r="2740" spans="2:51" s="12" customFormat="1" ht="10">
      <c r="B2740" s="162"/>
      <c r="D2740" s="159" t="s">
        <v>171</v>
      </c>
      <c r="E2740" s="163" t="s">
        <v>21</v>
      </c>
      <c r="F2740" s="164" t="s">
        <v>858</v>
      </c>
      <c r="H2740" s="163" t="s">
        <v>21</v>
      </c>
      <c r="I2740" s="165"/>
      <c r="L2740" s="162"/>
      <c r="M2740" s="166"/>
      <c r="T2740" s="167"/>
      <c r="AT2740" s="163" t="s">
        <v>171</v>
      </c>
      <c r="AU2740" s="163" t="s">
        <v>85</v>
      </c>
      <c r="AV2740" s="12" t="s">
        <v>83</v>
      </c>
      <c r="AW2740" s="12" t="s">
        <v>37</v>
      </c>
      <c r="AX2740" s="12" t="s">
        <v>76</v>
      </c>
      <c r="AY2740" s="163" t="s">
        <v>160</v>
      </c>
    </row>
    <row r="2741" spans="2:51" s="13" customFormat="1" ht="10">
      <c r="B2741" s="168"/>
      <c r="D2741" s="159" t="s">
        <v>171</v>
      </c>
      <c r="E2741" s="169" t="s">
        <v>21</v>
      </c>
      <c r="F2741" s="170" t="s">
        <v>2349</v>
      </c>
      <c r="H2741" s="171">
        <v>46.86</v>
      </c>
      <c r="I2741" s="172"/>
      <c r="L2741" s="168"/>
      <c r="M2741" s="173"/>
      <c r="T2741" s="174"/>
      <c r="AT2741" s="169" t="s">
        <v>171</v>
      </c>
      <c r="AU2741" s="169" t="s">
        <v>85</v>
      </c>
      <c r="AV2741" s="13" t="s">
        <v>85</v>
      </c>
      <c r="AW2741" s="13" t="s">
        <v>37</v>
      </c>
      <c r="AX2741" s="13" t="s">
        <v>76</v>
      </c>
      <c r="AY2741" s="169" t="s">
        <v>160</v>
      </c>
    </row>
    <row r="2742" spans="2:51" s="14" customFormat="1" ht="10">
      <c r="B2742" s="175"/>
      <c r="D2742" s="159" t="s">
        <v>171</v>
      </c>
      <c r="E2742" s="176" t="s">
        <v>21</v>
      </c>
      <c r="F2742" s="177" t="s">
        <v>180</v>
      </c>
      <c r="H2742" s="178">
        <v>46.86</v>
      </c>
      <c r="I2742" s="179"/>
      <c r="L2742" s="175"/>
      <c r="M2742" s="180"/>
      <c r="T2742" s="181"/>
      <c r="AT2742" s="176" t="s">
        <v>171</v>
      </c>
      <c r="AU2742" s="176" t="s">
        <v>85</v>
      </c>
      <c r="AV2742" s="14" t="s">
        <v>181</v>
      </c>
      <c r="AW2742" s="14" t="s">
        <v>37</v>
      </c>
      <c r="AX2742" s="14" t="s">
        <v>76</v>
      </c>
      <c r="AY2742" s="176" t="s">
        <v>160</v>
      </c>
    </row>
    <row r="2743" spans="2:51" s="12" customFormat="1" ht="10">
      <c r="B2743" s="162"/>
      <c r="D2743" s="159" t="s">
        <v>171</v>
      </c>
      <c r="E2743" s="163" t="s">
        <v>21</v>
      </c>
      <c r="F2743" s="164" t="s">
        <v>967</v>
      </c>
      <c r="H2743" s="163" t="s">
        <v>21</v>
      </c>
      <c r="I2743" s="165"/>
      <c r="L2743" s="162"/>
      <c r="M2743" s="166"/>
      <c r="T2743" s="167"/>
      <c r="AT2743" s="163" t="s">
        <v>171</v>
      </c>
      <c r="AU2743" s="163" t="s">
        <v>85</v>
      </c>
      <c r="AV2743" s="12" t="s">
        <v>83</v>
      </c>
      <c r="AW2743" s="12" t="s">
        <v>37</v>
      </c>
      <c r="AX2743" s="12" t="s">
        <v>76</v>
      </c>
      <c r="AY2743" s="163" t="s">
        <v>160</v>
      </c>
    </row>
    <row r="2744" spans="2:51" s="13" customFormat="1" ht="10">
      <c r="B2744" s="168"/>
      <c r="D2744" s="159" t="s">
        <v>171</v>
      </c>
      <c r="E2744" s="169" t="s">
        <v>21</v>
      </c>
      <c r="F2744" s="170" t="s">
        <v>2351</v>
      </c>
      <c r="H2744" s="171">
        <v>18.368</v>
      </c>
      <c r="I2744" s="172"/>
      <c r="L2744" s="168"/>
      <c r="M2744" s="173"/>
      <c r="T2744" s="174"/>
      <c r="AT2744" s="169" t="s">
        <v>171</v>
      </c>
      <c r="AU2744" s="169" t="s">
        <v>85</v>
      </c>
      <c r="AV2744" s="13" t="s">
        <v>85</v>
      </c>
      <c r="AW2744" s="13" t="s">
        <v>37</v>
      </c>
      <c r="AX2744" s="13" t="s">
        <v>76</v>
      </c>
      <c r="AY2744" s="169" t="s">
        <v>160</v>
      </c>
    </row>
    <row r="2745" spans="2:51" s="14" customFormat="1" ht="10">
      <c r="B2745" s="175"/>
      <c r="D2745" s="159" t="s">
        <v>171</v>
      </c>
      <c r="E2745" s="176" t="s">
        <v>21</v>
      </c>
      <c r="F2745" s="177" t="s">
        <v>180</v>
      </c>
      <c r="H2745" s="178">
        <v>18.368</v>
      </c>
      <c r="I2745" s="179"/>
      <c r="L2745" s="175"/>
      <c r="M2745" s="180"/>
      <c r="T2745" s="181"/>
      <c r="AT2745" s="176" t="s">
        <v>171</v>
      </c>
      <c r="AU2745" s="176" t="s">
        <v>85</v>
      </c>
      <c r="AV2745" s="14" t="s">
        <v>181</v>
      </c>
      <c r="AW2745" s="14" t="s">
        <v>37</v>
      </c>
      <c r="AX2745" s="14" t="s">
        <v>76</v>
      </c>
      <c r="AY2745" s="176" t="s">
        <v>160</v>
      </c>
    </row>
    <row r="2746" spans="2:51" s="12" customFormat="1" ht="10">
      <c r="B2746" s="162"/>
      <c r="D2746" s="159" t="s">
        <v>171</v>
      </c>
      <c r="E2746" s="163" t="s">
        <v>21</v>
      </c>
      <c r="F2746" s="164" t="s">
        <v>969</v>
      </c>
      <c r="H2746" s="163" t="s">
        <v>21</v>
      </c>
      <c r="I2746" s="165"/>
      <c r="L2746" s="162"/>
      <c r="M2746" s="166"/>
      <c r="T2746" s="167"/>
      <c r="AT2746" s="163" t="s">
        <v>171</v>
      </c>
      <c r="AU2746" s="163" t="s">
        <v>85</v>
      </c>
      <c r="AV2746" s="12" t="s">
        <v>83</v>
      </c>
      <c r="AW2746" s="12" t="s">
        <v>37</v>
      </c>
      <c r="AX2746" s="12" t="s">
        <v>76</v>
      </c>
      <c r="AY2746" s="163" t="s">
        <v>160</v>
      </c>
    </row>
    <row r="2747" spans="2:51" s="13" customFormat="1" ht="10">
      <c r="B2747" s="168"/>
      <c r="D2747" s="159" t="s">
        <v>171</v>
      </c>
      <c r="E2747" s="169" t="s">
        <v>21</v>
      </c>
      <c r="F2747" s="170" t="s">
        <v>2352</v>
      </c>
      <c r="H2747" s="171">
        <v>7.36</v>
      </c>
      <c r="I2747" s="172"/>
      <c r="L2747" s="168"/>
      <c r="M2747" s="173"/>
      <c r="T2747" s="174"/>
      <c r="AT2747" s="169" t="s">
        <v>171</v>
      </c>
      <c r="AU2747" s="169" t="s">
        <v>85</v>
      </c>
      <c r="AV2747" s="13" t="s">
        <v>85</v>
      </c>
      <c r="AW2747" s="13" t="s">
        <v>37</v>
      </c>
      <c r="AX2747" s="13" t="s">
        <v>76</v>
      </c>
      <c r="AY2747" s="169" t="s">
        <v>160</v>
      </c>
    </row>
    <row r="2748" spans="2:51" s="14" customFormat="1" ht="10">
      <c r="B2748" s="175"/>
      <c r="D2748" s="159" t="s">
        <v>171</v>
      </c>
      <c r="E2748" s="176" t="s">
        <v>21</v>
      </c>
      <c r="F2748" s="177" t="s">
        <v>180</v>
      </c>
      <c r="H2748" s="178">
        <v>7.36</v>
      </c>
      <c r="I2748" s="179"/>
      <c r="L2748" s="175"/>
      <c r="M2748" s="180"/>
      <c r="T2748" s="181"/>
      <c r="AT2748" s="176" t="s">
        <v>171</v>
      </c>
      <c r="AU2748" s="176" t="s">
        <v>85</v>
      </c>
      <c r="AV2748" s="14" t="s">
        <v>181</v>
      </c>
      <c r="AW2748" s="14" t="s">
        <v>37</v>
      </c>
      <c r="AX2748" s="14" t="s">
        <v>76</v>
      </c>
      <c r="AY2748" s="176" t="s">
        <v>160</v>
      </c>
    </row>
    <row r="2749" spans="2:51" s="12" customFormat="1" ht="10">
      <c r="B2749" s="162"/>
      <c r="D2749" s="159" t="s">
        <v>171</v>
      </c>
      <c r="E2749" s="163" t="s">
        <v>21</v>
      </c>
      <c r="F2749" s="164" t="s">
        <v>866</v>
      </c>
      <c r="H2749" s="163" t="s">
        <v>21</v>
      </c>
      <c r="I2749" s="165"/>
      <c r="L2749" s="162"/>
      <c r="M2749" s="166"/>
      <c r="T2749" s="167"/>
      <c r="AT2749" s="163" t="s">
        <v>171</v>
      </c>
      <c r="AU2749" s="163" t="s">
        <v>85</v>
      </c>
      <c r="AV2749" s="12" t="s">
        <v>83</v>
      </c>
      <c r="AW2749" s="12" t="s">
        <v>37</v>
      </c>
      <c r="AX2749" s="12" t="s">
        <v>76</v>
      </c>
      <c r="AY2749" s="163" t="s">
        <v>160</v>
      </c>
    </row>
    <row r="2750" spans="2:51" s="13" customFormat="1" ht="10">
      <c r="B2750" s="168"/>
      <c r="D2750" s="159" t="s">
        <v>171</v>
      </c>
      <c r="E2750" s="169" t="s">
        <v>21</v>
      </c>
      <c r="F2750" s="170" t="s">
        <v>2355</v>
      </c>
      <c r="H2750" s="171">
        <v>215.082</v>
      </c>
      <c r="I2750" s="172"/>
      <c r="L2750" s="168"/>
      <c r="M2750" s="173"/>
      <c r="T2750" s="174"/>
      <c r="AT2750" s="169" t="s">
        <v>171</v>
      </c>
      <c r="AU2750" s="169" t="s">
        <v>85</v>
      </c>
      <c r="AV2750" s="13" t="s">
        <v>85</v>
      </c>
      <c r="AW2750" s="13" t="s">
        <v>37</v>
      </c>
      <c r="AX2750" s="13" t="s">
        <v>76</v>
      </c>
      <c r="AY2750" s="169" t="s">
        <v>160</v>
      </c>
    </row>
    <row r="2751" spans="2:51" s="13" customFormat="1" ht="10">
      <c r="B2751" s="168"/>
      <c r="D2751" s="159" t="s">
        <v>171</v>
      </c>
      <c r="E2751" s="169" t="s">
        <v>21</v>
      </c>
      <c r="F2751" s="170" t="s">
        <v>2356</v>
      </c>
      <c r="H2751" s="171">
        <v>-6.479</v>
      </c>
      <c r="I2751" s="172"/>
      <c r="L2751" s="168"/>
      <c r="M2751" s="173"/>
      <c r="T2751" s="174"/>
      <c r="AT2751" s="169" t="s">
        <v>171</v>
      </c>
      <c r="AU2751" s="169" t="s">
        <v>85</v>
      </c>
      <c r="AV2751" s="13" t="s">
        <v>85</v>
      </c>
      <c r="AW2751" s="13" t="s">
        <v>37</v>
      </c>
      <c r="AX2751" s="13" t="s">
        <v>76</v>
      </c>
      <c r="AY2751" s="169" t="s">
        <v>160</v>
      </c>
    </row>
    <row r="2752" spans="2:51" s="14" customFormat="1" ht="10">
      <c r="B2752" s="175"/>
      <c r="D2752" s="159" t="s">
        <v>171</v>
      </c>
      <c r="E2752" s="176" t="s">
        <v>21</v>
      </c>
      <c r="F2752" s="177" t="s">
        <v>180</v>
      </c>
      <c r="H2752" s="178">
        <v>208.60299999999998</v>
      </c>
      <c r="I2752" s="179"/>
      <c r="L2752" s="175"/>
      <c r="M2752" s="180"/>
      <c r="T2752" s="181"/>
      <c r="AT2752" s="176" t="s">
        <v>171</v>
      </c>
      <c r="AU2752" s="176" t="s">
        <v>85</v>
      </c>
      <c r="AV2752" s="14" t="s">
        <v>181</v>
      </c>
      <c r="AW2752" s="14" t="s">
        <v>37</v>
      </c>
      <c r="AX2752" s="14" t="s">
        <v>76</v>
      </c>
      <c r="AY2752" s="176" t="s">
        <v>160</v>
      </c>
    </row>
    <row r="2753" spans="2:51" s="12" customFormat="1" ht="10">
      <c r="B2753" s="162"/>
      <c r="D2753" s="159" t="s">
        <v>171</v>
      </c>
      <c r="E2753" s="163" t="s">
        <v>21</v>
      </c>
      <c r="F2753" s="164" t="s">
        <v>870</v>
      </c>
      <c r="H2753" s="163" t="s">
        <v>21</v>
      </c>
      <c r="I2753" s="165"/>
      <c r="L2753" s="162"/>
      <c r="M2753" s="166"/>
      <c r="T2753" s="167"/>
      <c r="AT2753" s="163" t="s">
        <v>171</v>
      </c>
      <c r="AU2753" s="163" t="s">
        <v>85</v>
      </c>
      <c r="AV2753" s="12" t="s">
        <v>83</v>
      </c>
      <c r="AW2753" s="12" t="s">
        <v>37</v>
      </c>
      <c r="AX2753" s="12" t="s">
        <v>76</v>
      </c>
      <c r="AY2753" s="163" t="s">
        <v>160</v>
      </c>
    </row>
    <row r="2754" spans="2:51" s="13" customFormat="1" ht="10">
      <c r="B2754" s="168"/>
      <c r="D2754" s="159" t="s">
        <v>171</v>
      </c>
      <c r="E2754" s="169" t="s">
        <v>21</v>
      </c>
      <c r="F2754" s="170" t="s">
        <v>2357</v>
      </c>
      <c r="H2754" s="171">
        <v>162.994</v>
      </c>
      <c r="I2754" s="172"/>
      <c r="L2754" s="168"/>
      <c r="M2754" s="173"/>
      <c r="T2754" s="174"/>
      <c r="AT2754" s="169" t="s">
        <v>171</v>
      </c>
      <c r="AU2754" s="169" t="s">
        <v>85</v>
      </c>
      <c r="AV2754" s="13" t="s">
        <v>85</v>
      </c>
      <c r="AW2754" s="13" t="s">
        <v>37</v>
      </c>
      <c r="AX2754" s="13" t="s">
        <v>76</v>
      </c>
      <c r="AY2754" s="169" t="s">
        <v>160</v>
      </c>
    </row>
    <row r="2755" spans="2:51" s="13" customFormat="1" ht="10">
      <c r="B2755" s="168"/>
      <c r="D2755" s="159" t="s">
        <v>171</v>
      </c>
      <c r="E2755" s="169" t="s">
        <v>21</v>
      </c>
      <c r="F2755" s="170" t="s">
        <v>2358</v>
      </c>
      <c r="H2755" s="171">
        <v>-19.447</v>
      </c>
      <c r="I2755" s="172"/>
      <c r="L2755" s="168"/>
      <c r="M2755" s="173"/>
      <c r="T2755" s="174"/>
      <c r="AT2755" s="169" t="s">
        <v>171</v>
      </c>
      <c r="AU2755" s="169" t="s">
        <v>85</v>
      </c>
      <c r="AV2755" s="13" t="s">
        <v>85</v>
      </c>
      <c r="AW2755" s="13" t="s">
        <v>37</v>
      </c>
      <c r="AX2755" s="13" t="s">
        <v>76</v>
      </c>
      <c r="AY2755" s="169" t="s">
        <v>160</v>
      </c>
    </row>
    <row r="2756" spans="2:51" s="14" customFormat="1" ht="10">
      <c r="B2756" s="175"/>
      <c r="D2756" s="159" t="s">
        <v>171</v>
      </c>
      <c r="E2756" s="176" t="s">
        <v>21</v>
      </c>
      <c r="F2756" s="177" t="s">
        <v>180</v>
      </c>
      <c r="H2756" s="178">
        <v>143.547</v>
      </c>
      <c r="I2756" s="179"/>
      <c r="L2756" s="175"/>
      <c r="M2756" s="180"/>
      <c r="T2756" s="181"/>
      <c r="AT2756" s="176" t="s">
        <v>171</v>
      </c>
      <c r="AU2756" s="176" t="s">
        <v>85</v>
      </c>
      <c r="AV2756" s="14" t="s">
        <v>181</v>
      </c>
      <c r="AW2756" s="14" t="s">
        <v>37</v>
      </c>
      <c r="AX2756" s="14" t="s">
        <v>76</v>
      </c>
      <c r="AY2756" s="176" t="s">
        <v>160</v>
      </c>
    </row>
    <row r="2757" spans="2:51" s="12" customFormat="1" ht="10">
      <c r="B2757" s="162"/>
      <c r="D2757" s="159" t="s">
        <v>171</v>
      </c>
      <c r="E2757" s="163" t="s">
        <v>21</v>
      </c>
      <c r="F2757" s="164" t="s">
        <v>874</v>
      </c>
      <c r="H2757" s="163" t="s">
        <v>21</v>
      </c>
      <c r="I2757" s="165"/>
      <c r="L2757" s="162"/>
      <c r="M2757" s="166"/>
      <c r="T2757" s="167"/>
      <c r="AT2757" s="163" t="s">
        <v>171</v>
      </c>
      <c r="AU2757" s="163" t="s">
        <v>85</v>
      </c>
      <c r="AV2757" s="12" t="s">
        <v>83</v>
      </c>
      <c r="AW2757" s="12" t="s">
        <v>37</v>
      </c>
      <c r="AX2757" s="12" t="s">
        <v>76</v>
      </c>
      <c r="AY2757" s="163" t="s">
        <v>160</v>
      </c>
    </row>
    <row r="2758" spans="2:51" s="13" customFormat="1" ht="10">
      <c r="B2758" s="168"/>
      <c r="D2758" s="159" t="s">
        <v>171</v>
      </c>
      <c r="E2758" s="169" t="s">
        <v>21</v>
      </c>
      <c r="F2758" s="170" t="s">
        <v>2359</v>
      </c>
      <c r="H2758" s="171">
        <v>44.68</v>
      </c>
      <c r="I2758" s="172"/>
      <c r="L2758" s="168"/>
      <c r="M2758" s="173"/>
      <c r="T2758" s="174"/>
      <c r="AT2758" s="169" t="s">
        <v>171</v>
      </c>
      <c r="AU2758" s="169" t="s">
        <v>85</v>
      </c>
      <c r="AV2758" s="13" t="s">
        <v>85</v>
      </c>
      <c r="AW2758" s="13" t="s">
        <v>37</v>
      </c>
      <c r="AX2758" s="13" t="s">
        <v>76</v>
      </c>
      <c r="AY2758" s="169" t="s">
        <v>160</v>
      </c>
    </row>
    <row r="2759" spans="2:51" s="14" customFormat="1" ht="10">
      <c r="B2759" s="175"/>
      <c r="D2759" s="159" t="s">
        <v>171</v>
      </c>
      <c r="E2759" s="176" t="s">
        <v>21</v>
      </c>
      <c r="F2759" s="177" t="s">
        <v>180</v>
      </c>
      <c r="H2759" s="178">
        <v>44.68</v>
      </c>
      <c r="I2759" s="179"/>
      <c r="L2759" s="175"/>
      <c r="M2759" s="180"/>
      <c r="T2759" s="181"/>
      <c r="AT2759" s="176" t="s">
        <v>171</v>
      </c>
      <c r="AU2759" s="176" t="s">
        <v>85</v>
      </c>
      <c r="AV2759" s="14" t="s">
        <v>181</v>
      </c>
      <c r="AW2759" s="14" t="s">
        <v>37</v>
      </c>
      <c r="AX2759" s="14" t="s">
        <v>76</v>
      </c>
      <c r="AY2759" s="176" t="s">
        <v>160</v>
      </c>
    </row>
    <row r="2760" spans="2:51" s="12" customFormat="1" ht="10">
      <c r="B2760" s="162"/>
      <c r="D2760" s="159" t="s">
        <v>171</v>
      </c>
      <c r="E2760" s="163" t="s">
        <v>21</v>
      </c>
      <c r="F2760" s="164" t="s">
        <v>877</v>
      </c>
      <c r="H2760" s="163" t="s">
        <v>21</v>
      </c>
      <c r="I2760" s="165"/>
      <c r="L2760" s="162"/>
      <c r="M2760" s="166"/>
      <c r="T2760" s="167"/>
      <c r="AT2760" s="163" t="s">
        <v>171</v>
      </c>
      <c r="AU2760" s="163" t="s">
        <v>85</v>
      </c>
      <c r="AV2760" s="12" t="s">
        <v>83</v>
      </c>
      <c r="AW2760" s="12" t="s">
        <v>37</v>
      </c>
      <c r="AX2760" s="12" t="s">
        <v>76</v>
      </c>
      <c r="AY2760" s="163" t="s">
        <v>160</v>
      </c>
    </row>
    <row r="2761" spans="2:51" s="13" customFormat="1" ht="10">
      <c r="B2761" s="168"/>
      <c r="D2761" s="159" t="s">
        <v>171</v>
      </c>
      <c r="E2761" s="169" t="s">
        <v>21</v>
      </c>
      <c r="F2761" s="170" t="s">
        <v>2360</v>
      </c>
      <c r="H2761" s="171">
        <v>45.738</v>
      </c>
      <c r="I2761" s="172"/>
      <c r="L2761" s="168"/>
      <c r="M2761" s="173"/>
      <c r="T2761" s="174"/>
      <c r="AT2761" s="169" t="s">
        <v>171</v>
      </c>
      <c r="AU2761" s="169" t="s">
        <v>85</v>
      </c>
      <c r="AV2761" s="13" t="s">
        <v>85</v>
      </c>
      <c r="AW2761" s="13" t="s">
        <v>37</v>
      </c>
      <c r="AX2761" s="13" t="s">
        <v>76</v>
      </c>
      <c r="AY2761" s="169" t="s">
        <v>160</v>
      </c>
    </row>
    <row r="2762" spans="2:51" s="14" customFormat="1" ht="10">
      <c r="B2762" s="175"/>
      <c r="D2762" s="159" t="s">
        <v>171</v>
      </c>
      <c r="E2762" s="176" t="s">
        <v>21</v>
      </c>
      <c r="F2762" s="177" t="s">
        <v>180</v>
      </c>
      <c r="H2762" s="178">
        <v>45.738</v>
      </c>
      <c r="I2762" s="179"/>
      <c r="L2762" s="175"/>
      <c r="M2762" s="180"/>
      <c r="T2762" s="181"/>
      <c r="AT2762" s="176" t="s">
        <v>171</v>
      </c>
      <c r="AU2762" s="176" t="s">
        <v>85</v>
      </c>
      <c r="AV2762" s="14" t="s">
        <v>181</v>
      </c>
      <c r="AW2762" s="14" t="s">
        <v>37</v>
      </c>
      <c r="AX2762" s="14" t="s">
        <v>76</v>
      </c>
      <c r="AY2762" s="176" t="s">
        <v>160</v>
      </c>
    </row>
    <row r="2763" spans="2:51" s="12" customFormat="1" ht="10">
      <c r="B2763" s="162"/>
      <c r="D2763" s="159" t="s">
        <v>171</v>
      </c>
      <c r="E2763" s="163" t="s">
        <v>21</v>
      </c>
      <c r="F2763" s="164" t="s">
        <v>879</v>
      </c>
      <c r="H2763" s="163" t="s">
        <v>21</v>
      </c>
      <c r="I2763" s="165"/>
      <c r="L2763" s="162"/>
      <c r="M2763" s="166"/>
      <c r="T2763" s="167"/>
      <c r="AT2763" s="163" t="s">
        <v>171</v>
      </c>
      <c r="AU2763" s="163" t="s">
        <v>85</v>
      </c>
      <c r="AV2763" s="12" t="s">
        <v>83</v>
      </c>
      <c r="AW2763" s="12" t="s">
        <v>37</v>
      </c>
      <c r="AX2763" s="12" t="s">
        <v>76</v>
      </c>
      <c r="AY2763" s="163" t="s">
        <v>160</v>
      </c>
    </row>
    <row r="2764" spans="2:51" s="13" customFormat="1" ht="10">
      <c r="B2764" s="168"/>
      <c r="D2764" s="159" t="s">
        <v>171</v>
      </c>
      <c r="E2764" s="169" t="s">
        <v>21</v>
      </c>
      <c r="F2764" s="170" t="s">
        <v>2361</v>
      </c>
      <c r="H2764" s="171">
        <v>240.03</v>
      </c>
      <c r="I2764" s="172"/>
      <c r="L2764" s="168"/>
      <c r="M2764" s="173"/>
      <c r="T2764" s="174"/>
      <c r="AT2764" s="169" t="s">
        <v>171</v>
      </c>
      <c r="AU2764" s="169" t="s">
        <v>85</v>
      </c>
      <c r="AV2764" s="13" t="s">
        <v>85</v>
      </c>
      <c r="AW2764" s="13" t="s">
        <v>37</v>
      </c>
      <c r="AX2764" s="13" t="s">
        <v>76</v>
      </c>
      <c r="AY2764" s="169" t="s">
        <v>160</v>
      </c>
    </row>
    <row r="2765" spans="2:51" s="13" customFormat="1" ht="10">
      <c r="B2765" s="168"/>
      <c r="D2765" s="159" t="s">
        <v>171</v>
      </c>
      <c r="E2765" s="169" t="s">
        <v>21</v>
      </c>
      <c r="F2765" s="170" t="s">
        <v>2362</v>
      </c>
      <c r="H2765" s="171">
        <v>-11.718</v>
      </c>
      <c r="I2765" s="172"/>
      <c r="L2765" s="168"/>
      <c r="M2765" s="173"/>
      <c r="T2765" s="174"/>
      <c r="AT2765" s="169" t="s">
        <v>171</v>
      </c>
      <c r="AU2765" s="169" t="s">
        <v>85</v>
      </c>
      <c r="AV2765" s="13" t="s">
        <v>85</v>
      </c>
      <c r="AW2765" s="13" t="s">
        <v>37</v>
      </c>
      <c r="AX2765" s="13" t="s">
        <v>76</v>
      </c>
      <c r="AY2765" s="169" t="s">
        <v>160</v>
      </c>
    </row>
    <row r="2766" spans="2:51" s="13" customFormat="1" ht="10">
      <c r="B2766" s="168"/>
      <c r="D2766" s="159" t="s">
        <v>171</v>
      </c>
      <c r="E2766" s="169" t="s">
        <v>21</v>
      </c>
      <c r="F2766" s="170" t="s">
        <v>2363</v>
      </c>
      <c r="H2766" s="171">
        <v>-6.535</v>
      </c>
      <c r="I2766" s="172"/>
      <c r="L2766" s="168"/>
      <c r="M2766" s="173"/>
      <c r="T2766" s="174"/>
      <c r="AT2766" s="169" t="s">
        <v>171</v>
      </c>
      <c r="AU2766" s="169" t="s">
        <v>85</v>
      </c>
      <c r="AV2766" s="13" t="s">
        <v>85</v>
      </c>
      <c r="AW2766" s="13" t="s">
        <v>37</v>
      </c>
      <c r="AX2766" s="13" t="s">
        <v>76</v>
      </c>
      <c r="AY2766" s="169" t="s">
        <v>160</v>
      </c>
    </row>
    <row r="2767" spans="2:51" s="14" customFormat="1" ht="10">
      <c r="B2767" s="175"/>
      <c r="D2767" s="159" t="s">
        <v>171</v>
      </c>
      <c r="E2767" s="176" t="s">
        <v>21</v>
      </c>
      <c r="F2767" s="177" t="s">
        <v>180</v>
      </c>
      <c r="H2767" s="178">
        <v>221.77700000000002</v>
      </c>
      <c r="I2767" s="179"/>
      <c r="L2767" s="175"/>
      <c r="M2767" s="180"/>
      <c r="T2767" s="181"/>
      <c r="AT2767" s="176" t="s">
        <v>171</v>
      </c>
      <c r="AU2767" s="176" t="s">
        <v>85</v>
      </c>
      <c r="AV2767" s="14" t="s">
        <v>181</v>
      </c>
      <c r="AW2767" s="14" t="s">
        <v>37</v>
      </c>
      <c r="AX2767" s="14" t="s">
        <v>76</v>
      </c>
      <c r="AY2767" s="176" t="s">
        <v>160</v>
      </c>
    </row>
    <row r="2768" spans="2:51" s="12" customFormat="1" ht="10">
      <c r="B2768" s="162"/>
      <c r="D2768" s="159" t="s">
        <v>171</v>
      </c>
      <c r="E2768" s="163" t="s">
        <v>21</v>
      </c>
      <c r="F2768" s="164" t="s">
        <v>884</v>
      </c>
      <c r="H2768" s="163" t="s">
        <v>21</v>
      </c>
      <c r="I2768" s="165"/>
      <c r="L2768" s="162"/>
      <c r="M2768" s="166"/>
      <c r="T2768" s="167"/>
      <c r="AT2768" s="163" t="s">
        <v>171</v>
      </c>
      <c r="AU2768" s="163" t="s">
        <v>85</v>
      </c>
      <c r="AV2768" s="12" t="s">
        <v>83</v>
      </c>
      <c r="AW2768" s="12" t="s">
        <v>37</v>
      </c>
      <c r="AX2768" s="12" t="s">
        <v>76</v>
      </c>
      <c r="AY2768" s="163" t="s">
        <v>160</v>
      </c>
    </row>
    <row r="2769" spans="2:51" s="13" customFormat="1" ht="10">
      <c r="B2769" s="168"/>
      <c r="D2769" s="159" t="s">
        <v>171</v>
      </c>
      <c r="E2769" s="169" t="s">
        <v>21</v>
      </c>
      <c r="F2769" s="170" t="s">
        <v>2364</v>
      </c>
      <c r="H2769" s="171">
        <v>128.52</v>
      </c>
      <c r="I2769" s="172"/>
      <c r="L2769" s="168"/>
      <c r="M2769" s="173"/>
      <c r="T2769" s="174"/>
      <c r="AT2769" s="169" t="s">
        <v>171</v>
      </c>
      <c r="AU2769" s="169" t="s">
        <v>85</v>
      </c>
      <c r="AV2769" s="13" t="s">
        <v>85</v>
      </c>
      <c r="AW2769" s="13" t="s">
        <v>37</v>
      </c>
      <c r="AX2769" s="13" t="s">
        <v>76</v>
      </c>
      <c r="AY2769" s="169" t="s">
        <v>160</v>
      </c>
    </row>
    <row r="2770" spans="2:51" s="13" customFormat="1" ht="10">
      <c r="B2770" s="168"/>
      <c r="D2770" s="159" t="s">
        <v>171</v>
      </c>
      <c r="E2770" s="169" t="s">
        <v>21</v>
      </c>
      <c r="F2770" s="170" t="s">
        <v>2365</v>
      </c>
      <c r="H2770" s="171">
        <v>-25.859</v>
      </c>
      <c r="I2770" s="172"/>
      <c r="L2770" s="168"/>
      <c r="M2770" s="173"/>
      <c r="T2770" s="174"/>
      <c r="AT2770" s="169" t="s">
        <v>171</v>
      </c>
      <c r="AU2770" s="169" t="s">
        <v>85</v>
      </c>
      <c r="AV2770" s="13" t="s">
        <v>85</v>
      </c>
      <c r="AW2770" s="13" t="s">
        <v>37</v>
      </c>
      <c r="AX2770" s="13" t="s">
        <v>76</v>
      </c>
      <c r="AY2770" s="169" t="s">
        <v>160</v>
      </c>
    </row>
    <row r="2771" spans="2:51" s="14" customFormat="1" ht="10">
      <c r="B2771" s="175"/>
      <c r="D2771" s="159" t="s">
        <v>171</v>
      </c>
      <c r="E2771" s="176" t="s">
        <v>21</v>
      </c>
      <c r="F2771" s="177" t="s">
        <v>180</v>
      </c>
      <c r="H2771" s="178">
        <v>102.661</v>
      </c>
      <c r="I2771" s="179"/>
      <c r="L2771" s="175"/>
      <c r="M2771" s="180"/>
      <c r="T2771" s="181"/>
      <c r="AT2771" s="176" t="s">
        <v>171</v>
      </c>
      <c r="AU2771" s="176" t="s">
        <v>85</v>
      </c>
      <c r="AV2771" s="14" t="s">
        <v>181</v>
      </c>
      <c r="AW2771" s="14" t="s">
        <v>37</v>
      </c>
      <c r="AX2771" s="14" t="s">
        <v>76</v>
      </c>
      <c r="AY2771" s="176" t="s">
        <v>160</v>
      </c>
    </row>
    <row r="2772" spans="2:51" s="12" customFormat="1" ht="10">
      <c r="B2772" s="162"/>
      <c r="D2772" s="159" t="s">
        <v>171</v>
      </c>
      <c r="E2772" s="163" t="s">
        <v>21</v>
      </c>
      <c r="F2772" s="164" t="s">
        <v>888</v>
      </c>
      <c r="H2772" s="163" t="s">
        <v>21</v>
      </c>
      <c r="I2772" s="165"/>
      <c r="L2772" s="162"/>
      <c r="M2772" s="166"/>
      <c r="T2772" s="167"/>
      <c r="AT2772" s="163" t="s">
        <v>171</v>
      </c>
      <c r="AU2772" s="163" t="s">
        <v>85</v>
      </c>
      <c r="AV2772" s="12" t="s">
        <v>83</v>
      </c>
      <c r="AW2772" s="12" t="s">
        <v>37</v>
      </c>
      <c r="AX2772" s="12" t="s">
        <v>76</v>
      </c>
      <c r="AY2772" s="163" t="s">
        <v>160</v>
      </c>
    </row>
    <row r="2773" spans="2:51" s="13" customFormat="1" ht="10">
      <c r="B2773" s="168"/>
      <c r="D2773" s="159" t="s">
        <v>171</v>
      </c>
      <c r="E2773" s="169" t="s">
        <v>21</v>
      </c>
      <c r="F2773" s="170" t="s">
        <v>2361</v>
      </c>
      <c r="H2773" s="171">
        <v>240.03</v>
      </c>
      <c r="I2773" s="172"/>
      <c r="L2773" s="168"/>
      <c r="M2773" s="173"/>
      <c r="T2773" s="174"/>
      <c r="AT2773" s="169" t="s">
        <v>171</v>
      </c>
      <c r="AU2773" s="169" t="s">
        <v>85</v>
      </c>
      <c r="AV2773" s="13" t="s">
        <v>85</v>
      </c>
      <c r="AW2773" s="13" t="s">
        <v>37</v>
      </c>
      <c r="AX2773" s="13" t="s">
        <v>76</v>
      </c>
      <c r="AY2773" s="169" t="s">
        <v>160</v>
      </c>
    </row>
    <row r="2774" spans="2:51" s="13" customFormat="1" ht="10">
      <c r="B2774" s="168"/>
      <c r="D2774" s="159" t="s">
        <v>171</v>
      </c>
      <c r="E2774" s="169" t="s">
        <v>21</v>
      </c>
      <c r="F2774" s="170" t="s">
        <v>2366</v>
      </c>
      <c r="H2774" s="171">
        <v>-11.718</v>
      </c>
      <c r="I2774" s="172"/>
      <c r="L2774" s="168"/>
      <c r="M2774" s="173"/>
      <c r="T2774" s="174"/>
      <c r="AT2774" s="169" t="s">
        <v>171</v>
      </c>
      <c r="AU2774" s="169" t="s">
        <v>85</v>
      </c>
      <c r="AV2774" s="13" t="s">
        <v>85</v>
      </c>
      <c r="AW2774" s="13" t="s">
        <v>37</v>
      </c>
      <c r="AX2774" s="13" t="s">
        <v>76</v>
      </c>
      <c r="AY2774" s="169" t="s">
        <v>160</v>
      </c>
    </row>
    <row r="2775" spans="2:51" s="13" customFormat="1" ht="10">
      <c r="B2775" s="168"/>
      <c r="D2775" s="159" t="s">
        <v>171</v>
      </c>
      <c r="E2775" s="169" t="s">
        <v>21</v>
      </c>
      <c r="F2775" s="170" t="s">
        <v>2367</v>
      </c>
      <c r="H2775" s="171">
        <v>-6.535</v>
      </c>
      <c r="I2775" s="172"/>
      <c r="L2775" s="168"/>
      <c r="M2775" s="173"/>
      <c r="T2775" s="174"/>
      <c r="AT2775" s="169" t="s">
        <v>171</v>
      </c>
      <c r="AU2775" s="169" t="s">
        <v>85</v>
      </c>
      <c r="AV2775" s="13" t="s">
        <v>85</v>
      </c>
      <c r="AW2775" s="13" t="s">
        <v>37</v>
      </c>
      <c r="AX2775" s="13" t="s">
        <v>76</v>
      </c>
      <c r="AY2775" s="169" t="s">
        <v>160</v>
      </c>
    </row>
    <row r="2776" spans="2:51" s="14" customFormat="1" ht="10">
      <c r="B2776" s="175"/>
      <c r="D2776" s="159" t="s">
        <v>171</v>
      </c>
      <c r="E2776" s="176" t="s">
        <v>21</v>
      </c>
      <c r="F2776" s="177" t="s">
        <v>180</v>
      </c>
      <c r="H2776" s="178">
        <v>221.77700000000002</v>
      </c>
      <c r="I2776" s="179"/>
      <c r="L2776" s="175"/>
      <c r="M2776" s="180"/>
      <c r="T2776" s="181"/>
      <c r="AT2776" s="176" t="s">
        <v>171</v>
      </c>
      <c r="AU2776" s="176" t="s">
        <v>85</v>
      </c>
      <c r="AV2776" s="14" t="s">
        <v>181</v>
      </c>
      <c r="AW2776" s="14" t="s">
        <v>37</v>
      </c>
      <c r="AX2776" s="14" t="s">
        <v>76</v>
      </c>
      <c r="AY2776" s="176" t="s">
        <v>160</v>
      </c>
    </row>
    <row r="2777" spans="2:51" s="12" customFormat="1" ht="10">
      <c r="B2777" s="162"/>
      <c r="D2777" s="159" t="s">
        <v>171</v>
      </c>
      <c r="E2777" s="163" t="s">
        <v>21</v>
      </c>
      <c r="F2777" s="164" t="s">
        <v>892</v>
      </c>
      <c r="H2777" s="163" t="s">
        <v>21</v>
      </c>
      <c r="I2777" s="165"/>
      <c r="L2777" s="162"/>
      <c r="M2777" s="166"/>
      <c r="T2777" s="167"/>
      <c r="AT2777" s="163" t="s">
        <v>171</v>
      </c>
      <c r="AU2777" s="163" t="s">
        <v>85</v>
      </c>
      <c r="AV2777" s="12" t="s">
        <v>83</v>
      </c>
      <c r="AW2777" s="12" t="s">
        <v>37</v>
      </c>
      <c r="AX2777" s="12" t="s">
        <v>76</v>
      </c>
      <c r="AY2777" s="163" t="s">
        <v>160</v>
      </c>
    </row>
    <row r="2778" spans="2:51" s="13" customFormat="1" ht="10">
      <c r="B2778" s="168"/>
      <c r="D2778" s="159" t="s">
        <v>171</v>
      </c>
      <c r="E2778" s="169" t="s">
        <v>21</v>
      </c>
      <c r="F2778" s="170" t="s">
        <v>2360</v>
      </c>
      <c r="H2778" s="171">
        <v>45.738</v>
      </c>
      <c r="I2778" s="172"/>
      <c r="L2778" s="168"/>
      <c r="M2778" s="173"/>
      <c r="T2778" s="174"/>
      <c r="AT2778" s="169" t="s">
        <v>171</v>
      </c>
      <c r="AU2778" s="169" t="s">
        <v>85</v>
      </c>
      <c r="AV2778" s="13" t="s">
        <v>85</v>
      </c>
      <c r="AW2778" s="13" t="s">
        <v>37</v>
      </c>
      <c r="AX2778" s="13" t="s">
        <v>76</v>
      </c>
      <c r="AY2778" s="169" t="s">
        <v>160</v>
      </c>
    </row>
    <row r="2779" spans="2:51" s="14" customFormat="1" ht="10">
      <c r="B2779" s="175"/>
      <c r="D2779" s="159" t="s">
        <v>171</v>
      </c>
      <c r="E2779" s="176" t="s">
        <v>21</v>
      </c>
      <c r="F2779" s="177" t="s">
        <v>180</v>
      </c>
      <c r="H2779" s="178">
        <v>45.738</v>
      </c>
      <c r="I2779" s="179"/>
      <c r="L2779" s="175"/>
      <c r="M2779" s="180"/>
      <c r="T2779" s="181"/>
      <c r="AT2779" s="176" t="s">
        <v>171</v>
      </c>
      <c r="AU2779" s="176" t="s">
        <v>85</v>
      </c>
      <c r="AV2779" s="14" t="s">
        <v>181</v>
      </c>
      <c r="AW2779" s="14" t="s">
        <v>37</v>
      </c>
      <c r="AX2779" s="14" t="s">
        <v>76</v>
      </c>
      <c r="AY2779" s="176" t="s">
        <v>160</v>
      </c>
    </row>
    <row r="2780" spans="2:51" s="12" customFormat="1" ht="10">
      <c r="B2780" s="162"/>
      <c r="D2780" s="159" t="s">
        <v>171</v>
      </c>
      <c r="E2780" s="163" t="s">
        <v>21</v>
      </c>
      <c r="F2780" s="164" t="s">
        <v>893</v>
      </c>
      <c r="H2780" s="163" t="s">
        <v>21</v>
      </c>
      <c r="I2780" s="165"/>
      <c r="L2780" s="162"/>
      <c r="M2780" s="166"/>
      <c r="T2780" s="167"/>
      <c r="AT2780" s="163" t="s">
        <v>171</v>
      </c>
      <c r="AU2780" s="163" t="s">
        <v>85</v>
      </c>
      <c r="AV2780" s="12" t="s">
        <v>83</v>
      </c>
      <c r="AW2780" s="12" t="s">
        <v>37</v>
      </c>
      <c r="AX2780" s="12" t="s">
        <v>76</v>
      </c>
      <c r="AY2780" s="163" t="s">
        <v>160</v>
      </c>
    </row>
    <row r="2781" spans="2:51" s="13" customFormat="1" ht="10">
      <c r="B2781" s="168"/>
      <c r="D2781" s="159" t="s">
        <v>171</v>
      </c>
      <c r="E2781" s="169" t="s">
        <v>21</v>
      </c>
      <c r="F2781" s="170" t="s">
        <v>2357</v>
      </c>
      <c r="H2781" s="171">
        <v>162.994</v>
      </c>
      <c r="I2781" s="172"/>
      <c r="L2781" s="168"/>
      <c r="M2781" s="173"/>
      <c r="T2781" s="174"/>
      <c r="AT2781" s="169" t="s">
        <v>171</v>
      </c>
      <c r="AU2781" s="169" t="s">
        <v>85</v>
      </c>
      <c r="AV2781" s="13" t="s">
        <v>85</v>
      </c>
      <c r="AW2781" s="13" t="s">
        <v>37</v>
      </c>
      <c r="AX2781" s="13" t="s">
        <v>76</v>
      </c>
      <c r="AY2781" s="169" t="s">
        <v>160</v>
      </c>
    </row>
    <row r="2782" spans="2:51" s="13" customFormat="1" ht="10">
      <c r="B2782" s="168"/>
      <c r="D2782" s="159" t="s">
        <v>171</v>
      </c>
      <c r="E2782" s="169" t="s">
        <v>21</v>
      </c>
      <c r="F2782" s="170" t="s">
        <v>2368</v>
      </c>
      <c r="H2782" s="171">
        <v>-25.842</v>
      </c>
      <c r="I2782" s="172"/>
      <c r="L2782" s="168"/>
      <c r="M2782" s="173"/>
      <c r="T2782" s="174"/>
      <c r="AT2782" s="169" t="s">
        <v>171</v>
      </c>
      <c r="AU2782" s="169" t="s">
        <v>85</v>
      </c>
      <c r="AV2782" s="13" t="s">
        <v>85</v>
      </c>
      <c r="AW2782" s="13" t="s">
        <v>37</v>
      </c>
      <c r="AX2782" s="13" t="s">
        <v>76</v>
      </c>
      <c r="AY2782" s="169" t="s">
        <v>160</v>
      </c>
    </row>
    <row r="2783" spans="2:51" s="14" customFormat="1" ht="10">
      <c r="B2783" s="175"/>
      <c r="D2783" s="159" t="s">
        <v>171</v>
      </c>
      <c r="E2783" s="176" t="s">
        <v>21</v>
      </c>
      <c r="F2783" s="177" t="s">
        <v>180</v>
      </c>
      <c r="H2783" s="178">
        <v>137.152</v>
      </c>
      <c r="I2783" s="179"/>
      <c r="L2783" s="175"/>
      <c r="M2783" s="180"/>
      <c r="T2783" s="181"/>
      <c r="AT2783" s="176" t="s">
        <v>171</v>
      </c>
      <c r="AU2783" s="176" t="s">
        <v>85</v>
      </c>
      <c r="AV2783" s="14" t="s">
        <v>181</v>
      </c>
      <c r="AW2783" s="14" t="s">
        <v>37</v>
      </c>
      <c r="AX2783" s="14" t="s">
        <v>76</v>
      </c>
      <c r="AY2783" s="176" t="s">
        <v>160</v>
      </c>
    </row>
    <row r="2784" spans="2:51" s="12" customFormat="1" ht="10">
      <c r="B2784" s="162"/>
      <c r="D2784" s="159" t="s">
        <v>171</v>
      </c>
      <c r="E2784" s="163" t="s">
        <v>21</v>
      </c>
      <c r="F2784" s="164" t="s">
        <v>896</v>
      </c>
      <c r="H2784" s="163" t="s">
        <v>21</v>
      </c>
      <c r="I2784" s="165"/>
      <c r="L2784" s="162"/>
      <c r="M2784" s="166"/>
      <c r="T2784" s="167"/>
      <c r="AT2784" s="163" t="s">
        <v>171</v>
      </c>
      <c r="AU2784" s="163" t="s">
        <v>85</v>
      </c>
      <c r="AV2784" s="12" t="s">
        <v>83</v>
      </c>
      <c r="AW2784" s="12" t="s">
        <v>37</v>
      </c>
      <c r="AX2784" s="12" t="s">
        <v>76</v>
      </c>
      <c r="AY2784" s="163" t="s">
        <v>160</v>
      </c>
    </row>
    <row r="2785" spans="2:51" s="13" customFormat="1" ht="10">
      <c r="B2785" s="168"/>
      <c r="D2785" s="159" t="s">
        <v>171</v>
      </c>
      <c r="E2785" s="169" t="s">
        <v>21</v>
      </c>
      <c r="F2785" s="170" t="s">
        <v>2369</v>
      </c>
      <c r="H2785" s="171">
        <v>39.006</v>
      </c>
      <c r="I2785" s="172"/>
      <c r="L2785" s="168"/>
      <c r="M2785" s="173"/>
      <c r="T2785" s="174"/>
      <c r="AT2785" s="169" t="s">
        <v>171</v>
      </c>
      <c r="AU2785" s="169" t="s">
        <v>85</v>
      </c>
      <c r="AV2785" s="13" t="s">
        <v>85</v>
      </c>
      <c r="AW2785" s="13" t="s">
        <v>37</v>
      </c>
      <c r="AX2785" s="13" t="s">
        <v>76</v>
      </c>
      <c r="AY2785" s="169" t="s">
        <v>160</v>
      </c>
    </row>
    <row r="2786" spans="2:51" s="14" customFormat="1" ht="10">
      <c r="B2786" s="175"/>
      <c r="D2786" s="159" t="s">
        <v>171</v>
      </c>
      <c r="E2786" s="176" t="s">
        <v>21</v>
      </c>
      <c r="F2786" s="177" t="s">
        <v>180</v>
      </c>
      <c r="H2786" s="178">
        <v>39.006</v>
      </c>
      <c r="I2786" s="179"/>
      <c r="L2786" s="175"/>
      <c r="M2786" s="180"/>
      <c r="T2786" s="181"/>
      <c r="AT2786" s="176" t="s">
        <v>171</v>
      </c>
      <c r="AU2786" s="176" t="s">
        <v>85</v>
      </c>
      <c r="AV2786" s="14" t="s">
        <v>181</v>
      </c>
      <c r="AW2786" s="14" t="s">
        <v>37</v>
      </c>
      <c r="AX2786" s="14" t="s">
        <v>76</v>
      </c>
      <c r="AY2786" s="176" t="s">
        <v>160</v>
      </c>
    </row>
    <row r="2787" spans="2:51" s="12" customFormat="1" ht="10">
      <c r="B2787" s="162"/>
      <c r="D2787" s="159" t="s">
        <v>171</v>
      </c>
      <c r="E2787" s="163" t="s">
        <v>21</v>
      </c>
      <c r="F2787" s="164" t="s">
        <v>899</v>
      </c>
      <c r="H2787" s="163" t="s">
        <v>21</v>
      </c>
      <c r="I2787" s="165"/>
      <c r="L2787" s="162"/>
      <c r="M2787" s="166"/>
      <c r="T2787" s="167"/>
      <c r="AT2787" s="163" t="s">
        <v>171</v>
      </c>
      <c r="AU2787" s="163" t="s">
        <v>85</v>
      </c>
      <c r="AV2787" s="12" t="s">
        <v>83</v>
      </c>
      <c r="AW2787" s="12" t="s">
        <v>37</v>
      </c>
      <c r="AX2787" s="12" t="s">
        <v>76</v>
      </c>
      <c r="AY2787" s="163" t="s">
        <v>160</v>
      </c>
    </row>
    <row r="2788" spans="2:51" s="13" customFormat="1" ht="10">
      <c r="B2788" s="168"/>
      <c r="D2788" s="159" t="s">
        <v>171</v>
      </c>
      <c r="E2788" s="169" t="s">
        <v>21</v>
      </c>
      <c r="F2788" s="170" t="s">
        <v>2370</v>
      </c>
      <c r="H2788" s="171">
        <v>300.056</v>
      </c>
      <c r="I2788" s="172"/>
      <c r="L2788" s="168"/>
      <c r="M2788" s="173"/>
      <c r="T2788" s="174"/>
      <c r="AT2788" s="169" t="s">
        <v>171</v>
      </c>
      <c r="AU2788" s="169" t="s">
        <v>85</v>
      </c>
      <c r="AV2788" s="13" t="s">
        <v>85</v>
      </c>
      <c r="AW2788" s="13" t="s">
        <v>37</v>
      </c>
      <c r="AX2788" s="13" t="s">
        <v>76</v>
      </c>
      <c r="AY2788" s="169" t="s">
        <v>160</v>
      </c>
    </row>
    <row r="2789" spans="2:51" s="13" customFormat="1" ht="10">
      <c r="B2789" s="168"/>
      <c r="D2789" s="159" t="s">
        <v>171</v>
      </c>
      <c r="E2789" s="169" t="s">
        <v>21</v>
      </c>
      <c r="F2789" s="170" t="s">
        <v>2371</v>
      </c>
      <c r="H2789" s="171">
        <v>-28.986</v>
      </c>
      <c r="I2789" s="172"/>
      <c r="L2789" s="168"/>
      <c r="M2789" s="173"/>
      <c r="T2789" s="174"/>
      <c r="AT2789" s="169" t="s">
        <v>171</v>
      </c>
      <c r="AU2789" s="169" t="s">
        <v>85</v>
      </c>
      <c r="AV2789" s="13" t="s">
        <v>85</v>
      </c>
      <c r="AW2789" s="13" t="s">
        <v>37</v>
      </c>
      <c r="AX2789" s="13" t="s">
        <v>76</v>
      </c>
      <c r="AY2789" s="169" t="s">
        <v>160</v>
      </c>
    </row>
    <row r="2790" spans="2:51" s="14" customFormat="1" ht="10">
      <c r="B2790" s="175"/>
      <c r="D2790" s="159" t="s">
        <v>171</v>
      </c>
      <c r="E2790" s="176" t="s">
        <v>21</v>
      </c>
      <c r="F2790" s="177" t="s">
        <v>180</v>
      </c>
      <c r="H2790" s="178">
        <v>271.07</v>
      </c>
      <c r="I2790" s="179"/>
      <c r="L2790" s="175"/>
      <c r="M2790" s="180"/>
      <c r="T2790" s="181"/>
      <c r="AT2790" s="176" t="s">
        <v>171</v>
      </c>
      <c r="AU2790" s="176" t="s">
        <v>85</v>
      </c>
      <c r="AV2790" s="14" t="s">
        <v>181</v>
      </c>
      <c r="AW2790" s="14" t="s">
        <v>37</v>
      </c>
      <c r="AX2790" s="14" t="s">
        <v>76</v>
      </c>
      <c r="AY2790" s="176" t="s">
        <v>160</v>
      </c>
    </row>
    <row r="2791" spans="2:51" s="12" customFormat="1" ht="10">
      <c r="B2791" s="162"/>
      <c r="D2791" s="159" t="s">
        <v>171</v>
      </c>
      <c r="E2791" s="163" t="s">
        <v>21</v>
      </c>
      <c r="F2791" s="164" t="s">
        <v>903</v>
      </c>
      <c r="H2791" s="163" t="s">
        <v>21</v>
      </c>
      <c r="I2791" s="165"/>
      <c r="L2791" s="162"/>
      <c r="M2791" s="166"/>
      <c r="T2791" s="167"/>
      <c r="AT2791" s="163" t="s">
        <v>171</v>
      </c>
      <c r="AU2791" s="163" t="s">
        <v>85</v>
      </c>
      <c r="AV2791" s="12" t="s">
        <v>83</v>
      </c>
      <c r="AW2791" s="12" t="s">
        <v>37</v>
      </c>
      <c r="AX2791" s="12" t="s">
        <v>76</v>
      </c>
      <c r="AY2791" s="163" t="s">
        <v>160</v>
      </c>
    </row>
    <row r="2792" spans="2:51" s="13" customFormat="1" ht="10">
      <c r="B2792" s="168"/>
      <c r="D2792" s="159" t="s">
        <v>171</v>
      </c>
      <c r="E2792" s="169" t="s">
        <v>21</v>
      </c>
      <c r="F2792" s="170" t="s">
        <v>2370</v>
      </c>
      <c r="H2792" s="171">
        <v>300.056</v>
      </c>
      <c r="I2792" s="172"/>
      <c r="L2792" s="168"/>
      <c r="M2792" s="173"/>
      <c r="T2792" s="174"/>
      <c r="AT2792" s="169" t="s">
        <v>171</v>
      </c>
      <c r="AU2792" s="169" t="s">
        <v>85</v>
      </c>
      <c r="AV2792" s="13" t="s">
        <v>85</v>
      </c>
      <c r="AW2792" s="13" t="s">
        <v>37</v>
      </c>
      <c r="AX2792" s="13" t="s">
        <v>76</v>
      </c>
      <c r="AY2792" s="169" t="s">
        <v>160</v>
      </c>
    </row>
    <row r="2793" spans="2:51" s="13" customFormat="1" ht="10">
      <c r="B2793" s="168"/>
      <c r="D2793" s="159" t="s">
        <v>171</v>
      </c>
      <c r="E2793" s="169" t="s">
        <v>21</v>
      </c>
      <c r="F2793" s="170" t="s">
        <v>2372</v>
      </c>
      <c r="H2793" s="171">
        <v>-28.986</v>
      </c>
      <c r="I2793" s="172"/>
      <c r="L2793" s="168"/>
      <c r="M2793" s="173"/>
      <c r="T2793" s="174"/>
      <c r="AT2793" s="169" t="s">
        <v>171</v>
      </c>
      <c r="AU2793" s="169" t="s">
        <v>85</v>
      </c>
      <c r="AV2793" s="13" t="s">
        <v>85</v>
      </c>
      <c r="AW2793" s="13" t="s">
        <v>37</v>
      </c>
      <c r="AX2793" s="13" t="s">
        <v>76</v>
      </c>
      <c r="AY2793" s="169" t="s">
        <v>160</v>
      </c>
    </row>
    <row r="2794" spans="2:51" s="14" customFormat="1" ht="10">
      <c r="B2794" s="175"/>
      <c r="D2794" s="159" t="s">
        <v>171</v>
      </c>
      <c r="E2794" s="176" t="s">
        <v>21</v>
      </c>
      <c r="F2794" s="177" t="s">
        <v>180</v>
      </c>
      <c r="H2794" s="178">
        <v>271.07</v>
      </c>
      <c r="I2794" s="179"/>
      <c r="L2794" s="175"/>
      <c r="M2794" s="180"/>
      <c r="T2794" s="181"/>
      <c r="AT2794" s="176" t="s">
        <v>171</v>
      </c>
      <c r="AU2794" s="176" t="s">
        <v>85</v>
      </c>
      <c r="AV2794" s="14" t="s">
        <v>181</v>
      </c>
      <c r="AW2794" s="14" t="s">
        <v>37</v>
      </c>
      <c r="AX2794" s="14" t="s">
        <v>76</v>
      </c>
      <c r="AY2794" s="176" t="s">
        <v>160</v>
      </c>
    </row>
    <row r="2795" spans="2:51" s="12" customFormat="1" ht="10">
      <c r="B2795" s="162"/>
      <c r="D2795" s="159" t="s">
        <v>171</v>
      </c>
      <c r="E2795" s="163" t="s">
        <v>21</v>
      </c>
      <c r="F2795" s="164" t="s">
        <v>905</v>
      </c>
      <c r="H2795" s="163" t="s">
        <v>21</v>
      </c>
      <c r="I2795" s="165"/>
      <c r="L2795" s="162"/>
      <c r="M2795" s="166"/>
      <c r="T2795" s="167"/>
      <c r="AT2795" s="163" t="s">
        <v>171</v>
      </c>
      <c r="AU2795" s="163" t="s">
        <v>85</v>
      </c>
      <c r="AV2795" s="12" t="s">
        <v>83</v>
      </c>
      <c r="AW2795" s="12" t="s">
        <v>37</v>
      </c>
      <c r="AX2795" s="12" t="s">
        <v>76</v>
      </c>
      <c r="AY2795" s="163" t="s">
        <v>160</v>
      </c>
    </row>
    <row r="2796" spans="2:51" s="13" customFormat="1" ht="10">
      <c r="B2796" s="168"/>
      <c r="D2796" s="159" t="s">
        <v>171</v>
      </c>
      <c r="E2796" s="169" t="s">
        <v>21</v>
      </c>
      <c r="F2796" s="170" t="s">
        <v>2373</v>
      </c>
      <c r="H2796" s="171">
        <v>175.09</v>
      </c>
      <c r="I2796" s="172"/>
      <c r="L2796" s="168"/>
      <c r="M2796" s="173"/>
      <c r="T2796" s="174"/>
      <c r="AT2796" s="169" t="s">
        <v>171</v>
      </c>
      <c r="AU2796" s="169" t="s">
        <v>85</v>
      </c>
      <c r="AV2796" s="13" t="s">
        <v>85</v>
      </c>
      <c r="AW2796" s="13" t="s">
        <v>37</v>
      </c>
      <c r="AX2796" s="13" t="s">
        <v>76</v>
      </c>
      <c r="AY2796" s="169" t="s">
        <v>160</v>
      </c>
    </row>
    <row r="2797" spans="2:51" s="13" customFormat="1" ht="10">
      <c r="B2797" s="168"/>
      <c r="D2797" s="159" t="s">
        <v>171</v>
      </c>
      <c r="E2797" s="169" t="s">
        <v>21</v>
      </c>
      <c r="F2797" s="170" t="s">
        <v>2374</v>
      </c>
      <c r="H2797" s="171">
        <v>-25.842</v>
      </c>
      <c r="I2797" s="172"/>
      <c r="L2797" s="168"/>
      <c r="M2797" s="173"/>
      <c r="T2797" s="174"/>
      <c r="AT2797" s="169" t="s">
        <v>171</v>
      </c>
      <c r="AU2797" s="169" t="s">
        <v>85</v>
      </c>
      <c r="AV2797" s="13" t="s">
        <v>85</v>
      </c>
      <c r="AW2797" s="13" t="s">
        <v>37</v>
      </c>
      <c r="AX2797" s="13" t="s">
        <v>76</v>
      </c>
      <c r="AY2797" s="169" t="s">
        <v>160</v>
      </c>
    </row>
    <row r="2798" spans="2:51" s="14" customFormat="1" ht="10">
      <c r="B2798" s="175"/>
      <c r="D2798" s="159" t="s">
        <v>171</v>
      </c>
      <c r="E2798" s="176" t="s">
        <v>21</v>
      </c>
      <c r="F2798" s="177" t="s">
        <v>180</v>
      </c>
      <c r="H2798" s="178">
        <v>149.248</v>
      </c>
      <c r="I2798" s="179"/>
      <c r="L2798" s="175"/>
      <c r="M2798" s="180"/>
      <c r="T2798" s="181"/>
      <c r="AT2798" s="176" t="s">
        <v>171</v>
      </c>
      <c r="AU2798" s="176" t="s">
        <v>85</v>
      </c>
      <c r="AV2798" s="14" t="s">
        <v>181</v>
      </c>
      <c r="AW2798" s="14" t="s">
        <v>37</v>
      </c>
      <c r="AX2798" s="14" t="s">
        <v>76</v>
      </c>
      <c r="AY2798" s="176" t="s">
        <v>160</v>
      </c>
    </row>
    <row r="2799" spans="2:51" s="12" customFormat="1" ht="10">
      <c r="B2799" s="162"/>
      <c r="D2799" s="159" t="s">
        <v>171</v>
      </c>
      <c r="E2799" s="163" t="s">
        <v>21</v>
      </c>
      <c r="F2799" s="164" t="s">
        <v>908</v>
      </c>
      <c r="H2799" s="163" t="s">
        <v>21</v>
      </c>
      <c r="I2799" s="165"/>
      <c r="L2799" s="162"/>
      <c r="M2799" s="166"/>
      <c r="T2799" s="167"/>
      <c r="AT2799" s="163" t="s">
        <v>171</v>
      </c>
      <c r="AU2799" s="163" t="s">
        <v>85</v>
      </c>
      <c r="AV2799" s="12" t="s">
        <v>83</v>
      </c>
      <c r="AW2799" s="12" t="s">
        <v>37</v>
      </c>
      <c r="AX2799" s="12" t="s">
        <v>76</v>
      </c>
      <c r="AY2799" s="163" t="s">
        <v>160</v>
      </c>
    </row>
    <row r="2800" spans="2:51" s="13" customFormat="1" ht="10">
      <c r="B2800" s="168"/>
      <c r="D2800" s="159" t="s">
        <v>171</v>
      </c>
      <c r="E2800" s="169" t="s">
        <v>21</v>
      </c>
      <c r="F2800" s="170" t="s">
        <v>2375</v>
      </c>
      <c r="H2800" s="171">
        <v>51.48</v>
      </c>
      <c r="I2800" s="172"/>
      <c r="L2800" s="168"/>
      <c r="M2800" s="173"/>
      <c r="T2800" s="174"/>
      <c r="AT2800" s="169" t="s">
        <v>171</v>
      </c>
      <c r="AU2800" s="169" t="s">
        <v>85</v>
      </c>
      <c r="AV2800" s="13" t="s">
        <v>85</v>
      </c>
      <c r="AW2800" s="13" t="s">
        <v>37</v>
      </c>
      <c r="AX2800" s="13" t="s">
        <v>76</v>
      </c>
      <c r="AY2800" s="169" t="s">
        <v>160</v>
      </c>
    </row>
    <row r="2801" spans="2:51" s="14" customFormat="1" ht="10">
      <c r="B2801" s="175"/>
      <c r="D2801" s="159" t="s">
        <v>171</v>
      </c>
      <c r="E2801" s="176" t="s">
        <v>21</v>
      </c>
      <c r="F2801" s="177" t="s">
        <v>180</v>
      </c>
      <c r="H2801" s="178">
        <v>51.48</v>
      </c>
      <c r="I2801" s="179"/>
      <c r="L2801" s="175"/>
      <c r="M2801" s="180"/>
      <c r="T2801" s="181"/>
      <c r="AT2801" s="176" t="s">
        <v>171</v>
      </c>
      <c r="AU2801" s="176" t="s">
        <v>85</v>
      </c>
      <c r="AV2801" s="14" t="s">
        <v>181</v>
      </c>
      <c r="AW2801" s="14" t="s">
        <v>37</v>
      </c>
      <c r="AX2801" s="14" t="s">
        <v>76</v>
      </c>
      <c r="AY2801" s="176" t="s">
        <v>160</v>
      </c>
    </row>
    <row r="2802" spans="2:51" s="12" customFormat="1" ht="10">
      <c r="B2802" s="162"/>
      <c r="D2802" s="159" t="s">
        <v>171</v>
      </c>
      <c r="E2802" s="163" t="s">
        <v>21</v>
      </c>
      <c r="F2802" s="164" t="s">
        <v>912</v>
      </c>
      <c r="H2802" s="163" t="s">
        <v>21</v>
      </c>
      <c r="I2802" s="165"/>
      <c r="L2802" s="162"/>
      <c r="M2802" s="166"/>
      <c r="T2802" s="167"/>
      <c r="AT2802" s="163" t="s">
        <v>171</v>
      </c>
      <c r="AU2802" s="163" t="s">
        <v>85</v>
      </c>
      <c r="AV2802" s="12" t="s">
        <v>83</v>
      </c>
      <c r="AW2802" s="12" t="s">
        <v>37</v>
      </c>
      <c r="AX2802" s="12" t="s">
        <v>76</v>
      </c>
      <c r="AY2802" s="163" t="s">
        <v>160</v>
      </c>
    </row>
    <row r="2803" spans="2:51" s="13" customFormat="1" ht="10">
      <c r="B2803" s="168"/>
      <c r="D2803" s="159" t="s">
        <v>171</v>
      </c>
      <c r="E2803" s="169" t="s">
        <v>21</v>
      </c>
      <c r="F2803" s="170" t="s">
        <v>2376</v>
      </c>
      <c r="H2803" s="171">
        <v>47.061</v>
      </c>
      <c r="I2803" s="172"/>
      <c r="L2803" s="168"/>
      <c r="M2803" s="173"/>
      <c r="T2803" s="174"/>
      <c r="AT2803" s="169" t="s">
        <v>171</v>
      </c>
      <c r="AU2803" s="169" t="s">
        <v>85</v>
      </c>
      <c r="AV2803" s="13" t="s">
        <v>85</v>
      </c>
      <c r="AW2803" s="13" t="s">
        <v>37</v>
      </c>
      <c r="AX2803" s="13" t="s">
        <v>76</v>
      </c>
      <c r="AY2803" s="169" t="s">
        <v>160</v>
      </c>
    </row>
    <row r="2804" spans="2:51" s="14" customFormat="1" ht="10">
      <c r="B2804" s="175"/>
      <c r="D2804" s="159" t="s">
        <v>171</v>
      </c>
      <c r="E2804" s="176" t="s">
        <v>21</v>
      </c>
      <c r="F2804" s="177" t="s">
        <v>180</v>
      </c>
      <c r="H2804" s="178">
        <v>47.061</v>
      </c>
      <c r="I2804" s="179"/>
      <c r="L2804" s="175"/>
      <c r="M2804" s="180"/>
      <c r="T2804" s="181"/>
      <c r="AT2804" s="176" t="s">
        <v>171</v>
      </c>
      <c r="AU2804" s="176" t="s">
        <v>85</v>
      </c>
      <c r="AV2804" s="14" t="s">
        <v>181</v>
      </c>
      <c r="AW2804" s="14" t="s">
        <v>37</v>
      </c>
      <c r="AX2804" s="14" t="s">
        <v>76</v>
      </c>
      <c r="AY2804" s="176" t="s">
        <v>160</v>
      </c>
    </row>
    <row r="2805" spans="2:51" s="12" customFormat="1" ht="10">
      <c r="B2805" s="162"/>
      <c r="D2805" s="159" t="s">
        <v>171</v>
      </c>
      <c r="E2805" s="163" t="s">
        <v>21</v>
      </c>
      <c r="F2805" s="164" t="s">
        <v>914</v>
      </c>
      <c r="H2805" s="163" t="s">
        <v>21</v>
      </c>
      <c r="I2805" s="165"/>
      <c r="L2805" s="162"/>
      <c r="M2805" s="166"/>
      <c r="T2805" s="167"/>
      <c r="AT2805" s="163" t="s">
        <v>171</v>
      </c>
      <c r="AU2805" s="163" t="s">
        <v>85</v>
      </c>
      <c r="AV2805" s="12" t="s">
        <v>83</v>
      </c>
      <c r="AW2805" s="12" t="s">
        <v>37</v>
      </c>
      <c r="AX2805" s="12" t="s">
        <v>76</v>
      </c>
      <c r="AY2805" s="163" t="s">
        <v>160</v>
      </c>
    </row>
    <row r="2806" spans="2:51" s="13" customFormat="1" ht="10">
      <c r="B2806" s="168"/>
      <c r="D2806" s="159" t="s">
        <v>171</v>
      </c>
      <c r="E2806" s="169" t="s">
        <v>21</v>
      </c>
      <c r="F2806" s="170" t="s">
        <v>2377</v>
      </c>
      <c r="H2806" s="171">
        <v>381.402</v>
      </c>
      <c r="I2806" s="172"/>
      <c r="L2806" s="168"/>
      <c r="M2806" s="173"/>
      <c r="T2806" s="174"/>
      <c r="AT2806" s="169" t="s">
        <v>171</v>
      </c>
      <c r="AU2806" s="169" t="s">
        <v>85</v>
      </c>
      <c r="AV2806" s="13" t="s">
        <v>85</v>
      </c>
      <c r="AW2806" s="13" t="s">
        <v>37</v>
      </c>
      <c r="AX2806" s="13" t="s">
        <v>76</v>
      </c>
      <c r="AY2806" s="169" t="s">
        <v>160</v>
      </c>
    </row>
    <row r="2807" spans="2:51" s="13" customFormat="1" ht="10">
      <c r="B2807" s="168"/>
      <c r="D2807" s="159" t="s">
        <v>171</v>
      </c>
      <c r="E2807" s="169" t="s">
        <v>21</v>
      </c>
      <c r="F2807" s="170" t="s">
        <v>917</v>
      </c>
      <c r="H2807" s="171">
        <v>-13.386</v>
      </c>
      <c r="I2807" s="172"/>
      <c r="L2807" s="168"/>
      <c r="M2807" s="173"/>
      <c r="T2807" s="174"/>
      <c r="AT2807" s="169" t="s">
        <v>171</v>
      </c>
      <c r="AU2807" s="169" t="s">
        <v>85</v>
      </c>
      <c r="AV2807" s="13" t="s">
        <v>85</v>
      </c>
      <c r="AW2807" s="13" t="s">
        <v>37</v>
      </c>
      <c r="AX2807" s="13" t="s">
        <v>76</v>
      </c>
      <c r="AY2807" s="169" t="s">
        <v>160</v>
      </c>
    </row>
    <row r="2808" spans="2:51" s="13" customFormat="1" ht="10">
      <c r="B2808" s="168"/>
      <c r="D2808" s="159" t="s">
        <v>171</v>
      </c>
      <c r="E2808" s="169" t="s">
        <v>21</v>
      </c>
      <c r="F2808" s="170" t="s">
        <v>2365</v>
      </c>
      <c r="H2808" s="171">
        <v>-25.859</v>
      </c>
      <c r="I2808" s="172"/>
      <c r="L2808" s="168"/>
      <c r="M2808" s="173"/>
      <c r="T2808" s="174"/>
      <c r="AT2808" s="169" t="s">
        <v>171</v>
      </c>
      <c r="AU2808" s="169" t="s">
        <v>85</v>
      </c>
      <c r="AV2808" s="13" t="s">
        <v>85</v>
      </c>
      <c r="AW2808" s="13" t="s">
        <v>37</v>
      </c>
      <c r="AX2808" s="13" t="s">
        <v>76</v>
      </c>
      <c r="AY2808" s="169" t="s">
        <v>160</v>
      </c>
    </row>
    <row r="2809" spans="2:51" s="14" customFormat="1" ht="10">
      <c r="B2809" s="175"/>
      <c r="D2809" s="159" t="s">
        <v>171</v>
      </c>
      <c r="E2809" s="176" t="s">
        <v>21</v>
      </c>
      <c r="F2809" s="177" t="s">
        <v>180</v>
      </c>
      <c r="H2809" s="178">
        <v>342.157</v>
      </c>
      <c r="I2809" s="179"/>
      <c r="L2809" s="175"/>
      <c r="M2809" s="180"/>
      <c r="T2809" s="181"/>
      <c r="AT2809" s="176" t="s">
        <v>171</v>
      </c>
      <c r="AU2809" s="176" t="s">
        <v>85</v>
      </c>
      <c r="AV2809" s="14" t="s">
        <v>181</v>
      </c>
      <c r="AW2809" s="14" t="s">
        <v>37</v>
      </c>
      <c r="AX2809" s="14" t="s">
        <v>76</v>
      </c>
      <c r="AY2809" s="176" t="s">
        <v>160</v>
      </c>
    </row>
    <row r="2810" spans="2:51" s="12" customFormat="1" ht="10">
      <c r="B2810" s="162"/>
      <c r="D2810" s="159" t="s">
        <v>171</v>
      </c>
      <c r="E2810" s="163" t="s">
        <v>21</v>
      </c>
      <c r="F2810" s="164" t="s">
        <v>919</v>
      </c>
      <c r="H2810" s="163" t="s">
        <v>21</v>
      </c>
      <c r="I2810" s="165"/>
      <c r="L2810" s="162"/>
      <c r="M2810" s="166"/>
      <c r="T2810" s="167"/>
      <c r="AT2810" s="163" t="s">
        <v>171</v>
      </c>
      <c r="AU2810" s="163" t="s">
        <v>85</v>
      </c>
      <c r="AV2810" s="12" t="s">
        <v>83</v>
      </c>
      <c r="AW2810" s="12" t="s">
        <v>37</v>
      </c>
      <c r="AX2810" s="12" t="s">
        <v>76</v>
      </c>
      <c r="AY2810" s="163" t="s">
        <v>160</v>
      </c>
    </row>
    <row r="2811" spans="2:51" s="13" customFormat="1" ht="10">
      <c r="B2811" s="168"/>
      <c r="D2811" s="159" t="s">
        <v>171</v>
      </c>
      <c r="E2811" s="169" t="s">
        <v>21</v>
      </c>
      <c r="F2811" s="170" t="s">
        <v>2378</v>
      </c>
      <c r="H2811" s="171">
        <v>59.73</v>
      </c>
      <c r="I2811" s="172"/>
      <c r="L2811" s="168"/>
      <c r="M2811" s="173"/>
      <c r="T2811" s="174"/>
      <c r="AT2811" s="169" t="s">
        <v>171</v>
      </c>
      <c r="AU2811" s="169" t="s">
        <v>85</v>
      </c>
      <c r="AV2811" s="13" t="s">
        <v>85</v>
      </c>
      <c r="AW2811" s="13" t="s">
        <v>37</v>
      </c>
      <c r="AX2811" s="13" t="s">
        <v>76</v>
      </c>
      <c r="AY2811" s="169" t="s">
        <v>160</v>
      </c>
    </row>
    <row r="2812" spans="2:51" s="14" customFormat="1" ht="10">
      <c r="B2812" s="175"/>
      <c r="D2812" s="159" t="s">
        <v>171</v>
      </c>
      <c r="E2812" s="176" t="s">
        <v>21</v>
      </c>
      <c r="F2812" s="177" t="s">
        <v>180</v>
      </c>
      <c r="H2812" s="178">
        <v>59.73</v>
      </c>
      <c r="I2812" s="179"/>
      <c r="L2812" s="175"/>
      <c r="M2812" s="180"/>
      <c r="T2812" s="181"/>
      <c r="AT2812" s="176" t="s">
        <v>171</v>
      </c>
      <c r="AU2812" s="176" t="s">
        <v>85</v>
      </c>
      <c r="AV2812" s="14" t="s">
        <v>181</v>
      </c>
      <c r="AW2812" s="14" t="s">
        <v>37</v>
      </c>
      <c r="AX2812" s="14" t="s">
        <v>76</v>
      </c>
      <c r="AY2812" s="176" t="s">
        <v>160</v>
      </c>
    </row>
    <row r="2813" spans="2:51" s="12" customFormat="1" ht="10">
      <c r="B2813" s="162"/>
      <c r="D2813" s="159" t="s">
        <v>171</v>
      </c>
      <c r="E2813" s="163" t="s">
        <v>21</v>
      </c>
      <c r="F2813" s="164" t="s">
        <v>921</v>
      </c>
      <c r="H2813" s="163" t="s">
        <v>21</v>
      </c>
      <c r="I2813" s="165"/>
      <c r="L2813" s="162"/>
      <c r="M2813" s="166"/>
      <c r="T2813" s="167"/>
      <c r="AT2813" s="163" t="s">
        <v>171</v>
      </c>
      <c r="AU2813" s="163" t="s">
        <v>85</v>
      </c>
      <c r="AV2813" s="12" t="s">
        <v>83</v>
      </c>
      <c r="AW2813" s="12" t="s">
        <v>37</v>
      </c>
      <c r="AX2813" s="12" t="s">
        <v>76</v>
      </c>
      <c r="AY2813" s="163" t="s">
        <v>160</v>
      </c>
    </row>
    <row r="2814" spans="2:51" s="13" customFormat="1" ht="10">
      <c r="B2814" s="168"/>
      <c r="D2814" s="159" t="s">
        <v>171</v>
      </c>
      <c r="E2814" s="169" t="s">
        <v>21</v>
      </c>
      <c r="F2814" s="170" t="s">
        <v>2378</v>
      </c>
      <c r="H2814" s="171">
        <v>59.73</v>
      </c>
      <c r="I2814" s="172"/>
      <c r="L2814" s="168"/>
      <c r="M2814" s="173"/>
      <c r="T2814" s="174"/>
      <c r="AT2814" s="169" t="s">
        <v>171</v>
      </c>
      <c r="AU2814" s="169" t="s">
        <v>85</v>
      </c>
      <c r="AV2814" s="13" t="s">
        <v>85</v>
      </c>
      <c r="AW2814" s="13" t="s">
        <v>37</v>
      </c>
      <c r="AX2814" s="13" t="s">
        <v>76</v>
      </c>
      <c r="AY2814" s="169" t="s">
        <v>160</v>
      </c>
    </row>
    <row r="2815" spans="2:51" s="14" customFormat="1" ht="10">
      <c r="B2815" s="175"/>
      <c r="D2815" s="159" t="s">
        <v>171</v>
      </c>
      <c r="E2815" s="176" t="s">
        <v>21</v>
      </c>
      <c r="F2815" s="177" t="s">
        <v>180</v>
      </c>
      <c r="H2815" s="178">
        <v>59.73</v>
      </c>
      <c r="I2815" s="179"/>
      <c r="L2815" s="175"/>
      <c r="M2815" s="180"/>
      <c r="T2815" s="181"/>
      <c r="AT2815" s="176" t="s">
        <v>171</v>
      </c>
      <c r="AU2815" s="176" t="s">
        <v>85</v>
      </c>
      <c r="AV2815" s="14" t="s">
        <v>181</v>
      </c>
      <c r="AW2815" s="14" t="s">
        <v>37</v>
      </c>
      <c r="AX2815" s="14" t="s">
        <v>76</v>
      </c>
      <c r="AY2815" s="176" t="s">
        <v>160</v>
      </c>
    </row>
    <row r="2816" spans="2:51" s="12" customFormat="1" ht="10">
      <c r="B2816" s="162"/>
      <c r="D2816" s="159" t="s">
        <v>171</v>
      </c>
      <c r="E2816" s="163" t="s">
        <v>21</v>
      </c>
      <c r="F2816" s="164" t="s">
        <v>924</v>
      </c>
      <c r="H2816" s="163" t="s">
        <v>21</v>
      </c>
      <c r="I2816" s="165"/>
      <c r="L2816" s="162"/>
      <c r="M2816" s="166"/>
      <c r="T2816" s="167"/>
      <c r="AT2816" s="163" t="s">
        <v>171</v>
      </c>
      <c r="AU2816" s="163" t="s">
        <v>85</v>
      </c>
      <c r="AV2816" s="12" t="s">
        <v>83</v>
      </c>
      <c r="AW2816" s="12" t="s">
        <v>37</v>
      </c>
      <c r="AX2816" s="12" t="s">
        <v>76</v>
      </c>
      <c r="AY2816" s="163" t="s">
        <v>160</v>
      </c>
    </row>
    <row r="2817" spans="2:51" s="13" customFormat="1" ht="10">
      <c r="B2817" s="168"/>
      <c r="D2817" s="159" t="s">
        <v>171</v>
      </c>
      <c r="E2817" s="169" t="s">
        <v>21</v>
      </c>
      <c r="F2817" s="170" t="s">
        <v>2379</v>
      </c>
      <c r="H2817" s="171">
        <v>48.51</v>
      </c>
      <c r="I2817" s="172"/>
      <c r="L2817" s="168"/>
      <c r="M2817" s="173"/>
      <c r="T2817" s="174"/>
      <c r="AT2817" s="169" t="s">
        <v>171</v>
      </c>
      <c r="AU2817" s="169" t="s">
        <v>85</v>
      </c>
      <c r="AV2817" s="13" t="s">
        <v>85</v>
      </c>
      <c r="AW2817" s="13" t="s">
        <v>37</v>
      </c>
      <c r="AX2817" s="13" t="s">
        <v>76</v>
      </c>
      <c r="AY2817" s="169" t="s">
        <v>160</v>
      </c>
    </row>
    <row r="2818" spans="2:51" s="14" customFormat="1" ht="10">
      <c r="B2818" s="175"/>
      <c r="D2818" s="159" t="s">
        <v>171</v>
      </c>
      <c r="E2818" s="176" t="s">
        <v>21</v>
      </c>
      <c r="F2818" s="177" t="s">
        <v>180</v>
      </c>
      <c r="H2818" s="178">
        <v>48.51</v>
      </c>
      <c r="I2818" s="179"/>
      <c r="L2818" s="175"/>
      <c r="M2818" s="180"/>
      <c r="T2818" s="181"/>
      <c r="AT2818" s="176" t="s">
        <v>171</v>
      </c>
      <c r="AU2818" s="176" t="s">
        <v>85</v>
      </c>
      <c r="AV2818" s="14" t="s">
        <v>181</v>
      </c>
      <c r="AW2818" s="14" t="s">
        <v>37</v>
      </c>
      <c r="AX2818" s="14" t="s">
        <v>76</v>
      </c>
      <c r="AY2818" s="176" t="s">
        <v>160</v>
      </c>
    </row>
    <row r="2819" spans="2:51" s="12" customFormat="1" ht="10">
      <c r="B2819" s="162"/>
      <c r="D2819" s="159" t="s">
        <v>171</v>
      </c>
      <c r="E2819" s="163" t="s">
        <v>21</v>
      </c>
      <c r="F2819" s="164" t="s">
        <v>927</v>
      </c>
      <c r="H2819" s="163" t="s">
        <v>21</v>
      </c>
      <c r="I2819" s="165"/>
      <c r="L2819" s="162"/>
      <c r="M2819" s="166"/>
      <c r="T2819" s="167"/>
      <c r="AT2819" s="163" t="s">
        <v>171</v>
      </c>
      <c r="AU2819" s="163" t="s">
        <v>85</v>
      </c>
      <c r="AV2819" s="12" t="s">
        <v>83</v>
      </c>
      <c r="AW2819" s="12" t="s">
        <v>37</v>
      </c>
      <c r="AX2819" s="12" t="s">
        <v>76</v>
      </c>
      <c r="AY2819" s="163" t="s">
        <v>160</v>
      </c>
    </row>
    <row r="2820" spans="2:51" s="13" customFormat="1" ht="10">
      <c r="B2820" s="168"/>
      <c r="D2820" s="159" t="s">
        <v>171</v>
      </c>
      <c r="E2820" s="169" t="s">
        <v>21</v>
      </c>
      <c r="F2820" s="170" t="s">
        <v>2379</v>
      </c>
      <c r="H2820" s="171">
        <v>48.51</v>
      </c>
      <c r="I2820" s="172"/>
      <c r="L2820" s="168"/>
      <c r="M2820" s="173"/>
      <c r="T2820" s="174"/>
      <c r="AT2820" s="169" t="s">
        <v>171</v>
      </c>
      <c r="AU2820" s="169" t="s">
        <v>85</v>
      </c>
      <c r="AV2820" s="13" t="s">
        <v>85</v>
      </c>
      <c r="AW2820" s="13" t="s">
        <v>37</v>
      </c>
      <c r="AX2820" s="13" t="s">
        <v>76</v>
      </c>
      <c r="AY2820" s="169" t="s">
        <v>160</v>
      </c>
    </row>
    <row r="2821" spans="2:51" s="14" customFormat="1" ht="10">
      <c r="B2821" s="175"/>
      <c r="D2821" s="159" t="s">
        <v>171</v>
      </c>
      <c r="E2821" s="176" t="s">
        <v>21</v>
      </c>
      <c r="F2821" s="177" t="s">
        <v>180</v>
      </c>
      <c r="H2821" s="178">
        <v>48.51</v>
      </c>
      <c r="I2821" s="179"/>
      <c r="L2821" s="175"/>
      <c r="M2821" s="180"/>
      <c r="T2821" s="181"/>
      <c r="AT2821" s="176" t="s">
        <v>171</v>
      </c>
      <c r="AU2821" s="176" t="s">
        <v>85</v>
      </c>
      <c r="AV2821" s="14" t="s">
        <v>181</v>
      </c>
      <c r="AW2821" s="14" t="s">
        <v>37</v>
      </c>
      <c r="AX2821" s="14" t="s">
        <v>76</v>
      </c>
      <c r="AY2821" s="176" t="s">
        <v>160</v>
      </c>
    </row>
    <row r="2822" spans="2:51" s="12" customFormat="1" ht="10">
      <c r="B2822" s="162"/>
      <c r="D2822" s="159" t="s">
        <v>171</v>
      </c>
      <c r="E2822" s="163" t="s">
        <v>21</v>
      </c>
      <c r="F2822" s="164" t="s">
        <v>930</v>
      </c>
      <c r="H2822" s="163" t="s">
        <v>21</v>
      </c>
      <c r="I2822" s="165"/>
      <c r="L2822" s="162"/>
      <c r="M2822" s="166"/>
      <c r="T2822" s="167"/>
      <c r="AT2822" s="163" t="s">
        <v>171</v>
      </c>
      <c r="AU2822" s="163" t="s">
        <v>85</v>
      </c>
      <c r="AV2822" s="12" t="s">
        <v>83</v>
      </c>
      <c r="AW2822" s="12" t="s">
        <v>37</v>
      </c>
      <c r="AX2822" s="12" t="s">
        <v>76</v>
      </c>
      <c r="AY2822" s="163" t="s">
        <v>160</v>
      </c>
    </row>
    <row r="2823" spans="2:51" s="13" customFormat="1" ht="10">
      <c r="B2823" s="168"/>
      <c r="D2823" s="159" t="s">
        <v>171</v>
      </c>
      <c r="E2823" s="169" t="s">
        <v>21</v>
      </c>
      <c r="F2823" s="170" t="s">
        <v>2380</v>
      </c>
      <c r="H2823" s="171">
        <v>203.44</v>
      </c>
      <c r="I2823" s="172"/>
      <c r="L2823" s="168"/>
      <c r="M2823" s="173"/>
      <c r="T2823" s="174"/>
      <c r="AT2823" s="169" t="s">
        <v>171</v>
      </c>
      <c r="AU2823" s="169" t="s">
        <v>85</v>
      </c>
      <c r="AV2823" s="13" t="s">
        <v>85</v>
      </c>
      <c r="AW2823" s="13" t="s">
        <v>37</v>
      </c>
      <c r="AX2823" s="13" t="s">
        <v>76</v>
      </c>
      <c r="AY2823" s="169" t="s">
        <v>160</v>
      </c>
    </row>
    <row r="2824" spans="2:51" s="13" customFormat="1" ht="10">
      <c r="B2824" s="168"/>
      <c r="D2824" s="159" t="s">
        <v>171</v>
      </c>
      <c r="E2824" s="169" t="s">
        <v>21</v>
      </c>
      <c r="F2824" s="170" t="s">
        <v>2368</v>
      </c>
      <c r="H2824" s="171">
        <v>-25.842</v>
      </c>
      <c r="I2824" s="172"/>
      <c r="L2824" s="168"/>
      <c r="M2824" s="173"/>
      <c r="T2824" s="174"/>
      <c r="AT2824" s="169" t="s">
        <v>171</v>
      </c>
      <c r="AU2824" s="169" t="s">
        <v>85</v>
      </c>
      <c r="AV2824" s="13" t="s">
        <v>85</v>
      </c>
      <c r="AW2824" s="13" t="s">
        <v>37</v>
      </c>
      <c r="AX2824" s="13" t="s">
        <v>76</v>
      </c>
      <c r="AY2824" s="169" t="s">
        <v>160</v>
      </c>
    </row>
    <row r="2825" spans="2:51" s="14" customFormat="1" ht="10">
      <c r="B2825" s="175"/>
      <c r="D2825" s="159" t="s">
        <v>171</v>
      </c>
      <c r="E2825" s="176" t="s">
        <v>21</v>
      </c>
      <c r="F2825" s="177" t="s">
        <v>180</v>
      </c>
      <c r="H2825" s="178">
        <v>177.598</v>
      </c>
      <c r="I2825" s="179"/>
      <c r="L2825" s="175"/>
      <c r="M2825" s="180"/>
      <c r="T2825" s="181"/>
      <c r="AT2825" s="176" t="s">
        <v>171</v>
      </c>
      <c r="AU2825" s="176" t="s">
        <v>85</v>
      </c>
      <c r="AV2825" s="14" t="s">
        <v>181</v>
      </c>
      <c r="AW2825" s="14" t="s">
        <v>37</v>
      </c>
      <c r="AX2825" s="14" t="s">
        <v>76</v>
      </c>
      <c r="AY2825" s="176" t="s">
        <v>160</v>
      </c>
    </row>
    <row r="2826" spans="2:51" s="12" customFormat="1" ht="10">
      <c r="B2826" s="162"/>
      <c r="D2826" s="159" t="s">
        <v>171</v>
      </c>
      <c r="E2826" s="163" t="s">
        <v>21</v>
      </c>
      <c r="F2826" s="164" t="s">
        <v>934</v>
      </c>
      <c r="H2826" s="163" t="s">
        <v>21</v>
      </c>
      <c r="I2826" s="165"/>
      <c r="L2826" s="162"/>
      <c r="M2826" s="166"/>
      <c r="T2826" s="167"/>
      <c r="AT2826" s="163" t="s">
        <v>171</v>
      </c>
      <c r="AU2826" s="163" t="s">
        <v>85</v>
      </c>
      <c r="AV2826" s="12" t="s">
        <v>83</v>
      </c>
      <c r="AW2826" s="12" t="s">
        <v>37</v>
      </c>
      <c r="AX2826" s="12" t="s">
        <v>76</v>
      </c>
      <c r="AY2826" s="163" t="s">
        <v>160</v>
      </c>
    </row>
    <row r="2827" spans="2:51" s="13" customFormat="1" ht="10">
      <c r="B2827" s="168"/>
      <c r="D2827" s="159" t="s">
        <v>171</v>
      </c>
      <c r="E2827" s="169" t="s">
        <v>21</v>
      </c>
      <c r="F2827" s="170" t="s">
        <v>2370</v>
      </c>
      <c r="H2827" s="171">
        <v>300.056</v>
      </c>
      <c r="I2827" s="172"/>
      <c r="L2827" s="168"/>
      <c r="M2827" s="173"/>
      <c r="T2827" s="174"/>
      <c r="AT2827" s="169" t="s">
        <v>171</v>
      </c>
      <c r="AU2827" s="169" t="s">
        <v>85</v>
      </c>
      <c r="AV2827" s="13" t="s">
        <v>85</v>
      </c>
      <c r="AW2827" s="13" t="s">
        <v>37</v>
      </c>
      <c r="AX2827" s="13" t="s">
        <v>76</v>
      </c>
      <c r="AY2827" s="169" t="s">
        <v>160</v>
      </c>
    </row>
    <row r="2828" spans="2:51" s="13" customFormat="1" ht="10">
      <c r="B2828" s="168"/>
      <c r="D2828" s="159" t="s">
        <v>171</v>
      </c>
      <c r="E2828" s="169" t="s">
        <v>21</v>
      </c>
      <c r="F2828" s="170" t="s">
        <v>2371</v>
      </c>
      <c r="H2828" s="171">
        <v>-28.986</v>
      </c>
      <c r="I2828" s="172"/>
      <c r="L2828" s="168"/>
      <c r="M2828" s="173"/>
      <c r="T2828" s="174"/>
      <c r="AT2828" s="169" t="s">
        <v>171</v>
      </c>
      <c r="AU2828" s="169" t="s">
        <v>85</v>
      </c>
      <c r="AV2828" s="13" t="s">
        <v>85</v>
      </c>
      <c r="AW2828" s="13" t="s">
        <v>37</v>
      </c>
      <c r="AX2828" s="13" t="s">
        <v>76</v>
      </c>
      <c r="AY2828" s="169" t="s">
        <v>160</v>
      </c>
    </row>
    <row r="2829" spans="2:51" s="14" customFormat="1" ht="10">
      <c r="B2829" s="175"/>
      <c r="D2829" s="159" t="s">
        <v>171</v>
      </c>
      <c r="E2829" s="176" t="s">
        <v>21</v>
      </c>
      <c r="F2829" s="177" t="s">
        <v>180</v>
      </c>
      <c r="H2829" s="178">
        <v>271.07</v>
      </c>
      <c r="I2829" s="179"/>
      <c r="L2829" s="175"/>
      <c r="M2829" s="180"/>
      <c r="T2829" s="181"/>
      <c r="AT2829" s="176" t="s">
        <v>171</v>
      </c>
      <c r="AU2829" s="176" t="s">
        <v>85</v>
      </c>
      <c r="AV2829" s="14" t="s">
        <v>181</v>
      </c>
      <c r="AW2829" s="14" t="s">
        <v>37</v>
      </c>
      <c r="AX2829" s="14" t="s">
        <v>76</v>
      </c>
      <c r="AY2829" s="176" t="s">
        <v>160</v>
      </c>
    </row>
    <row r="2830" spans="2:51" s="15" customFormat="1" ht="10">
      <c r="B2830" s="182"/>
      <c r="D2830" s="159" t="s">
        <v>171</v>
      </c>
      <c r="E2830" s="183" t="s">
        <v>21</v>
      </c>
      <c r="F2830" s="184" t="s">
        <v>185</v>
      </c>
      <c r="H2830" s="185">
        <v>3507.301000000001</v>
      </c>
      <c r="I2830" s="186"/>
      <c r="L2830" s="182"/>
      <c r="M2830" s="187"/>
      <c r="T2830" s="188"/>
      <c r="AT2830" s="183" t="s">
        <v>171</v>
      </c>
      <c r="AU2830" s="183" t="s">
        <v>85</v>
      </c>
      <c r="AV2830" s="15" t="s">
        <v>167</v>
      </c>
      <c r="AW2830" s="15" t="s">
        <v>37</v>
      </c>
      <c r="AX2830" s="15" t="s">
        <v>83</v>
      </c>
      <c r="AY2830" s="183" t="s">
        <v>160</v>
      </c>
    </row>
    <row r="2831" spans="2:65" s="1" customFormat="1" ht="16.5" customHeight="1">
      <c r="B2831" s="33"/>
      <c r="C2831" s="146" t="s">
        <v>2381</v>
      </c>
      <c r="D2831" s="146" t="s">
        <v>162</v>
      </c>
      <c r="E2831" s="147" t="s">
        <v>2382</v>
      </c>
      <c r="F2831" s="148" t="s">
        <v>2383</v>
      </c>
      <c r="G2831" s="149" t="s">
        <v>204</v>
      </c>
      <c r="H2831" s="150">
        <v>1740.859</v>
      </c>
      <c r="I2831" s="151"/>
      <c r="J2831" s="152">
        <f>ROUND(I2831*H2831,2)</f>
        <v>0</v>
      </c>
      <c r="K2831" s="148" t="s">
        <v>166</v>
      </c>
      <c r="L2831" s="33"/>
      <c r="M2831" s="153" t="s">
        <v>21</v>
      </c>
      <c r="N2831" s="154" t="s">
        <v>47</v>
      </c>
      <c r="P2831" s="155">
        <f>O2831*H2831</f>
        <v>0</v>
      </c>
      <c r="Q2831" s="155">
        <v>0</v>
      </c>
      <c r="R2831" s="155">
        <f>Q2831*H2831</f>
        <v>0</v>
      </c>
      <c r="S2831" s="155">
        <v>0</v>
      </c>
      <c r="T2831" s="156">
        <f>S2831*H2831</f>
        <v>0</v>
      </c>
      <c r="AR2831" s="157" t="s">
        <v>352</v>
      </c>
      <c r="AT2831" s="157" t="s">
        <v>162</v>
      </c>
      <c r="AU2831" s="157" t="s">
        <v>85</v>
      </c>
      <c r="AY2831" s="18" t="s">
        <v>160</v>
      </c>
      <c r="BE2831" s="158">
        <f>IF(N2831="základní",J2831,0)</f>
        <v>0</v>
      </c>
      <c r="BF2831" s="158">
        <f>IF(N2831="snížená",J2831,0)</f>
        <v>0</v>
      </c>
      <c r="BG2831" s="158">
        <f>IF(N2831="zákl. přenesená",J2831,0)</f>
        <v>0</v>
      </c>
      <c r="BH2831" s="158">
        <f>IF(N2831="sníž. přenesená",J2831,0)</f>
        <v>0</v>
      </c>
      <c r="BI2831" s="158">
        <f>IF(N2831="nulová",J2831,0)</f>
        <v>0</v>
      </c>
      <c r="BJ2831" s="18" t="s">
        <v>83</v>
      </c>
      <c r="BK2831" s="158">
        <f>ROUND(I2831*H2831,2)</f>
        <v>0</v>
      </c>
      <c r="BL2831" s="18" t="s">
        <v>352</v>
      </c>
      <c r="BM2831" s="157" t="s">
        <v>2384</v>
      </c>
    </row>
    <row r="2832" spans="2:47" s="1" customFormat="1" ht="27">
      <c r="B2832" s="33"/>
      <c r="D2832" s="159" t="s">
        <v>169</v>
      </c>
      <c r="F2832" s="160" t="s">
        <v>2385</v>
      </c>
      <c r="I2832" s="94"/>
      <c r="L2832" s="33"/>
      <c r="M2832" s="161"/>
      <c r="T2832" s="54"/>
      <c r="AT2832" s="18" t="s">
        <v>169</v>
      </c>
      <c r="AU2832" s="18" t="s">
        <v>85</v>
      </c>
    </row>
    <row r="2833" spans="2:51" s="12" customFormat="1" ht="10">
      <c r="B2833" s="162"/>
      <c r="D2833" s="159" t="s">
        <v>171</v>
      </c>
      <c r="E2833" s="163" t="s">
        <v>21</v>
      </c>
      <c r="F2833" s="164" t="s">
        <v>1279</v>
      </c>
      <c r="H2833" s="163" t="s">
        <v>21</v>
      </c>
      <c r="I2833" s="165"/>
      <c r="L2833" s="162"/>
      <c r="M2833" s="166"/>
      <c r="T2833" s="167"/>
      <c r="AT2833" s="163" t="s">
        <v>171</v>
      </c>
      <c r="AU2833" s="163" t="s">
        <v>85</v>
      </c>
      <c r="AV2833" s="12" t="s">
        <v>83</v>
      </c>
      <c r="AW2833" s="12" t="s">
        <v>37</v>
      </c>
      <c r="AX2833" s="12" t="s">
        <v>76</v>
      </c>
      <c r="AY2833" s="163" t="s">
        <v>160</v>
      </c>
    </row>
    <row r="2834" spans="2:51" s="12" customFormat="1" ht="10">
      <c r="B2834" s="162"/>
      <c r="D2834" s="159" t="s">
        <v>171</v>
      </c>
      <c r="E2834" s="163" t="s">
        <v>21</v>
      </c>
      <c r="F2834" s="164" t="s">
        <v>823</v>
      </c>
      <c r="H2834" s="163" t="s">
        <v>21</v>
      </c>
      <c r="I2834" s="165"/>
      <c r="L2834" s="162"/>
      <c r="M2834" s="166"/>
      <c r="T2834" s="167"/>
      <c r="AT2834" s="163" t="s">
        <v>171</v>
      </c>
      <c r="AU2834" s="163" t="s">
        <v>85</v>
      </c>
      <c r="AV2834" s="12" t="s">
        <v>83</v>
      </c>
      <c r="AW2834" s="12" t="s">
        <v>37</v>
      </c>
      <c r="AX2834" s="12" t="s">
        <v>76</v>
      </c>
      <c r="AY2834" s="163" t="s">
        <v>160</v>
      </c>
    </row>
    <row r="2835" spans="2:51" s="13" customFormat="1" ht="10">
      <c r="B2835" s="168"/>
      <c r="D2835" s="159" t="s">
        <v>171</v>
      </c>
      <c r="E2835" s="169" t="s">
        <v>21</v>
      </c>
      <c r="F2835" s="170" t="s">
        <v>1731</v>
      </c>
      <c r="H2835" s="171">
        <v>6.992</v>
      </c>
      <c r="I2835" s="172"/>
      <c r="L2835" s="168"/>
      <c r="M2835" s="173"/>
      <c r="T2835" s="174"/>
      <c r="AT2835" s="169" t="s">
        <v>171</v>
      </c>
      <c r="AU2835" s="169" t="s">
        <v>85</v>
      </c>
      <c r="AV2835" s="13" t="s">
        <v>85</v>
      </c>
      <c r="AW2835" s="13" t="s">
        <v>37</v>
      </c>
      <c r="AX2835" s="13" t="s">
        <v>76</v>
      </c>
      <c r="AY2835" s="169" t="s">
        <v>160</v>
      </c>
    </row>
    <row r="2836" spans="2:51" s="14" customFormat="1" ht="10">
      <c r="B2836" s="175"/>
      <c r="D2836" s="159" t="s">
        <v>171</v>
      </c>
      <c r="E2836" s="176" t="s">
        <v>21</v>
      </c>
      <c r="F2836" s="177" t="s">
        <v>180</v>
      </c>
      <c r="H2836" s="178">
        <v>6.992</v>
      </c>
      <c r="I2836" s="179"/>
      <c r="L2836" s="175"/>
      <c r="M2836" s="180"/>
      <c r="T2836" s="181"/>
      <c r="AT2836" s="176" t="s">
        <v>171</v>
      </c>
      <c r="AU2836" s="176" t="s">
        <v>85</v>
      </c>
      <c r="AV2836" s="14" t="s">
        <v>181</v>
      </c>
      <c r="AW2836" s="14" t="s">
        <v>37</v>
      </c>
      <c r="AX2836" s="14" t="s">
        <v>76</v>
      </c>
      <c r="AY2836" s="176" t="s">
        <v>160</v>
      </c>
    </row>
    <row r="2837" spans="2:51" s="12" customFormat="1" ht="10">
      <c r="B2837" s="162"/>
      <c r="D2837" s="159" t="s">
        <v>171</v>
      </c>
      <c r="E2837" s="163" t="s">
        <v>21</v>
      </c>
      <c r="F2837" s="164" t="s">
        <v>827</v>
      </c>
      <c r="H2837" s="163" t="s">
        <v>21</v>
      </c>
      <c r="I2837" s="165"/>
      <c r="L2837" s="162"/>
      <c r="M2837" s="166"/>
      <c r="T2837" s="167"/>
      <c r="AT2837" s="163" t="s">
        <v>171</v>
      </c>
      <c r="AU2837" s="163" t="s">
        <v>85</v>
      </c>
      <c r="AV2837" s="12" t="s">
        <v>83</v>
      </c>
      <c r="AW2837" s="12" t="s">
        <v>37</v>
      </c>
      <c r="AX2837" s="12" t="s">
        <v>76</v>
      </c>
      <c r="AY2837" s="163" t="s">
        <v>160</v>
      </c>
    </row>
    <row r="2838" spans="2:51" s="13" customFormat="1" ht="10">
      <c r="B2838" s="168"/>
      <c r="D2838" s="159" t="s">
        <v>171</v>
      </c>
      <c r="E2838" s="169" t="s">
        <v>21</v>
      </c>
      <c r="F2838" s="170" t="s">
        <v>1732</v>
      </c>
      <c r="H2838" s="171">
        <v>9.894</v>
      </c>
      <c r="I2838" s="172"/>
      <c r="L2838" s="168"/>
      <c r="M2838" s="173"/>
      <c r="T2838" s="174"/>
      <c r="AT2838" s="169" t="s">
        <v>171</v>
      </c>
      <c r="AU2838" s="169" t="s">
        <v>85</v>
      </c>
      <c r="AV2838" s="13" t="s">
        <v>85</v>
      </c>
      <c r="AW2838" s="13" t="s">
        <v>37</v>
      </c>
      <c r="AX2838" s="13" t="s">
        <v>76</v>
      </c>
      <c r="AY2838" s="169" t="s">
        <v>160</v>
      </c>
    </row>
    <row r="2839" spans="2:51" s="14" customFormat="1" ht="10">
      <c r="B2839" s="175"/>
      <c r="D2839" s="159" t="s">
        <v>171</v>
      </c>
      <c r="E2839" s="176" t="s">
        <v>21</v>
      </c>
      <c r="F2839" s="177" t="s">
        <v>180</v>
      </c>
      <c r="H2839" s="178">
        <v>9.894</v>
      </c>
      <c r="I2839" s="179"/>
      <c r="L2839" s="175"/>
      <c r="M2839" s="180"/>
      <c r="T2839" s="181"/>
      <c r="AT2839" s="176" t="s">
        <v>171</v>
      </c>
      <c r="AU2839" s="176" t="s">
        <v>85</v>
      </c>
      <c r="AV2839" s="14" t="s">
        <v>181</v>
      </c>
      <c r="AW2839" s="14" t="s">
        <v>37</v>
      </c>
      <c r="AX2839" s="14" t="s">
        <v>76</v>
      </c>
      <c r="AY2839" s="176" t="s">
        <v>160</v>
      </c>
    </row>
    <row r="2840" spans="2:51" s="12" customFormat="1" ht="10">
      <c r="B2840" s="162"/>
      <c r="D2840" s="159" t="s">
        <v>171</v>
      </c>
      <c r="E2840" s="163" t="s">
        <v>21</v>
      </c>
      <c r="F2840" s="164" t="s">
        <v>830</v>
      </c>
      <c r="H2840" s="163" t="s">
        <v>21</v>
      </c>
      <c r="I2840" s="165"/>
      <c r="L2840" s="162"/>
      <c r="M2840" s="166"/>
      <c r="T2840" s="167"/>
      <c r="AT2840" s="163" t="s">
        <v>171</v>
      </c>
      <c r="AU2840" s="163" t="s">
        <v>85</v>
      </c>
      <c r="AV2840" s="12" t="s">
        <v>83</v>
      </c>
      <c r="AW2840" s="12" t="s">
        <v>37</v>
      </c>
      <c r="AX2840" s="12" t="s">
        <v>76</v>
      </c>
      <c r="AY2840" s="163" t="s">
        <v>160</v>
      </c>
    </row>
    <row r="2841" spans="2:51" s="13" customFormat="1" ht="10">
      <c r="B2841" s="168"/>
      <c r="D2841" s="159" t="s">
        <v>171</v>
      </c>
      <c r="E2841" s="169" t="s">
        <v>21</v>
      </c>
      <c r="F2841" s="170" t="s">
        <v>1733</v>
      </c>
      <c r="H2841" s="171">
        <v>8.357</v>
      </c>
      <c r="I2841" s="172"/>
      <c r="L2841" s="168"/>
      <c r="M2841" s="173"/>
      <c r="T2841" s="174"/>
      <c r="AT2841" s="169" t="s">
        <v>171</v>
      </c>
      <c r="AU2841" s="169" t="s">
        <v>85</v>
      </c>
      <c r="AV2841" s="13" t="s">
        <v>85</v>
      </c>
      <c r="AW2841" s="13" t="s">
        <v>37</v>
      </c>
      <c r="AX2841" s="13" t="s">
        <v>76</v>
      </c>
      <c r="AY2841" s="169" t="s">
        <v>160</v>
      </c>
    </row>
    <row r="2842" spans="2:51" s="14" customFormat="1" ht="10">
      <c r="B2842" s="175"/>
      <c r="D2842" s="159" t="s">
        <v>171</v>
      </c>
      <c r="E2842" s="176" t="s">
        <v>21</v>
      </c>
      <c r="F2842" s="177" t="s">
        <v>180</v>
      </c>
      <c r="H2842" s="178">
        <v>8.357</v>
      </c>
      <c r="I2842" s="179"/>
      <c r="L2842" s="175"/>
      <c r="M2842" s="180"/>
      <c r="T2842" s="181"/>
      <c r="AT2842" s="176" t="s">
        <v>171</v>
      </c>
      <c r="AU2842" s="176" t="s">
        <v>85</v>
      </c>
      <c r="AV2842" s="14" t="s">
        <v>181</v>
      </c>
      <c r="AW2842" s="14" t="s">
        <v>37</v>
      </c>
      <c r="AX2842" s="14" t="s">
        <v>76</v>
      </c>
      <c r="AY2842" s="176" t="s">
        <v>160</v>
      </c>
    </row>
    <row r="2843" spans="2:51" s="12" customFormat="1" ht="10">
      <c r="B2843" s="162"/>
      <c r="D2843" s="159" t="s">
        <v>171</v>
      </c>
      <c r="E2843" s="163" t="s">
        <v>21</v>
      </c>
      <c r="F2843" s="164" t="s">
        <v>832</v>
      </c>
      <c r="H2843" s="163" t="s">
        <v>21</v>
      </c>
      <c r="I2843" s="165"/>
      <c r="L2843" s="162"/>
      <c r="M2843" s="166"/>
      <c r="T2843" s="167"/>
      <c r="AT2843" s="163" t="s">
        <v>171</v>
      </c>
      <c r="AU2843" s="163" t="s">
        <v>85</v>
      </c>
      <c r="AV2843" s="12" t="s">
        <v>83</v>
      </c>
      <c r="AW2843" s="12" t="s">
        <v>37</v>
      </c>
      <c r="AX2843" s="12" t="s">
        <v>76</v>
      </c>
      <c r="AY2843" s="163" t="s">
        <v>160</v>
      </c>
    </row>
    <row r="2844" spans="2:51" s="13" customFormat="1" ht="10">
      <c r="B2844" s="168"/>
      <c r="D2844" s="159" t="s">
        <v>171</v>
      </c>
      <c r="E2844" s="169" t="s">
        <v>21</v>
      </c>
      <c r="F2844" s="170" t="s">
        <v>1734</v>
      </c>
      <c r="H2844" s="171">
        <v>12.09</v>
      </c>
      <c r="I2844" s="172"/>
      <c r="L2844" s="168"/>
      <c r="M2844" s="173"/>
      <c r="T2844" s="174"/>
      <c r="AT2844" s="169" t="s">
        <v>171</v>
      </c>
      <c r="AU2844" s="169" t="s">
        <v>85</v>
      </c>
      <c r="AV2844" s="13" t="s">
        <v>85</v>
      </c>
      <c r="AW2844" s="13" t="s">
        <v>37</v>
      </c>
      <c r="AX2844" s="13" t="s">
        <v>76</v>
      </c>
      <c r="AY2844" s="169" t="s">
        <v>160</v>
      </c>
    </row>
    <row r="2845" spans="2:51" s="14" customFormat="1" ht="10">
      <c r="B2845" s="175"/>
      <c r="D2845" s="159" t="s">
        <v>171</v>
      </c>
      <c r="E2845" s="176" t="s">
        <v>21</v>
      </c>
      <c r="F2845" s="177" t="s">
        <v>180</v>
      </c>
      <c r="H2845" s="178">
        <v>12.09</v>
      </c>
      <c r="I2845" s="179"/>
      <c r="L2845" s="175"/>
      <c r="M2845" s="180"/>
      <c r="T2845" s="181"/>
      <c r="AT2845" s="176" t="s">
        <v>171</v>
      </c>
      <c r="AU2845" s="176" t="s">
        <v>85</v>
      </c>
      <c r="AV2845" s="14" t="s">
        <v>181</v>
      </c>
      <c r="AW2845" s="14" t="s">
        <v>37</v>
      </c>
      <c r="AX2845" s="14" t="s">
        <v>76</v>
      </c>
      <c r="AY2845" s="176" t="s">
        <v>160</v>
      </c>
    </row>
    <row r="2846" spans="2:51" s="12" customFormat="1" ht="10">
      <c r="B2846" s="162"/>
      <c r="D2846" s="159" t="s">
        <v>171</v>
      </c>
      <c r="E2846" s="163" t="s">
        <v>21</v>
      </c>
      <c r="F2846" s="164" t="s">
        <v>835</v>
      </c>
      <c r="H2846" s="163" t="s">
        <v>21</v>
      </c>
      <c r="I2846" s="165"/>
      <c r="L2846" s="162"/>
      <c r="M2846" s="166"/>
      <c r="T2846" s="167"/>
      <c r="AT2846" s="163" t="s">
        <v>171</v>
      </c>
      <c r="AU2846" s="163" t="s">
        <v>85</v>
      </c>
      <c r="AV2846" s="12" t="s">
        <v>83</v>
      </c>
      <c r="AW2846" s="12" t="s">
        <v>37</v>
      </c>
      <c r="AX2846" s="12" t="s">
        <v>76</v>
      </c>
      <c r="AY2846" s="163" t="s">
        <v>160</v>
      </c>
    </row>
    <row r="2847" spans="2:51" s="13" customFormat="1" ht="10">
      <c r="B2847" s="168"/>
      <c r="D2847" s="159" t="s">
        <v>171</v>
      </c>
      <c r="E2847" s="169" t="s">
        <v>21</v>
      </c>
      <c r="F2847" s="170" t="s">
        <v>1735</v>
      </c>
      <c r="H2847" s="171">
        <v>15.81</v>
      </c>
      <c r="I2847" s="172"/>
      <c r="L2847" s="168"/>
      <c r="M2847" s="173"/>
      <c r="T2847" s="174"/>
      <c r="AT2847" s="169" t="s">
        <v>171</v>
      </c>
      <c r="AU2847" s="169" t="s">
        <v>85</v>
      </c>
      <c r="AV2847" s="13" t="s">
        <v>85</v>
      </c>
      <c r="AW2847" s="13" t="s">
        <v>37</v>
      </c>
      <c r="AX2847" s="13" t="s">
        <v>76</v>
      </c>
      <c r="AY2847" s="169" t="s">
        <v>160</v>
      </c>
    </row>
    <row r="2848" spans="2:51" s="14" customFormat="1" ht="10">
      <c r="B2848" s="175"/>
      <c r="D2848" s="159" t="s">
        <v>171</v>
      </c>
      <c r="E2848" s="176" t="s">
        <v>21</v>
      </c>
      <c r="F2848" s="177" t="s">
        <v>180</v>
      </c>
      <c r="H2848" s="178">
        <v>15.81</v>
      </c>
      <c r="I2848" s="179"/>
      <c r="L2848" s="175"/>
      <c r="M2848" s="180"/>
      <c r="T2848" s="181"/>
      <c r="AT2848" s="176" t="s">
        <v>171</v>
      </c>
      <c r="AU2848" s="176" t="s">
        <v>85</v>
      </c>
      <c r="AV2848" s="14" t="s">
        <v>181</v>
      </c>
      <c r="AW2848" s="14" t="s">
        <v>37</v>
      </c>
      <c r="AX2848" s="14" t="s">
        <v>76</v>
      </c>
      <c r="AY2848" s="176" t="s">
        <v>160</v>
      </c>
    </row>
    <row r="2849" spans="2:51" s="12" customFormat="1" ht="10">
      <c r="B2849" s="162"/>
      <c r="D2849" s="159" t="s">
        <v>171</v>
      </c>
      <c r="E2849" s="163" t="s">
        <v>21</v>
      </c>
      <c r="F2849" s="164" t="s">
        <v>839</v>
      </c>
      <c r="H2849" s="163" t="s">
        <v>21</v>
      </c>
      <c r="I2849" s="165"/>
      <c r="L2849" s="162"/>
      <c r="M2849" s="166"/>
      <c r="T2849" s="167"/>
      <c r="AT2849" s="163" t="s">
        <v>171</v>
      </c>
      <c r="AU2849" s="163" t="s">
        <v>85</v>
      </c>
      <c r="AV2849" s="12" t="s">
        <v>83</v>
      </c>
      <c r="AW2849" s="12" t="s">
        <v>37</v>
      </c>
      <c r="AX2849" s="12" t="s">
        <v>76</v>
      </c>
      <c r="AY2849" s="163" t="s">
        <v>160</v>
      </c>
    </row>
    <row r="2850" spans="2:51" s="13" customFormat="1" ht="10">
      <c r="B2850" s="168"/>
      <c r="D2850" s="159" t="s">
        <v>171</v>
      </c>
      <c r="E2850" s="169" t="s">
        <v>21</v>
      </c>
      <c r="F2850" s="170" t="s">
        <v>1735</v>
      </c>
      <c r="H2850" s="171">
        <v>15.81</v>
      </c>
      <c r="I2850" s="172"/>
      <c r="L2850" s="168"/>
      <c r="M2850" s="173"/>
      <c r="T2850" s="174"/>
      <c r="AT2850" s="169" t="s">
        <v>171</v>
      </c>
      <c r="AU2850" s="169" t="s">
        <v>85</v>
      </c>
      <c r="AV2850" s="13" t="s">
        <v>85</v>
      </c>
      <c r="AW2850" s="13" t="s">
        <v>37</v>
      </c>
      <c r="AX2850" s="13" t="s">
        <v>76</v>
      </c>
      <c r="AY2850" s="169" t="s">
        <v>160</v>
      </c>
    </row>
    <row r="2851" spans="2:51" s="14" customFormat="1" ht="10">
      <c r="B2851" s="175"/>
      <c r="D2851" s="159" t="s">
        <v>171</v>
      </c>
      <c r="E2851" s="176" t="s">
        <v>21</v>
      </c>
      <c r="F2851" s="177" t="s">
        <v>180</v>
      </c>
      <c r="H2851" s="178">
        <v>15.81</v>
      </c>
      <c r="I2851" s="179"/>
      <c r="L2851" s="175"/>
      <c r="M2851" s="180"/>
      <c r="T2851" s="181"/>
      <c r="AT2851" s="176" t="s">
        <v>171</v>
      </c>
      <c r="AU2851" s="176" t="s">
        <v>85</v>
      </c>
      <c r="AV2851" s="14" t="s">
        <v>181</v>
      </c>
      <c r="AW2851" s="14" t="s">
        <v>37</v>
      </c>
      <c r="AX2851" s="14" t="s">
        <v>76</v>
      </c>
      <c r="AY2851" s="176" t="s">
        <v>160</v>
      </c>
    </row>
    <row r="2852" spans="2:51" s="12" customFormat="1" ht="10">
      <c r="B2852" s="162"/>
      <c r="D2852" s="159" t="s">
        <v>171</v>
      </c>
      <c r="E2852" s="163" t="s">
        <v>21</v>
      </c>
      <c r="F2852" s="164" t="s">
        <v>840</v>
      </c>
      <c r="H2852" s="163" t="s">
        <v>21</v>
      </c>
      <c r="I2852" s="165"/>
      <c r="L2852" s="162"/>
      <c r="M2852" s="166"/>
      <c r="T2852" s="167"/>
      <c r="AT2852" s="163" t="s">
        <v>171</v>
      </c>
      <c r="AU2852" s="163" t="s">
        <v>85</v>
      </c>
      <c r="AV2852" s="12" t="s">
        <v>83</v>
      </c>
      <c r="AW2852" s="12" t="s">
        <v>37</v>
      </c>
      <c r="AX2852" s="12" t="s">
        <v>76</v>
      </c>
      <c r="AY2852" s="163" t="s">
        <v>160</v>
      </c>
    </row>
    <row r="2853" spans="2:51" s="13" customFormat="1" ht="10">
      <c r="B2853" s="168"/>
      <c r="D2853" s="159" t="s">
        <v>171</v>
      </c>
      <c r="E2853" s="169" t="s">
        <v>21</v>
      </c>
      <c r="F2853" s="170" t="s">
        <v>1736</v>
      </c>
      <c r="H2853" s="171">
        <v>10.2</v>
      </c>
      <c r="I2853" s="172"/>
      <c r="L2853" s="168"/>
      <c r="M2853" s="173"/>
      <c r="T2853" s="174"/>
      <c r="AT2853" s="169" t="s">
        <v>171</v>
      </c>
      <c r="AU2853" s="169" t="s">
        <v>85</v>
      </c>
      <c r="AV2853" s="13" t="s">
        <v>85</v>
      </c>
      <c r="AW2853" s="13" t="s">
        <v>37</v>
      </c>
      <c r="AX2853" s="13" t="s">
        <v>76</v>
      </c>
      <c r="AY2853" s="169" t="s">
        <v>160</v>
      </c>
    </row>
    <row r="2854" spans="2:51" s="14" customFormat="1" ht="10">
      <c r="B2854" s="175"/>
      <c r="D2854" s="159" t="s">
        <v>171</v>
      </c>
      <c r="E2854" s="176" t="s">
        <v>21</v>
      </c>
      <c r="F2854" s="177" t="s">
        <v>180</v>
      </c>
      <c r="H2854" s="178">
        <v>10.2</v>
      </c>
      <c r="I2854" s="179"/>
      <c r="L2854" s="175"/>
      <c r="M2854" s="180"/>
      <c r="T2854" s="181"/>
      <c r="AT2854" s="176" t="s">
        <v>171</v>
      </c>
      <c r="AU2854" s="176" t="s">
        <v>85</v>
      </c>
      <c r="AV2854" s="14" t="s">
        <v>181</v>
      </c>
      <c r="AW2854" s="14" t="s">
        <v>37</v>
      </c>
      <c r="AX2854" s="14" t="s">
        <v>76</v>
      </c>
      <c r="AY2854" s="176" t="s">
        <v>160</v>
      </c>
    </row>
    <row r="2855" spans="2:51" s="12" customFormat="1" ht="10">
      <c r="B2855" s="162"/>
      <c r="D2855" s="159" t="s">
        <v>171</v>
      </c>
      <c r="E2855" s="163" t="s">
        <v>21</v>
      </c>
      <c r="F2855" s="164" t="s">
        <v>844</v>
      </c>
      <c r="H2855" s="163" t="s">
        <v>21</v>
      </c>
      <c r="I2855" s="165"/>
      <c r="L2855" s="162"/>
      <c r="M2855" s="166"/>
      <c r="T2855" s="167"/>
      <c r="AT2855" s="163" t="s">
        <v>171</v>
      </c>
      <c r="AU2855" s="163" t="s">
        <v>85</v>
      </c>
      <c r="AV2855" s="12" t="s">
        <v>83</v>
      </c>
      <c r="AW2855" s="12" t="s">
        <v>37</v>
      </c>
      <c r="AX2855" s="12" t="s">
        <v>76</v>
      </c>
      <c r="AY2855" s="163" t="s">
        <v>160</v>
      </c>
    </row>
    <row r="2856" spans="2:51" s="13" customFormat="1" ht="10">
      <c r="B2856" s="168"/>
      <c r="D2856" s="159" t="s">
        <v>171</v>
      </c>
      <c r="E2856" s="169" t="s">
        <v>21</v>
      </c>
      <c r="F2856" s="170" t="s">
        <v>1737</v>
      </c>
      <c r="H2856" s="171">
        <v>2.74</v>
      </c>
      <c r="I2856" s="172"/>
      <c r="L2856" s="168"/>
      <c r="M2856" s="173"/>
      <c r="T2856" s="174"/>
      <c r="AT2856" s="169" t="s">
        <v>171</v>
      </c>
      <c r="AU2856" s="169" t="s">
        <v>85</v>
      </c>
      <c r="AV2856" s="13" t="s">
        <v>85</v>
      </c>
      <c r="AW2856" s="13" t="s">
        <v>37</v>
      </c>
      <c r="AX2856" s="13" t="s">
        <v>76</v>
      </c>
      <c r="AY2856" s="169" t="s">
        <v>160</v>
      </c>
    </row>
    <row r="2857" spans="2:51" s="14" customFormat="1" ht="10">
      <c r="B2857" s="175"/>
      <c r="D2857" s="159" t="s">
        <v>171</v>
      </c>
      <c r="E2857" s="176" t="s">
        <v>21</v>
      </c>
      <c r="F2857" s="177" t="s">
        <v>180</v>
      </c>
      <c r="H2857" s="178">
        <v>2.74</v>
      </c>
      <c r="I2857" s="179"/>
      <c r="L2857" s="175"/>
      <c r="M2857" s="180"/>
      <c r="T2857" s="181"/>
      <c r="AT2857" s="176" t="s">
        <v>171</v>
      </c>
      <c r="AU2857" s="176" t="s">
        <v>85</v>
      </c>
      <c r="AV2857" s="14" t="s">
        <v>181</v>
      </c>
      <c r="AW2857" s="14" t="s">
        <v>37</v>
      </c>
      <c r="AX2857" s="14" t="s">
        <v>76</v>
      </c>
      <c r="AY2857" s="176" t="s">
        <v>160</v>
      </c>
    </row>
    <row r="2858" spans="2:51" s="12" customFormat="1" ht="10">
      <c r="B2858" s="162"/>
      <c r="D2858" s="159" t="s">
        <v>171</v>
      </c>
      <c r="E2858" s="163" t="s">
        <v>21</v>
      </c>
      <c r="F2858" s="164" t="s">
        <v>847</v>
      </c>
      <c r="H2858" s="163" t="s">
        <v>21</v>
      </c>
      <c r="I2858" s="165"/>
      <c r="L2858" s="162"/>
      <c r="M2858" s="166"/>
      <c r="T2858" s="167"/>
      <c r="AT2858" s="163" t="s">
        <v>171</v>
      </c>
      <c r="AU2858" s="163" t="s">
        <v>85</v>
      </c>
      <c r="AV2858" s="12" t="s">
        <v>83</v>
      </c>
      <c r="AW2858" s="12" t="s">
        <v>37</v>
      </c>
      <c r="AX2858" s="12" t="s">
        <v>76</v>
      </c>
      <c r="AY2858" s="163" t="s">
        <v>160</v>
      </c>
    </row>
    <row r="2859" spans="2:51" s="13" customFormat="1" ht="10">
      <c r="B2859" s="168"/>
      <c r="D2859" s="159" t="s">
        <v>171</v>
      </c>
      <c r="E2859" s="169" t="s">
        <v>21</v>
      </c>
      <c r="F2859" s="170" t="s">
        <v>1747</v>
      </c>
      <c r="H2859" s="171">
        <v>6.555</v>
      </c>
      <c r="I2859" s="172"/>
      <c r="L2859" s="168"/>
      <c r="M2859" s="173"/>
      <c r="T2859" s="174"/>
      <c r="AT2859" s="169" t="s">
        <v>171</v>
      </c>
      <c r="AU2859" s="169" t="s">
        <v>85</v>
      </c>
      <c r="AV2859" s="13" t="s">
        <v>85</v>
      </c>
      <c r="AW2859" s="13" t="s">
        <v>37</v>
      </c>
      <c r="AX2859" s="13" t="s">
        <v>76</v>
      </c>
      <c r="AY2859" s="169" t="s">
        <v>160</v>
      </c>
    </row>
    <row r="2860" spans="2:51" s="14" customFormat="1" ht="10">
      <c r="B2860" s="175"/>
      <c r="D2860" s="159" t="s">
        <v>171</v>
      </c>
      <c r="E2860" s="176" t="s">
        <v>21</v>
      </c>
      <c r="F2860" s="177" t="s">
        <v>180</v>
      </c>
      <c r="H2860" s="178">
        <v>6.555</v>
      </c>
      <c r="I2860" s="179"/>
      <c r="L2860" s="175"/>
      <c r="M2860" s="180"/>
      <c r="T2860" s="181"/>
      <c r="AT2860" s="176" t="s">
        <v>171</v>
      </c>
      <c r="AU2860" s="176" t="s">
        <v>85</v>
      </c>
      <c r="AV2860" s="14" t="s">
        <v>181</v>
      </c>
      <c r="AW2860" s="14" t="s">
        <v>37</v>
      </c>
      <c r="AX2860" s="14" t="s">
        <v>76</v>
      </c>
      <c r="AY2860" s="176" t="s">
        <v>160</v>
      </c>
    </row>
    <row r="2861" spans="2:51" s="12" customFormat="1" ht="10">
      <c r="B2861" s="162"/>
      <c r="D2861" s="159" t="s">
        <v>171</v>
      </c>
      <c r="E2861" s="163" t="s">
        <v>21</v>
      </c>
      <c r="F2861" s="164" t="s">
        <v>851</v>
      </c>
      <c r="H2861" s="163" t="s">
        <v>21</v>
      </c>
      <c r="I2861" s="165"/>
      <c r="L2861" s="162"/>
      <c r="M2861" s="166"/>
      <c r="T2861" s="167"/>
      <c r="AT2861" s="163" t="s">
        <v>171</v>
      </c>
      <c r="AU2861" s="163" t="s">
        <v>85</v>
      </c>
      <c r="AV2861" s="12" t="s">
        <v>83</v>
      </c>
      <c r="AW2861" s="12" t="s">
        <v>37</v>
      </c>
      <c r="AX2861" s="12" t="s">
        <v>76</v>
      </c>
      <c r="AY2861" s="163" t="s">
        <v>160</v>
      </c>
    </row>
    <row r="2862" spans="2:51" s="13" customFormat="1" ht="10">
      <c r="B2862" s="168"/>
      <c r="D2862" s="159" t="s">
        <v>171</v>
      </c>
      <c r="E2862" s="169" t="s">
        <v>21</v>
      </c>
      <c r="F2862" s="170" t="s">
        <v>1748</v>
      </c>
      <c r="H2862" s="171">
        <v>1.984</v>
      </c>
      <c r="I2862" s="172"/>
      <c r="L2862" s="168"/>
      <c r="M2862" s="173"/>
      <c r="T2862" s="174"/>
      <c r="AT2862" s="169" t="s">
        <v>171</v>
      </c>
      <c r="AU2862" s="169" t="s">
        <v>85</v>
      </c>
      <c r="AV2862" s="13" t="s">
        <v>85</v>
      </c>
      <c r="AW2862" s="13" t="s">
        <v>37</v>
      </c>
      <c r="AX2862" s="13" t="s">
        <v>76</v>
      </c>
      <c r="AY2862" s="169" t="s">
        <v>160</v>
      </c>
    </row>
    <row r="2863" spans="2:51" s="14" customFormat="1" ht="10">
      <c r="B2863" s="175"/>
      <c r="D2863" s="159" t="s">
        <v>171</v>
      </c>
      <c r="E2863" s="176" t="s">
        <v>21</v>
      </c>
      <c r="F2863" s="177" t="s">
        <v>180</v>
      </c>
      <c r="H2863" s="178">
        <v>1.984</v>
      </c>
      <c r="I2863" s="179"/>
      <c r="L2863" s="175"/>
      <c r="M2863" s="180"/>
      <c r="T2863" s="181"/>
      <c r="AT2863" s="176" t="s">
        <v>171</v>
      </c>
      <c r="AU2863" s="176" t="s">
        <v>85</v>
      </c>
      <c r="AV2863" s="14" t="s">
        <v>181</v>
      </c>
      <c r="AW2863" s="14" t="s">
        <v>37</v>
      </c>
      <c r="AX2863" s="14" t="s">
        <v>76</v>
      </c>
      <c r="AY2863" s="176" t="s">
        <v>160</v>
      </c>
    </row>
    <row r="2864" spans="2:51" s="12" customFormat="1" ht="10">
      <c r="B2864" s="162"/>
      <c r="D2864" s="159" t="s">
        <v>171</v>
      </c>
      <c r="E2864" s="163" t="s">
        <v>21</v>
      </c>
      <c r="F2864" s="164" t="s">
        <v>854</v>
      </c>
      <c r="H2864" s="163" t="s">
        <v>21</v>
      </c>
      <c r="I2864" s="165"/>
      <c r="L2864" s="162"/>
      <c r="M2864" s="166"/>
      <c r="T2864" s="167"/>
      <c r="AT2864" s="163" t="s">
        <v>171</v>
      </c>
      <c r="AU2864" s="163" t="s">
        <v>85</v>
      </c>
      <c r="AV2864" s="12" t="s">
        <v>83</v>
      </c>
      <c r="AW2864" s="12" t="s">
        <v>37</v>
      </c>
      <c r="AX2864" s="12" t="s">
        <v>76</v>
      </c>
      <c r="AY2864" s="163" t="s">
        <v>160</v>
      </c>
    </row>
    <row r="2865" spans="2:51" s="13" customFormat="1" ht="10">
      <c r="B2865" s="168"/>
      <c r="D2865" s="159" t="s">
        <v>171</v>
      </c>
      <c r="E2865" s="169" t="s">
        <v>21</v>
      </c>
      <c r="F2865" s="170" t="s">
        <v>1738</v>
      </c>
      <c r="H2865" s="171">
        <v>11.985</v>
      </c>
      <c r="I2865" s="172"/>
      <c r="L2865" s="168"/>
      <c r="M2865" s="173"/>
      <c r="T2865" s="174"/>
      <c r="AT2865" s="169" t="s">
        <v>171</v>
      </c>
      <c r="AU2865" s="169" t="s">
        <v>85</v>
      </c>
      <c r="AV2865" s="13" t="s">
        <v>85</v>
      </c>
      <c r="AW2865" s="13" t="s">
        <v>37</v>
      </c>
      <c r="AX2865" s="13" t="s">
        <v>76</v>
      </c>
      <c r="AY2865" s="169" t="s">
        <v>160</v>
      </c>
    </row>
    <row r="2866" spans="2:51" s="14" customFormat="1" ht="10">
      <c r="B2866" s="175"/>
      <c r="D2866" s="159" t="s">
        <v>171</v>
      </c>
      <c r="E2866" s="176" t="s">
        <v>21</v>
      </c>
      <c r="F2866" s="177" t="s">
        <v>180</v>
      </c>
      <c r="H2866" s="178">
        <v>11.985</v>
      </c>
      <c r="I2866" s="179"/>
      <c r="L2866" s="175"/>
      <c r="M2866" s="180"/>
      <c r="T2866" s="181"/>
      <c r="AT2866" s="176" t="s">
        <v>171</v>
      </c>
      <c r="AU2866" s="176" t="s">
        <v>85</v>
      </c>
      <c r="AV2866" s="14" t="s">
        <v>181</v>
      </c>
      <c r="AW2866" s="14" t="s">
        <v>37</v>
      </c>
      <c r="AX2866" s="14" t="s">
        <v>76</v>
      </c>
      <c r="AY2866" s="176" t="s">
        <v>160</v>
      </c>
    </row>
    <row r="2867" spans="2:51" s="12" customFormat="1" ht="10">
      <c r="B2867" s="162"/>
      <c r="D2867" s="159" t="s">
        <v>171</v>
      </c>
      <c r="E2867" s="163" t="s">
        <v>21</v>
      </c>
      <c r="F2867" s="164" t="s">
        <v>858</v>
      </c>
      <c r="H2867" s="163" t="s">
        <v>21</v>
      </c>
      <c r="I2867" s="165"/>
      <c r="L2867" s="162"/>
      <c r="M2867" s="166"/>
      <c r="T2867" s="167"/>
      <c r="AT2867" s="163" t="s">
        <v>171</v>
      </c>
      <c r="AU2867" s="163" t="s">
        <v>85</v>
      </c>
      <c r="AV2867" s="12" t="s">
        <v>83</v>
      </c>
      <c r="AW2867" s="12" t="s">
        <v>37</v>
      </c>
      <c r="AX2867" s="12" t="s">
        <v>76</v>
      </c>
      <c r="AY2867" s="163" t="s">
        <v>160</v>
      </c>
    </row>
    <row r="2868" spans="2:51" s="13" customFormat="1" ht="10">
      <c r="B2868" s="168"/>
      <c r="D2868" s="159" t="s">
        <v>171</v>
      </c>
      <c r="E2868" s="169" t="s">
        <v>21</v>
      </c>
      <c r="F2868" s="170" t="s">
        <v>1736</v>
      </c>
      <c r="H2868" s="171">
        <v>10.2</v>
      </c>
      <c r="I2868" s="172"/>
      <c r="L2868" s="168"/>
      <c r="M2868" s="173"/>
      <c r="T2868" s="174"/>
      <c r="AT2868" s="169" t="s">
        <v>171</v>
      </c>
      <c r="AU2868" s="169" t="s">
        <v>85</v>
      </c>
      <c r="AV2868" s="13" t="s">
        <v>85</v>
      </c>
      <c r="AW2868" s="13" t="s">
        <v>37</v>
      </c>
      <c r="AX2868" s="13" t="s">
        <v>76</v>
      </c>
      <c r="AY2868" s="169" t="s">
        <v>160</v>
      </c>
    </row>
    <row r="2869" spans="2:51" s="14" customFormat="1" ht="10">
      <c r="B2869" s="175"/>
      <c r="D2869" s="159" t="s">
        <v>171</v>
      </c>
      <c r="E2869" s="176" t="s">
        <v>21</v>
      </c>
      <c r="F2869" s="177" t="s">
        <v>180</v>
      </c>
      <c r="H2869" s="178">
        <v>10.2</v>
      </c>
      <c r="I2869" s="179"/>
      <c r="L2869" s="175"/>
      <c r="M2869" s="180"/>
      <c r="T2869" s="181"/>
      <c r="AT2869" s="176" t="s">
        <v>171</v>
      </c>
      <c r="AU2869" s="176" t="s">
        <v>85</v>
      </c>
      <c r="AV2869" s="14" t="s">
        <v>181</v>
      </c>
      <c r="AW2869" s="14" t="s">
        <v>37</v>
      </c>
      <c r="AX2869" s="14" t="s">
        <v>76</v>
      </c>
      <c r="AY2869" s="176" t="s">
        <v>160</v>
      </c>
    </row>
    <row r="2870" spans="2:51" s="12" customFormat="1" ht="10">
      <c r="B2870" s="162"/>
      <c r="D2870" s="159" t="s">
        <v>171</v>
      </c>
      <c r="E2870" s="163" t="s">
        <v>21</v>
      </c>
      <c r="F2870" s="164" t="s">
        <v>861</v>
      </c>
      <c r="H2870" s="163" t="s">
        <v>21</v>
      </c>
      <c r="I2870" s="165"/>
      <c r="L2870" s="162"/>
      <c r="M2870" s="166"/>
      <c r="T2870" s="167"/>
      <c r="AT2870" s="163" t="s">
        <v>171</v>
      </c>
      <c r="AU2870" s="163" t="s">
        <v>85</v>
      </c>
      <c r="AV2870" s="12" t="s">
        <v>83</v>
      </c>
      <c r="AW2870" s="12" t="s">
        <v>37</v>
      </c>
      <c r="AX2870" s="12" t="s">
        <v>76</v>
      </c>
      <c r="AY2870" s="163" t="s">
        <v>160</v>
      </c>
    </row>
    <row r="2871" spans="2:51" s="13" customFormat="1" ht="10">
      <c r="B2871" s="168"/>
      <c r="D2871" s="159" t="s">
        <v>171</v>
      </c>
      <c r="E2871" s="169" t="s">
        <v>21</v>
      </c>
      <c r="F2871" s="170" t="s">
        <v>1747</v>
      </c>
      <c r="H2871" s="171">
        <v>6.555</v>
      </c>
      <c r="I2871" s="172"/>
      <c r="L2871" s="168"/>
      <c r="M2871" s="173"/>
      <c r="T2871" s="174"/>
      <c r="AT2871" s="169" t="s">
        <v>171</v>
      </c>
      <c r="AU2871" s="169" t="s">
        <v>85</v>
      </c>
      <c r="AV2871" s="13" t="s">
        <v>85</v>
      </c>
      <c r="AW2871" s="13" t="s">
        <v>37</v>
      </c>
      <c r="AX2871" s="13" t="s">
        <v>76</v>
      </c>
      <c r="AY2871" s="169" t="s">
        <v>160</v>
      </c>
    </row>
    <row r="2872" spans="2:51" s="14" customFormat="1" ht="10">
      <c r="B2872" s="175"/>
      <c r="D2872" s="159" t="s">
        <v>171</v>
      </c>
      <c r="E2872" s="176" t="s">
        <v>21</v>
      </c>
      <c r="F2872" s="177" t="s">
        <v>180</v>
      </c>
      <c r="H2872" s="178">
        <v>6.555</v>
      </c>
      <c r="I2872" s="179"/>
      <c r="L2872" s="175"/>
      <c r="M2872" s="180"/>
      <c r="T2872" s="181"/>
      <c r="AT2872" s="176" t="s">
        <v>171</v>
      </c>
      <c r="AU2872" s="176" t="s">
        <v>85</v>
      </c>
      <c r="AV2872" s="14" t="s">
        <v>181</v>
      </c>
      <c r="AW2872" s="14" t="s">
        <v>37</v>
      </c>
      <c r="AX2872" s="14" t="s">
        <v>76</v>
      </c>
      <c r="AY2872" s="176" t="s">
        <v>160</v>
      </c>
    </row>
    <row r="2873" spans="2:51" s="12" customFormat="1" ht="10">
      <c r="B2873" s="162"/>
      <c r="D2873" s="159" t="s">
        <v>171</v>
      </c>
      <c r="E2873" s="163" t="s">
        <v>21</v>
      </c>
      <c r="F2873" s="164" t="s">
        <v>864</v>
      </c>
      <c r="H2873" s="163" t="s">
        <v>21</v>
      </c>
      <c r="I2873" s="165"/>
      <c r="L2873" s="162"/>
      <c r="M2873" s="166"/>
      <c r="T2873" s="167"/>
      <c r="AT2873" s="163" t="s">
        <v>171</v>
      </c>
      <c r="AU2873" s="163" t="s">
        <v>85</v>
      </c>
      <c r="AV2873" s="12" t="s">
        <v>83</v>
      </c>
      <c r="AW2873" s="12" t="s">
        <v>37</v>
      </c>
      <c r="AX2873" s="12" t="s">
        <v>76</v>
      </c>
      <c r="AY2873" s="163" t="s">
        <v>160</v>
      </c>
    </row>
    <row r="2874" spans="2:51" s="13" customFormat="1" ht="10">
      <c r="B2874" s="168"/>
      <c r="D2874" s="159" t="s">
        <v>171</v>
      </c>
      <c r="E2874" s="169" t="s">
        <v>21</v>
      </c>
      <c r="F2874" s="170" t="s">
        <v>1748</v>
      </c>
      <c r="H2874" s="171">
        <v>1.984</v>
      </c>
      <c r="I2874" s="172"/>
      <c r="L2874" s="168"/>
      <c r="M2874" s="173"/>
      <c r="T2874" s="174"/>
      <c r="AT2874" s="169" t="s">
        <v>171</v>
      </c>
      <c r="AU2874" s="169" t="s">
        <v>85</v>
      </c>
      <c r="AV2874" s="13" t="s">
        <v>85</v>
      </c>
      <c r="AW2874" s="13" t="s">
        <v>37</v>
      </c>
      <c r="AX2874" s="13" t="s">
        <v>76</v>
      </c>
      <c r="AY2874" s="169" t="s">
        <v>160</v>
      </c>
    </row>
    <row r="2875" spans="2:51" s="14" customFormat="1" ht="10">
      <c r="B2875" s="175"/>
      <c r="D2875" s="159" t="s">
        <v>171</v>
      </c>
      <c r="E2875" s="176" t="s">
        <v>21</v>
      </c>
      <c r="F2875" s="177" t="s">
        <v>180</v>
      </c>
      <c r="H2875" s="178">
        <v>1.984</v>
      </c>
      <c r="I2875" s="179"/>
      <c r="L2875" s="175"/>
      <c r="M2875" s="180"/>
      <c r="T2875" s="181"/>
      <c r="AT2875" s="176" t="s">
        <v>171</v>
      </c>
      <c r="AU2875" s="176" t="s">
        <v>85</v>
      </c>
      <c r="AV2875" s="14" t="s">
        <v>181</v>
      </c>
      <c r="AW2875" s="14" t="s">
        <v>37</v>
      </c>
      <c r="AX2875" s="14" t="s">
        <v>76</v>
      </c>
      <c r="AY2875" s="176" t="s">
        <v>160</v>
      </c>
    </row>
    <row r="2876" spans="2:51" s="12" customFormat="1" ht="10">
      <c r="B2876" s="162"/>
      <c r="D2876" s="159" t="s">
        <v>171</v>
      </c>
      <c r="E2876" s="163" t="s">
        <v>21</v>
      </c>
      <c r="F2876" s="164" t="s">
        <v>866</v>
      </c>
      <c r="H2876" s="163" t="s">
        <v>21</v>
      </c>
      <c r="I2876" s="165"/>
      <c r="L2876" s="162"/>
      <c r="M2876" s="166"/>
      <c r="T2876" s="167"/>
      <c r="AT2876" s="163" t="s">
        <v>171</v>
      </c>
      <c r="AU2876" s="163" t="s">
        <v>85</v>
      </c>
      <c r="AV2876" s="12" t="s">
        <v>83</v>
      </c>
      <c r="AW2876" s="12" t="s">
        <v>37</v>
      </c>
      <c r="AX2876" s="12" t="s">
        <v>76</v>
      </c>
      <c r="AY2876" s="163" t="s">
        <v>160</v>
      </c>
    </row>
    <row r="2877" spans="2:51" s="13" customFormat="1" ht="10">
      <c r="B2877" s="168"/>
      <c r="D2877" s="159" t="s">
        <v>171</v>
      </c>
      <c r="E2877" s="169" t="s">
        <v>21</v>
      </c>
      <c r="F2877" s="170" t="s">
        <v>2386</v>
      </c>
      <c r="H2877" s="171">
        <v>113.8</v>
      </c>
      <c r="I2877" s="172"/>
      <c r="L2877" s="168"/>
      <c r="M2877" s="173"/>
      <c r="T2877" s="174"/>
      <c r="AT2877" s="169" t="s">
        <v>171</v>
      </c>
      <c r="AU2877" s="169" t="s">
        <v>85</v>
      </c>
      <c r="AV2877" s="13" t="s">
        <v>85</v>
      </c>
      <c r="AW2877" s="13" t="s">
        <v>37</v>
      </c>
      <c r="AX2877" s="13" t="s">
        <v>76</v>
      </c>
      <c r="AY2877" s="169" t="s">
        <v>160</v>
      </c>
    </row>
    <row r="2878" spans="2:51" s="14" customFormat="1" ht="10">
      <c r="B2878" s="175"/>
      <c r="D2878" s="159" t="s">
        <v>171</v>
      </c>
      <c r="E2878" s="176" t="s">
        <v>21</v>
      </c>
      <c r="F2878" s="177" t="s">
        <v>180</v>
      </c>
      <c r="H2878" s="178">
        <v>113.8</v>
      </c>
      <c r="I2878" s="179"/>
      <c r="L2878" s="175"/>
      <c r="M2878" s="180"/>
      <c r="T2878" s="181"/>
      <c r="AT2878" s="176" t="s">
        <v>171</v>
      </c>
      <c r="AU2878" s="176" t="s">
        <v>85</v>
      </c>
      <c r="AV2878" s="14" t="s">
        <v>181</v>
      </c>
      <c r="AW2878" s="14" t="s">
        <v>37</v>
      </c>
      <c r="AX2878" s="14" t="s">
        <v>76</v>
      </c>
      <c r="AY2878" s="176" t="s">
        <v>160</v>
      </c>
    </row>
    <row r="2879" spans="2:51" s="12" customFormat="1" ht="10">
      <c r="B2879" s="162"/>
      <c r="D2879" s="159" t="s">
        <v>171</v>
      </c>
      <c r="E2879" s="163" t="s">
        <v>21</v>
      </c>
      <c r="F2879" s="164" t="s">
        <v>870</v>
      </c>
      <c r="H2879" s="163" t="s">
        <v>21</v>
      </c>
      <c r="I2879" s="165"/>
      <c r="L2879" s="162"/>
      <c r="M2879" s="166"/>
      <c r="T2879" s="167"/>
      <c r="AT2879" s="163" t="s">
        <v>171</v>
      </c>
      <c r="AU2879" s="163" t="s">
        <v>85</v>
      </c>
      <c r="AV2879" s="12" t="s">
        <v>83</v>
      </c>
      <c r="AW2879" s="12" t="s">
        <v>37</v>
      </c>
      <c r="AX2879" s="12" t="s">
        <v>76</v>
      </c>
      <c r="AY2879" s="163" t="s">
        <v>160</v>
      </c>
    </row>
    <row r="2880" spans="2:51" s="13" customFormat="1" ht="10">
      <c r="B2880" s="168"/>
      <c r="D2880" s="159" t="s">
        <v>171</v>
      </c>
      <c r="E2880" s="169" t="s">
        <v>21</v>
      </c>
      <c r="F2880" s="170" t="s">
        <v>2387</v>
      </c>
      <c r="H2880" s="171">
        <v>86.24</v>
      </c>
      <c r="I2880" s="172"/>
      <c r="L2880" s="168"/>
      <c r="M2880" s="173"/>
      <c r="T2880" s="174"/>
      <c r="AT2880" s="169" t="s">
        <v>171</v>
      </c>
      <c r="AU2880" s="169" t="s">
        <v>85</v>
      </c>
      <c r="AV2880" s="13" t="s">
        <v>85</v>
      </c>
      <c r="AW2880" s="13" t="s">
        <v>37</v>
      </c>
      <c r="AX2880" s="13" t="s">
        <v>76</v>
      </c>
      <c r="AY2880" s="169" t="s">
        <v>160</v>
      </c>
    </row>
    <row r="2881" spans="2:51" s="14" customFormat="1" ht="10">
      <c r="B2881" s="175"/>
      <c r="D2881" s="159" t="s">
        <v>171</v>
      </c>
      <c r="E2881" s="176" t="s">
        <v>21</v>
      </c>
      <c r="F2881" s="177" t="s">
        <v>180</v>
      </c>
      <c r="H2881" s="178">
        <v>86.24</v>
      </c>
      <c r="I2881" s="179"/>
      <c r="L2881" s="175"/>
      <c r="M2881" s="180"/>
      <c r="T2881" s="181"/>
      <c r="AT2881" s="176" t="s">
        <v>171</v>
      </c>
      <c r="AU2881" s="176" t="s">
        <v>85</v>
      </c>
      <c r="AV2881" s="14" t="s">
        <v>181</v>
      </c>
      <c r="AW2881" s="14" t="s">
        <v>37</v>
      </c>
      <c r="AX2881" s="14" t="s">
        <v>76</v>
      </c>
      <c r="AY2881" s="176" t="s">
        <v>160</v>
      </c>
    </row>
    <row r="2882" spans="2:51" s="12" customFormat="1" ht="10">
      <c r="B2882" s="162"/>
      <c r="D2882" s="159" t="s">
        <v>171</v>
      </c>
      <c r="E2882" s="163" t="s">
        <v>21</v>
      </c>
      <c r="F2882" s="164" t="s">
        <v>874</v>
      </c>
      <c r="H2882" s="163" t="s">
        <v>21</v>
      </c>
      <c r="I2882" s="165"/>
      <c r="L2882" s="162"/>
      <c r="M2882" s="166"/>
      <c r="T2882" s="167"/>
      <c r="AT2882" s="163" t="s">
        <v>171</v>
      </c>
      <c r="AU2882" s="163" t="s">
        <v>85</v>
      </c>
      <c r="AV2882" s="12" t="s">
        <v>83</v>
      </c>
      <c r="AW2882" s="12" t="s">
        <v>37</v>
      </c>
      <c r="AX2882" s="12" t="s">
        <v>76</v>
      </c>
      <c r="AY2882" s="163" t="s">
        <v>160</v>
      </c>
    </row>
    <row r="2883" spans="2:51" s="13" customFormat="1" ht="10">
      <c r="B2883" s="168"/>
      <c r="D2883" s="159" t="s">
        <v>171</v>
      </c>
      <c r="E2883" s="169" t="s">
        <v>21</v>
      </c>
      <c r="F2883" s="170" t="s">
        <v>1739</v>
      </c>
      <c r="H2883" s="171">
        <v>7.82</v>
      </c>
      <c r="I2883" s="172"/>
      <c r="L2883" s="168"/>
      <c r="M2883" s="173"/>
      <c r="T2883" s="174"/>
      <c r="AT2883" s="169" t="s">
        <v>171</v>
      </c>
      <c r="AU2883" s="169" t="s">
        <v>85</v>
      </c>
      <c r="AV2883" s="13" t="s">
        <v>85</v>
      </c>
      <c r="AW2883" s="13" t="s">
        <v>37</v>
      </c>
      <c r="AX2883" s="13" t="s">
        <v>76</v>
      </c>
      <c r="AY2883" s="169" t="s">
        <v>160</v>
      </c>
    </row>
    <row r="2884" spans="2:51" s="14" customFormat="1" ht="10">
      <c r="B2884" s="175"/>
      <c r="D2884" s="159" t="s">
        <v>171</v>
      </c>
      <c r="E2884" s="176" t="s">
        <v>21</v>
      </c>
      <c r="F2884" s="177" t="s">
        <v>180</v>
      </c>
      <c r="H2884" s="178">
        <v>7.82</v>
      </c>
      <c r="I2884" s="179"/>
      <c r="L2884" s="175"/>
      <c r="M2884" s="180"/>
      <c r="T2884" s="181"/>
      <c r="AT2884" s="176" t="s">
        <v>171</v>
      </c>
      <c r="AU2884" s="176" t="s">
        <v>85</v>
      </c>
      <c r="AV2884" s="14" t="s">
        <v>181</v>
      </c>
      <c r="AW2884" s="14" t="s">
        <v>37</v>
      </c>
      <c r="AX2884" s="14" t="s">
        <v>76</v>
      </c>
      <c r="AY2884" s="176" t="s">
        <v>160</v>
      </c>
    </row>
    <row r="2885" spans="2:51" s="12" customFormat="1" ht="10">
      <c r="B2885" s="162"/>
      <c r="D2885" s="159" t="s">
        <v>171</v>
      </c>
      <c r="E2885" s="163" t="s">
        <v>21</v>
      </c>
      <c r="F2885" s="164" t="s">
        <v>877</v>
      </c>
      <c r="H2885" s="163" t="s">
        <v>21</v>
      </c>
      <c r="I2885" s="165"/>
      <c r="L2885" s="162"/>
      <c r="M2885" s="166"/>
      <c r="T2885" s="167"/>
      <c r="AT2885" s="163" t="s">
        <v>171</v>
      </c>
      <c r="AU2885" s="163" t="s">
        <v>85</v>
      </c>
      <c r="AV2885" s="12" t="s">
        <v>83</v>
      </c>
      <c r="AW2885" s="12" t="s">
        <v>37</v>
      </c>
      <c r="AX2885" s="12" t="s">
        <v>76</v>
      </c>
      <c r="AY2885" s="163" t="s">
        <v>160</v>
      </c>
    </row>
    <row r="2886" spans="2:51" s="13" customFormat="1" ht="10">
      <c r="B2886" s="168"/>
      <c r="D2886" s="159" t="s">
        <v>171</v>
      </c>
      <c r="E2886" s="169" t="s">
        <v>21</v>
      </c>
      <c r="F2886" s="170" t="s">
        <v>1090</v>
      </c>
      <c r="H2886" s="171">
        <v>13.95</v>
      </c>
      <c r="I2886" s="172"/>
      <c r="L2886" s="168"/>
      <c r="M2886" s="173"/>
      <c r="T2886" s="174"/>
      <c r="AT2886" s="169" t="s">
        <v>171</v>
      </c>
      <c r="AU2886" s="169" t="s">
        <v>85</v>
      </c>
      <c r="AV2886" s="13" t="s">
        <v>85</v>
      </c>
      <c r="AW2886" s="13" t="s">
        <v>37</v>
      </c>
      <c r="AX2886" s="13" t="s">
        <v>76</v>
      </c>
      <c r="AY2886" s="169" t="s">
        <v>160</v>
      </c>
    </row>
    <row r="2887" spans="2:51" s="14" customFormat="1" ht="10">
      <c r="B2887" s="175"/>
      <c r="D2887" s="159" t="s">
        <v>171</v>
      </c>
      <c r="E2887" s="176" t="s">
        <v>21</v>
      </c>
      <c r="F2887" s="177" t="s">
        <v>180</v>
      </c>
      <c r="H2887" s="178">
        <v>13.95</v>
      </c>
      <c r="I2887" s="179"/>
      <c r="L2887" s="175"/>
      <c r="M2887" s="180"/>
      <c r="T2887" s="181"/>
      <c r="AT2887" s="176" t="s">
        <v>171</v>
      </c>
      <c r="AU2887" s="176" t="s">
        <v>85</v>
      </c>
      <c r="AV2887" s="14" t="s">
        <v>181</v>
      </c>
      <c r="AW2887" s="14" t="s">
        <v>37</v>
      </c>
      <c r="AX2887" s="14" t="s">
        <v>76</v>
      </c>
      <c r="AY2887" s="176" t="s">
        <v>160</v>
      </c>
    </row>
    <row r="2888" spans="2:51" s="12" customFormat="1" ht="10">
      <c r="B2888" s="162"/>
      <c r="D2888" s="159" t="s">
        <v>171</v>
      </c>
      <c r="E2888" s="163" t="s">
        <v>21</v>
      </c>
      <c r="F2888" s="164" t="s">
        <v>879</v>
      </c>
      <c r="H2888" s="163" t="s">
        <v>21</v>
      </c>
      <c r="I2888" s="165"/>
      <c r="L2888" s="162"/>
      <c r="M2888" s="166"/>
      <c r="T2888" s="167"/>
      <c r="AT2888" s="163" t="s">
        <v>171</v>
      </c>
      <c r="AU2888" s="163" t="s">
        <v>85</v>
      </c>
      <c r="AV2888" s="12" t="s">
        <v>83</v>
      </c>
      <c r="AW2888" s="12" t="s">
        <v>37</v>
      </c>
      <c r="AX2888" s="12" t="s">
        <v>76</v>
      </c>
      <c r="AY2888" s="163" t="s">
        <v>160</v>
      </c>
    </row>
    <row r="2889" spans="2:51" s="13" customFormat="1" ht="10">
      <c r="B2889" s="168"/>
      <c r="D2889" s="159" t="s">
        <v>171</v>
      </c>
      <c r="E2889" s="169" t="s">
        <v>21</v>
      </c>
      <c r="F2889" s="170" t="s">
        <v>2388</v>
      </c>
      <c r="H2889" s="171">
        <v>127</v>
      </c>
      <c r="I2889" s="172"/>
      <c r="L2889" s="168"/>
      <c r="M2889" s="173"/>
      <c r="T2889" s="174"/>
      <c r="AT2889" s="169" t="s">
        <v>171</v>
      </c>
      <c r="AU2889" s="169" t="s">
        <v>85</v>
      </c>
      <c r="AV2889" s="13" t="s">
        <v>85</v>
      </c>
      <c r="AW2889" s="13" t="s">
        <v>37</v>
      </c>
      <c r="AX2889" s="13" t="s">
        <v>76</v>
      </c>
      <c r="AY2889" s="169" t="s">
        <v>160</v>
      </c>
    </row>
    <row r="2890" spans="2:51" s="14" customFormat="1" ht="10">
      <c r="B2890" s="175"/>
      <c r="D2890" s="159" t="s">
        <v>171</v>
      </c>
      <c r="E2890" s="176" t="s">
        <v>21</v>
      </c>
      <c r="F2890" s="177" t="s">
        <v>180</v>
      </c>
      <c r="H2890" s="178">
        <v>127</v>
      </c>
      <c r="I2890" s="179"/>
      <c r="L2890" s="175"/>
      <c r="M2890" s="180"/>
      <c r="T2890" s="181"/>
      <c r="AT2890" s="176" t="s">
        <v>171</v>
      </c>
      <c r="AU2890" s="176" t="s">
        <v>85</v>
      </c>
      <c r="AV2890" s="14" t="s">
        <v>181</v>
      </c>
      <c r="AW2890" s="14" t="s">
        <v>37</v>
      </c>
      <c r="AX2890" s="14" t="s">
        <v>76</v>
      </c>
      <c r="AY2890" s="176" t="s">
        <v>160</v>
      </c>
    </row>
    <row r="2891" spans="2:51" s="12" customFormat="1" ht="10">
      <c r="B2891" s="162"/>
      <c r="D2891" s="159" t="s">
        <v>171</v>
      </c>
      <c r="E2891" s="163" t="s">
        <v>21</v>
      </c>
      <c r="F2891" s="164" t="s">
        <v>884</v>
      </c>
      <c r="H2891" s="163" t="s">
        <v>21</v>
      </c>
      <c r="I2891" s="165"/>
      <c r="L2891" s="162"/>
      <c r="M2891" s="166"/>
      <c r="T2891" s="167"/>
      <c r="AT2891" s="163" t="s">
        <v>171</v>
      </c>
      <c r="AU2891" s="163" t="s">
        <v>85</v>
      </c>
      <c r="AV2891" s="12" t="s">
        <v>83</v>
      </c>
      <c r="AW2891" s="12" t="s">
        <v>37</v>
      </c>
      <c r="AX2891" s="12" t="s">
        <v>76</v>
      </c>
      <c r="AY2891" s="163" t="s">
        <v>160</v>
      </c>
    </row>
    <row r="2892" spans="2:51" s="13" customFormat="1" ht="10">
      <c r="B2892" s="168"/>
      <c r="D2892" s="159" t="s">
        <v>171</v>
      </c>
      <c r="E2892" s="169" t="s">
        <v>21</v>
      </c>
      <c r="F2892" s="170" t="s">
        <v>1174</v>
      </c>
      <c r="H2892" s="171">
        <v>60</v>
      </c>
      <c r="I2892" s="172"/>
      <c r="L2892" s="168"/>
      <c r="M2892" s="173"/>
      <c r="T2892" s="174"/>
      <c r="AT2892" s="169" t="s">
        <v>171</v>
      </c>
      <c r="AU2892" s="169" t="s">
        <v>85</v>
      </c>
      <c r="AV2892" s="13" t="s">
        <v>85</v>
      </c>
      <c r="AW2892" s="13" t="s">
        <v>37</v>
      </c>
      <c r="AX2892" s="13" t="s">
        <v>76</v>
      </c>
      <c r="AY2892" s="169" t="s">
        <v>160</v>
      </c>
    </row>
    <row r="2893" spans="2:51" s="14" customFormat="1" ht="10">
      <c r="B2893" s="175"/>
      <c r="D2893" s="159" t="s">
        <v>171</v>
      </c>
      <c r="E2893" s="176" t="s">
        <v>21</v>
      </c>
      <c r="F2893" s="177" t="s">
        <v>180</v>
      </c>
      <c r="H2893" s="178">
        <v>60</v>
      </c>
      <c r="I2893" s="179"/>
      <c r="L2893" s="175"/>
      <c r="M2893" s="180"/>
      <c r="T2893" s="181"/>
      <c r="AT2893" s="176" t="s">
        <v>171</v>
      </c>
      <c r="AU2893" s="176" t="s">
        <v>85</v>
      </c>
      <c r="AV2893" s="14" t="s">
        <v>181</v>
      </c>
      <c r="AW2893" s="14" t="s">
        <v>37</v>
      </c>
      <c r="AX2893" s="14" t="s">
        <v>76</v>
      </c>
      <c r="AY2893" s="176" t="s">
        <v>160</v>
      </c>
    </row>
    <row r="2894" spans="2:51" s="12" customFormat="1" ht="10">
      <c r="B2894" s="162"/>
      <c r="D2894" s="159" t="s">
        <v>171</v>
      </c>
      <c r="E2894" s="163" t="s">
        <v>21</v>
      </c>
      <c r="F2894" s="164" t="s">
        <v>888</v>
      </c>
      <c r="H2894" s="163" t="s">
        <v>21</v>
      </c>
      <c r="I2894" s="165"/>
      <c r="L2894" s="162"/>
      <c r="M2894" s="166"/>
      <c r="T2894" s="167"/>
      <c r="AT2894" s="163" t="s">
        <v>171</v>
      </c>
      <c r="AU2894" s="163" t="s">
        <v>85</v>
      </c>
      <c r="AV2894" s="12" t="s">
        <v>83</v>
      </c>
      <c r="AW2894" s="12" t="s">
        <v>37</v>
      </c>
      <c r="AX2894" s="12" t="s">
        <v>76</v>
      </c>
      <c r="AY2894" s="163" t="s">
        <v>160</v>
      </c>
    </row>
    <row r="2895" spans="2:51" s="13" customFormat="1" ht="10">
      <c r="B2895" s="168"/>
      <c r="D2895" s="159" t="s">
        <v>171</v>
      </c>
      <c r="E2895" s="169" t="s">
        <v>21</v>
      </c>
      <c r="F2895" s="170" t="s">
        <v>2388</v>
      </c>
      <c r="H2895" s="171">
        <v>127</v>
      </c>
      <c r="I2895" s="172"/>
      <c r="L2895" s="168"/>
      <c r="M2895" s="173"/>
      <c r="T2895" s="174"/>
      <c r="AT2895" s="169" t="s">
        <v>171</v>
      </c>
      <c r="AU2895" s="169" t="s">
        <v>85</v>
      </c>
      <c r="AV2895" s="13" t="s">
        <v>85</v>
      </c>
      <c r="AW2895" s="13" t="s">
        <v>37</v>
      </c>
      <c r="AX2895" s="13" t="s">
        <v>76</v>
      </c>
      <c r="AY2895" s="169" t="s">
        <v>160</v>
      </c>
    </row>
    <row r="2896" spans="2:51" s="14" customFormat="1" ht="10">
      <c r="B2896" s="175"/>
      <c r="D2896" s="159" t="s">
        <v>171</v>
      </c>
      <c r="E2896" s="176" t="s">
        <v>21</v>
      </c>
      <c r="F2896" s="177" t="s">
        <v>180</v>
      </c>
      <c r="H2896" s="178">
        <v>127</v>
      </c>
      <c r="I2896" s="179"/>
      <c r="L2896" s="175"/>
      <c r="M2896" s="180"/>
      <c r="T2896" s="181"/>
      <c r="AT2896" s="176" t="s">
        <v>171</v>
      </c>
      <c r="AU2896" s="176" t="s">
        <v>85</v>
      </c>
      <c r="AV2896" s="14" t="s">
        <v>181</v>
      </c>
      <c r="AW2896" s="14" t="s">
        <v>37</v>
      </c>
      <c r="AX2896" s="14" t="s">
        <v>76</v>
      </c>
      <c r="AY2896" s="176" t="s">
        <v>160</v>
      </c>
    </row>
    <row r="2897" spans="2:51" s="12" customFormat="1" ht="10">
      <c r="B2897" s="162"/>
      <c r="D2897" s="159" t="s">
        <v>171</v>
      </c>
      <c r="E2897" s="163" t="s">
        <v>21</v>
      </c>
      <c r="F2897" s="164" t="s">
        <v>892</v>
      </c>
      <c r="H2897" s="163" t="s">
        <v>21</v>
      </c>
      <c r="I2897" s="165"/>
      <c r="L2897" s="162"/>
      <c r="M2897" s="166"/>
      <c r="T2897" s="167"/>
      <c r="AT2897" s="163" t="s">
        <v>171</v>
      </c>
      <c r="AU2897" s="163" t="s">
        <v>85</v>
      </c>
      <c r="AV2897" s="12" t="s">
        <v>83</v>
      </c>
      <c r="AW2897" s="12" t="s">
        <v>37</v>
      </c>
      <c r="AX2897" s="12" t="s">
        <v>76</v>
      </c>
      <c r="AY2897" s="163" t="s">
        <v>160</v>
      </c>
    </row>
    <row r="2898" spans="2:51" s="13" customFormat="1" ht="10">
      <c r="B2898" s="168"/>
      <c r="D2898" s="159" t="s">
        <v>171</v>
      </c>
      <c r="E2898" s="169" t="s">
        <v>21</v>
      </c>
      <c r="F2898" s="170" t="s">
        <v>1090</v>
      </c>
      <c r="H2898" s="171">
        <v>13.95</v>
      </c>
      <c r="I2898" s="172"/>
      <c r="L2898" s="168"/>
      <c r="M2898" s="173"/>
      <c r="T2898" s="174"/>
      <c r="AT2898" s="169" t="s">
        <v>171</v>
      </c>
      <c r="AU2898" s="169" t="s">
        <v>85</v>
      </c>
      <c r="AV2898" s="13" t="s">
        <v>85</v>
      </c>
      <c r="AW2898" s="13" t="s">
        <v>37</v>
      </c>
      <c r="AX2898" s="13" t="s">
        <v>76</v>
      </c>
      <c r="AY2898" s="169" t="s">
        <v>160</v>
      </c>
    </row>
    <row r="2899" spans="2:51" s="14" customFormat="1" ht="10">
      <c r="B2899" s="175"/>
      <c r="D2899" s="159" t="s">
        <v>171</v>
      </c>
      <c r="E2899" s="176" t="s">
        <v>21</v>
      </c>
      <c r="F2899" s="177" t="s">
        <v>180</v>
      </c>
      <c r="H2899" s="178">
        <v>13.95</v>
      </c>
      <c r="I2899" s="179"/>
      <c r="L2899" s="175"/>
      <c r="M2899" s="180"/>
      <c r="T2899" s="181"/>
      <c r="AT2899" s="176" t="s">
        <v>171</v>
      </c>
      <c r="AU2899" s="176" t="s">
        <v>85</v>
      </c>
      <c r="AV2899" s="14" t="s">
        <v>181</v>
      </c>
      <c r="AW2899" s="14" t="s">
        <v>37</v>
      </c>
      <c r="AX2899" s="14" t="s">
        <v>76</v>
      </c>
      <c r="AY2899" s="176" t="s">
        <v>160</v>
      </c>
    </row>
    <row r="2900" spans="2:51" s="12" customFormat="1" ht="10">
      <c r="B2900" s="162"/>
      <c r="D2900" s="159" t="s">
        <v>171</v>
      </c>
      <c r="E2900" s="163" t="s">
        <v>21</v>
      </c>
      <c r="F2900" s="164" t="s">
        <v>893</v>
      </c>
      <c r="H2900" s="163" t="s">
        <v>21</v>
      </c>
      <c r="I2900" s="165"/>
      <c r="L2900" s="162"/>
      <c r="M2900" s="166"/>
      <c r="T2900" s="167"/>
      <c r="AT2900" s="163" t="s">
        <v>171</v>
      </c>
      <c r="AU2900" s="163" t="s">
        <v>85</v>
      </c>
      <c r="AV2900" s="12" t="s">
        <v>83</v>
      </c>
      <c r="AW2900" s="12" t="s">
        <v>37</v>
      </c>
      <c r="AX2900" s="12" t="s">
        <v>76</v>
      </c>
      <c r="AY2900" s="163" t="s">
        <v>160</v>
      </c>
    </row>
    <row r="2901" spans="2:51" s="13" customFormat="1" ht="10">
      <c r="B2901" s="168"/>
      <c r="D2901" s="159" t="s">
        <v>171</v>
      </c>
      <c r="E2901" s="169" t="s">
        <v>21</v>
      </c>
      <c r="F2901" s="170" t="s">
        <v>2387</v>
      </c>
      <c r="H2901" s="171">
        <v>86.24</v>
      </c>
      <c r="I2901" s="172"/>
      <c r="L2901" s="168"/>
      <c r="M2901" s="173"/>
      <c r="T2901" s="174"/>
      <c r="AT2901" s="169" t="s">
        <v>171</v>
      </c>
      <c r="AU2901" s="169" t="s">
        <v>85</v>
      </c>
      <c r="AV2901" s="13" t="s">
        <v>85</v>
      </c>
      <c r="AW2901" s="13" t="s">
        <v>37</v>
      </c>
      <c r="AX2901" s="13" t="s">
        <v>76</v>
      </c>
      <c r="AY2901" s="169" t="s">
        <v>160</v>
      </c>
    </row>
    <row r="2902" spans="2:51" s="14" customFormat="1" ht="10">
      <c r="B2902" s="175"/>
      <c r="D2902" s="159" t="s">
        <v>171</v>
      </c>
      <c r="E2902" s="176" t="s">
        <v>21</v>
      </c>
      <c r="F2902" s="177" t="s">
        <v>180</v>
      </c>
      <c r="H2902" s="178">
        <v>86.24</v>
      </c>
      <c r="I2902" s="179"/>
      <c r="L2902" s="175"/>
      <c r="M2902" s="180"/>
      <c r="T2902" s="181"/>
      <c r="AT2902" s="176" t="s">
        <v>171</v>
      </c>
      <c r="AU2902" s="176" t="s">
        <v>85</v>
      </c>
      <c r="AV2902" s="14" t="s">
        <v>181</v>
      </c>
      <c r="AW2902" s="14" t="s">
        <v>37</v>
      </c>
      <c r="AX2902" s="14" t="s">
        <v>76</v>
      </c>
      <c r="AY2902" s="176" t="s">
        <v>160</v>
      </c>
    </row>
    <row r="2903" spans="2:51" s="12" customFormat="1" ht="10">
      <c r="B2903" s="162"/>
      <c r="D2903" s="159" t="s">
        <v>171</v>
      </c>
      <c r="E2903" s="163" t="s">
        <v>21</v>
      </c>
      <c r="F2903" s="164" t="s">
        <v>896</v>
      </c>
      <c r="H2903" s="163" t="s">
        <v>21</v>
      </c>
      <c r="I2903" s="165"/>
      <c r="L2903" s="162"/>
      <c r="M2903" s="166"/>
      <c r="T2903" s="167"/>
      <c r="AT2903" s="163" t="s">
        <v>171</v>
      </c>
      <c r="AU2903" s="163" t="s">
        <v>85</v>
      </c>
      <c r="AV2903" s="12" t="s">
        <v>83</v>
      </c>
      <c r="AW2903" s="12" t="s">
        <v>37</v>
      </c>
      <c r="AX2903" s="12" t="s">
        <v>76</v>
      </c>
      <c r="AY2903" s="163" t="s">
        <v>160</v>
      </c>
    </row>
    <row r="2904" spans="2:51" s="13" customFormat="1" ht="10">
      <c r="B2904" s="168"/>
      <c r="D2904" s="159" t="s">
        <v>171</v>
      </c>
      <c r="E2904" s="169" t="s">
        <v>21</v>
      </c>
      <c r="F2904" s="170" t="s">
        <v>1739</v>
      </c>
      <c r="H2904" s="171">
        <v>7.82</v>
      </c>
      <c r="I2904" s="172"/>
      <c r="L2904" s="168"/>
      <c r="M2904" s="173"/>
      <c r="T2904" s="174"/>
      <c r="AT2904" s="169" t="s">
        <v>171</v>
      </c>
      <c r="AU2904" s="169" t="s">
        <v>85</v>
      </c>
      <c r="AV2904" s="13" t="s">
        <v>85</v>
      </c>
      <c r="AW2904" s="13" t="s">
        <v>37</v>
      </c>
      <c r="AX2904" s="13" t="s">
        <v>76</v>
      </c>
      <c r="AY2904" s="169" t="s">
        <v>160</v>
      </c>
    </row>
    <row r="2905" spans="2:51" s="12" customFormat="1" ht="10">
      <c r="B2905" s="162"/>
      <c r="D2905" s="159" t="s">
        <v>171</v>
      </c>
      <c r="E2905" s="163" t="s">
        <v>21</v>
      </c>
      <c r="F2905" s="164" t="s">
        <v>899</v>
      </c>
      <c r="H2905" s="163" t="s">
        <v>21</v>
      </c>
      <c r="I2905" s="165"/>
      <c r="L2905" s="162"/>
      <c r="M2905" s="166"/>
      <c r="T2905" s="167"/>
      <c r="AT2905" s="163" t="s">
        <v>171</v>
      </c>
      <c r="AU2905" s="163" t="s">
        <v>85</v>
      </c>
      <c r="AV2905" s="12" t="s">
        <v>83</v>
      </c>
      <c r="AW2905" s="12" t="s">
        <v>37</v>
      </c>
      <c r="AX2905" s="12" t="s">
        <v>76</v>
      </c>
      <c r="AY2905" s="163" t="s">
        <v>160</v>
      </c>
    </row>
    <row r="2906" spans="2:51" s="13" customFormat="1" ht="10">
      <c r="B2906" s="168"/>
      <c r="D2906" s="159" t="s">
        <v>171</v>
      </c>
      <c r="E2906" s="169" t="s">
        <v>21</v>
      </c>
      <c r="F2906" s="170" t="s">
        <v>2389</v>
      </c>
      <c r="H2906" s="171">
        <v>158.76</v>
      </c>
      <c r="I2906" s="172"/>
      <c r="L2906" s="168"/>
      <c r="M2906" s="173"/>
      <c r="T2906" s="174"/>
      <c r="AT2906" s="169" t="s">
        <v>171</v>
      </c>
      <c r="AU2906" s="169" t="s">
        <v>85</v>
      </c>
      <c r="AV2906" s="13" t="s">
        <v>85</v>
      </c>
      <c r="AW2906" s="13" t="s">
        <v>37</v>
      </c>
      <c r="AX2906" s="13" t="s">
        <v>76</v>
      </c>
      <c r="AY2906" s="169" t="s">
        <v>160</v>
      </c>
    </row>
    <row r="2907" spans="2:51" s="14" customFormat="1" ht="10">
      <c r="B2907" s="175"/>
      <c r="D2907" s="159" t="s">
        <v>171</v>
      </c>
      <c r="E2907" s="176" t="s">
        <v>21</v>
      </c>
      <c r="F2907" s="177" t="s">
        <v>180</v>
      </c>
      <c r="H2907" s="178">
        <v>166.57999999999998</v>
      </c>
      <c r="I2907" s="179"/>
      <c r="L2907" s="175"/>
      <c r="M2907" s="180"/>
      <c r="T2907" s="181"/>
      <c r="AT2907" s="176" t="s">
        <v>171</v>
      </c>
      <c r="AU2907" s="176" t="s">
        <v>85</v>
      </c>
      <c r="AV2907" s="14" t="s">
        <v>181</v>
      </c>
      <c r="AW2907" s="14" t="s">
        <v>37</v>
      </c>
      <c r="AX2907" s="14" t="s">
        <v>76</v>
      </c>
      <c r="AY2907" s="176" t="s">
        <v>160</v>
      </c>
    </row>
    <row r="2908" spans="2:51" s="12" customFormat="1" ht="10">
      <c r="B2908" s="162"/>
      <c r="D2908" s="159" t="s">
        <v>171</v>
      </c>
      <c r="E2908" s="163" t="s">
        <v>21</v>
      </c>
      <c r="F2908" s="164" t="s">
        <v>903</v>
      </c>
      <c r="H2908" s="163" t="s">
        <v>21</v>
      </c>
      <c r="I2908" s="165"/>
      <c r="L2908" s="162"/>
      <c r="M2908" s="166"/>
      <c r="T2908" s="167"/>
      <c r="AT2908" s="163" t="s">
        <v>171</v>
      </c>
      <c r="AU2908" s="163" t="s">
        <v>85</v>
      </c>
      <c r="AV2908" s="12" t="s">
        <v>83</v>
      </c>
      <c r="AW2908" s="12" t="s">
        <v>37</v>
      </c>
      <c r="AX2908" s="12" t="s">
        <v>76</v>
      </c>
      <c r="AY2908" s="163" t="s">
        <v>160</v>
      </c>
    </row>
    <row r="2909" spans="2:51" s="13" customFormat="1" ht="10">
      <c r="B2909" s="168"/>
      <c r="D2909" s="159" t="s">
        <v>171</v>
      </c>
      <c r="E2909" s="169" t="s">
        <v>21</v>
      </c>
      <c r="F2909" s="170" t="s">
        <v>2389</v>
      </c>
      <c r="H2909" s="171">
        <v>158.76</v>
      </c>
      <c r="I2909" s="172"/>
      <c r="L2909" s="168"/>
      <c r="M2909" s="173"/>
      <c r="T2909" s="174"/>
      <c r="AT2909" s="169" t="s">
        <v>171</v>
      </c>
      <c r="AU2909" s="169" t="s">
        <v>85</v>
      </c>
      <c r="AV2909" s="13" t="s">
        <v>85</v>
      </c>
      <c r="AW2909" s="13" t="s">
        <v>37</v>
      </c>
      <c r="AX2909" s="13" t="s">
        <v>76</v>
      </c>
      <c r="AY2909" s="169" t="s">
        <v>160</v>
      </c>
    </row>
    <row r="2910" spans="2:51" s="14" customFormat="1" ht="10">
      <c r="B2910" s="175"/>
      <c r="D2910" s="159" t="s">
        <v>171</v>
      </c>
      <c r="E2910" s="176" t="s">
        <v>21</v>
      </c>
      <c r="F2910" s="177" t="s">
        <v>180</v>
      </c>
      <c r="H2910" s="178">
        <v>158.76</v>
      </c>
      <c r="I2910" s="179"/>
      <c r="L2910" s="175"/>
      <c r="M2910" s="180"/>
      <c r="T2910" s="181"/>
      <c r="AT2910" s="176" t="s">
        <v>171</v>
      </c>
      <c r="AU2910" s="176" t="s">
        <v>85</v>
      </c>
      <c r="AV2910" s="14" t="s">
        <v>181</v>
      </c>
      <c r="AW2910" s="14" t="s">
        <v>37</v>
      </c>
      <c r="AX2910" s="14" t="s">
        <v>76</v>
      </c>
      <c r="AY2910" s="176" t="s">
        <v>160</v>
      </c>
    </row>
    <row r="2911" spans="2:51" s="12" customFormat="1" ht="10">
      <c r="B2911" s="162"/>
      <c r="D2911" s="159" t="s">
        <v>171</v>
      </c>
      <c r="E2911" s="163" t="s">
        <v>21</v>
      </c>
      <c r="F2911" s="164" t="s">
        <v>905</v>
      </c>
      <c r="H2911" s="163" t="s">
        <v>21</v>
      </c>
      <c r="I2911" s="165"/>
      <c r="L2911" s="162"/>
      <c r="M2911" s="166"/>
      <c r="T2911" s="167"/>
      <c r="AT2911" s="163" t="s">
        <v>171</v>
      </c>
      <c r="AU2911" s="163" t="s">
        <v>85</v>
      </c>
      <c r="AV2911" s="12" t="s">
        <v>83</v>
      </c>
      <c r="AW2911" s="12" t="s">
        <v>37</v>
      </c>
      <c r="AX2911" s="12" t="s">
        <v>76</v>
      </c>
      <c r="AY2911" s="163" t="s">
        <v>160</v>
      </c>
    </row>
    <row r="2912" spans="2:51" s="13" customFormat="1" ht="10">
      <c r="B2912" s="168"/>
      <c r="D2912" s="159" t="s">
        <v>171</v>
      </c>
      <c r="E2912" s="169" t="s">
        <v>21</v>
      </c>
      <c r="F2912" s="170" t="s">
        <v>2390</v>
      </c>
      <c r="H2912" s="171">
        <v>92.64</v>
      </c>
      <c r="I2912" s="172"/>
      <c r="L2912" s="168"/>
      <c r="M2912" s="173"/>
      <c r="T2912" s="174"/>
      <c r="AT2912" s="169" t="s">
        <v>171</v>
      </c>
      <c r="AU2912" s="169" t="s">
        <v>85</v>
      </c>
      <c r="AV2912" s="13" t="s">
        <v>85</v>
      </c>
      <c r="AW2912" s="13" t="s">
        <v>37</v>
      </c>
      <c r="AX2912" s="13" t="s">
        <v>76</v>
      </c>
      <c r="AY2912" s="169" t="s">
        <v>160</v>
      </c>
    </row>
    <row r="2913" spans="2:51" s="14" customFormat="1" ht="10">
      <c r="B2913" s="175"/>
      <c r="D2913" s="159" t="s">
        <v>171</v>
      </c>
      <c r="E2913" s="176" t="s">
        <v>21</v>
      </c>
      <c r="F2913" s="177" t="s">
        <v>180</v>
      </c>
      <c r="H2913" s="178">
        <v>92.64</v>
      </c>
      <c r="I2913" s="179"/>
      <c r="L2913" s="175"/>
      <c r="M2913" s="180"/>
      <c r="T2913" s="181"/>
      <c r="AT2913" s="176" t="s">
        <v>171</v>
      </c>
      <c r="AU2913" s="176" t="s">
        <v>85</v>
      </c>
      <c r="AV2913" s="14" t="s">
        <v>181</v>
      </c>
      <c r="AW2913" s="14" t="s">
        <v>37</v>
      </c>
      <c r="AX2913" s="14" t="s">
        <v>76</v>
      </c>
      <c r="AY2913" s="176" t="s">
        <v>160</v>
      </c>
    </row>
    <row r="2914" spans="2:51" s="12" customFormat="1" ht="10">
      <c r="B2914" s="162"/>
      <c r="D2914" s="159" t="s">
        <v>171</v>
      </c>
      <c r="E2914" s="163" t="s">
        <v>21</v>
      </c>
      <c r="F2914" s="164" t="s">
        <v>908</v>
      </c>
      <c r="H2914" s="163" t="s">
        <v>21</v>
      </c>
      <c r="I2914" s="165"/>
      <c r="L2914" s="162"/>
      <c r="M2914" s="166"/>
      <c r="T2914" s="167"/>
      <c r="AT2914" s="163" t="s">
        <v>171</v>
      </c>
      <c r="AU2914" s="163" t="s">
        <v>85</v>
      </c>
      <c r="AV2914" s="12" t="s">
        <v>83</v>
      </c>
      <c r="AW2914" s="12" t="s">
        <v>37</v>
      </c>
      <c r="AX2914" s="12" t="s">
        <v>76</v>
      </c>
      <c r="AY2914" s="163" t="s">
        <v>160</v>
      </c>
    </row>
    <row r="2915" spans="2:51" s="13" customFormat="1" ht="10">
      <c r="B2915" s="168"/>
      <c r="D2915" s="159" t="s">
        <v>171</v>
      </c>
      <c r="E2915" s="169" t="s">
        <v>21</v>
      </c>
      <c r="F2915" s="170" t="s">
        <v>1740</v>
      </c>
      <c r="H2915" s="171">
        <v>15.008</v>
      </c>
      <c r="I2915" s="172"/>
      <c r="L2915" s="168"/>
      <c r="M2915" s="173"/>
      <c r="T2915" s="174"/>
      <c r="AT2915" s="169" t="s">
        <v>171</v>
      </c>
      <c r="AU2915" s="169" t="s">
        <v>85</v>
      </c>
      <c r="AV2915" s="13" t="s">
        <v>85</v>
      </c>
      <c r="AW2915" s="13" t="s">
        <v>37</v>
      </c>
      <c r="AX2915" s="13" t="s">
        <v>76</v>
      </c>
      <c r="AY2915" s="169" t="s">
        <v>160</v>
      </c>
    </row>
    <row r="2916" spans="2:51" s="14" customFormat="1" ht="10">
      <c r="B2916" s="175"/>
      <c r="D2916" s="159" t="s">
        <v>171</v>
      </c>
      <c r="E2916" s="176" t="s">
        <v>21</v>
      </c>
      <c r="F2916" s="177" t="s">
        <v>180</v>
      </c>
      <c r="H2916" s="178">
        <v>15.008</v>
      </c>
      <c r="I2916" s="179"/>
      <c r="L2916" s="175"/>
      <c r="M2916" s="180"/>
      <c r="T2916" s="181"/>
      <c r="AT2916" s="176" t="s">
        <v>171</v>
      </c>
      <c r="AU2916" s="176" t="s">
        <v>85</v>
      </c>
      <c r="AV2916" s="14" t="s">
        <v>181</v>
      </c>
      <c r="AW2916" s="14" t="s">
        <v>37</v>
      </c>
      <c r="AX2916" s="14" t="s">
        <v>76</v>
      </c>
      <c r="AY2916" s="176" t="s">
        <v>160</v>
      </c>
    </row>
    <row r="2917" spans="2:51" s="12" customFormat="1" ht="10">
      <c r="B2917" s="162"/>
      <c r="D2917" s="159" t="s">
        <v>171</v>
      </c>
      <c r="E2917" s="163" t="s">
        <v>21</v>
      </c>
      <c r="F2917" s="164" t="s">
        <v>912</v>
      </c>
      <c r="H2917" s="163" t="s">
        <v>21</v>
      </c>
      <c r="I2917" s="165"/>
      <c r="L2917" s="162"/>
      <c r="M2917" s="166"/>
      <c r="T2917" s="167"/>
      <c r="AT2917" s="163" t="s">
        <v>171</v>
      </c>
      <c r="AU2917" s="163" t="s">
        <v>85</v>
      </c>
      <c r="AV2917" s="12" t="s">
        <v>83</v>
      </c>
      <c r="AW2917" s="12" t="s">
        <v>37</v>
      </c>
      <c r="AX2917" s="12" t="s">
        <v>76</v>
      </c>
      <c r="AY2917" s="163" t="s">
        <v>160</v>
      </c>
    </row>
    <row r="2918" spans="2:51" s="13" customFormat="1" ht="10">
      <c r="B2918" s="168"/>
      <c r="D2918" s="159" t="s">
        <v>171</v>
      </c>
      <c r="E2918" s="169" t="s">
        <v>21</v>
      </c>
      <c r="F2918" s="170" t="s">
        <v>1098</v>
      </c>
      <c r="H2918" s="171">
        <v>15.525</v>
      </c>
      <c r="I2918" s="172"/>
      <c r="L2918" s="168"/>
      <c r="M2918" s="173"/>
      <c r="T2918" s="174"/>
      <c r="AT2918" s="169" t="s">
        <v>171</v>
      </c>
      <c r="AU2918" s="169" t="s">
        <v>85</v>
      </c>
      <c r="AV2918" s="13" t="s">
        <v>85</v>
      </c>
      <c r="AW2918" s="13" t="s">
        <v>37</v>
      </c>
      <c r="AX2918" s="13" t="s">
        <v>76</v>
      </c>
      <c r="AY2918" s="169" t="s">
        <v>160</v>
      </c>
    </row>
    <row r="2919" spans="2:51" s="14" customFormat="1" ht="10">
      <c r="B2919" s="175"/>
      <c r="D2919" s="159" t="s">
        <v>171</v>
      </c>
      <c r="E2919" s="176" t="s">
        <v>21</v>
      </c>
      <c r="F2919" s="177" t="s">
        <v>180</v>
      </c>
      <c r="H2919" s="178">
        <v>15.525</v>
      </c>
      <c r="I2919" s="179"/>
      <c r="L2919" s="175"/>
      <c r="M2919" s="180"/>
      <c r="T2919" s="181"/>
      <c r="AT2919" s="176" t="s">
        <v>171</v>
      </c>
      <c r="AU2919" s="176" t="s">
        <v>85</v>
      </c>
      <c r="AV2919" s="14" t="s">
        <v>181</v>
      </c>
      <c r="AW2919" s="14" t="s">
        <v>37</v>
      </c>
      <c r="AX2919" s="14" t="s">
        <v>76</v>
      </c>
      <c r="AY2919" s="176" t="s">
        <v>160</v>
      </c>
    </row>
    <row r="2920" spans="2:51" s="12" customFormat="1" ht="10">
      <c r="B2920" s="162"/>
      <c r="D2920" s="159" t="s">
        <v>171</v>
      </c>
      <c r="E2920" s="163" t="s">
        <v>21</v>
      </c>
      <c r="F2920" s="164" t="s">
        <v>914</v>
      </c>
      <c r="H2920" s="163" t="s">
        <v>21</v>
      </c>
      <c r="I2920" s="165"/>
      <c r="L2920" s="162"/>
      <c r="M2920" s="166"/>
      <c r="T2920" s="167"/>
      <c r="AT2920" s="163" t="s">
        <v>171</v>
      </c>
      <c r="AU2920" s="163" t="s">
        <v>85</v>
      </c>
      <c r="AV2920" s="12" t="s">
        <v>83</v>
      </c>
      <c r="AW2920" s="12" t="s">
        <v>37</v>
      </c>
      <c r="AX2920" s="12" t="s">
        <v>76</v>
      </c>
      <c r="AY2920" s="163" t="s">
        <v>160</v>
      </c>
    </row>
    <row r="2921" spans="2:51" s="13" customFormat="1" ht="10">
      <c r="B2921" s="168"/>
      <c r="D2921" s="159" t="s">
        <v>171</v>
      </c>
      <c r="E2921" s="169" t="s">
        <v>21</v>
      </c>
      <c r="F2921" s="170" t="s">
        <v>2391</v>
      </c>
      <c r="H2921" s="171">
        <v>201.8</v>
      </c>
      <c r="I2921" s="172"/>
      <c r="L2921" s="168"/>
      <c r="M2921" s="173"/>
      <c r="T2921" s="174"/>
      <c r="AT2921" s="169" t="s">
        <v>171</v>
      </c>
      <c r="AU2921" s="169" t="s">
        <v>85</v>
      </c>
      <c r="AV2921" s="13" t="s">
        <v>85</v>
      </c>
      <c r="AW2921" s="13" t="s">
        <v>37</v>
      </c>
      <c r="AX2921" s="13" t="s">
        <v>76</v>
      </c>
      <c r="AY2921" s="169" t="s">
        <v>160</v>
      </c>
    </row>
    <row r="2922" spans="2:51" s="12" customFormat="1" ht="10">
      <c r="B2922" s="162"/>
      <c r="D2922" s="159" t="s">
        <v>171</v>
      </c>
      <c r="E2922" s="163" t="s">
        <v>21</v>
      </c>
      <c r="F2922" s="164" t="s">
        <v>919</v>
      </c>
      <c r="H2922" s="163" t="s">
        <v>21</v>
      </c>
      <c r="I2922" s="165"/>
      <c r="L2922" s="162"/>
      <c r="M2922" s="166"/>
      <c r="T2922" s="167"/>
      <c r="AT2922" s="163" t="s">
        <v>171</v>
      </c>
      <c r="AU2922" s="163" t="s">
        <v>85</v>
      </c>
      <c r="AV2922" s="12" t="s">
        <v>83</v>
      </c>
      <c r="AW2922" s="12" t="s">
        <v>37</v>
      </c>
      <c r="AX2922" s="12" t="s">
        <v>76</v>
      </c>
      <c r="AY2922" s="163" t="s">
        <v>160</v>
      </c>
    </row>
    <row r="2923" spans="2:51" s="13" customFormat="1" ht="10">
      <c r="B2923" s="168"/>
      <c r="D2923" s="159" t="s">
        <v>171</v>
      </c>
      <c r="E2923" s="169" t="s">
        <v>21</v>
      </c>
      <c r="F2923" s="170" t="s">
        <v>1741</v>
      </c>
      <c r="H2923" s="171">
        <v>20.445</v>
      </c>
      <c r="I2923" s="172"/>
      <c r="L2923" s="168"/>
      <c r="M2923" s="173"/>
      <c r="T2923" s="174"/>
      <c r="AT2923" s="169" t="s">
        <v>171</v>
      </c>
      <c r="AU2923" s="169" t="s">
        <v>85</v>
      </c>
      <c r="AV2923" s="13" t="s">
        <v>85</v>
      </c>
      <c r="AW2923" s="13" t="s">
        <v>37</v>
      </c>
      <c r="AX2923" s="13" t="s">
        <v>76</v>
      </c>
      <c r="AY2923" s="169" t="s">
        <v>160</v>
      </c>
    </row>
    <row r="2924" spans="2:51" s="14" customFormat="1" ht="10">
      <c r="B2924" s="175"/>
      <c r="D2924" s="159" t="s">
        <v>171</v>
      </c>
      <c r="E2924" s="176" t="s">
        <v>21</v>
      </c>
      <c r="F2924" s="177" t="s">
        <v>180</v>
      </c>
      <c r="H2924" s="178">
        <v>222.245</v>
      </c>
      <c r="I2924" s="179"/>
      <c r="L2924" s="175"/>
      <c r="M2924" s="180"/>
      <c r="T2924" s="181"/>
      <c r="AT2924" s="176" t="s">
        <v>171</v>
      </c>
      <c r="AU2924" s="176" t="s">
        <v>85</v>
      </c>
      <c r="AV2924" s="14" t="s">
        <v>181</v>
      </c>
      <c r="AW2924" s="14" t="s">
        <v>37</v>
      </c>
      <c r="AX2924" s="14" t="s">
        <v>76</v>
      </c>
      <c r="AY2924" s="176" t="s">
        <v>160</v>
      </c>
    </row>
    <row r="2925" spans="2:51" s="12" customFormat="1" ht="10">
      <c r="B2925" s="162"/>
      <c r="D2925" s="159" t="s">
        <v>171</v>
      </c>
      <c r="E2925" s="163" t="s">
        <v>21</v>
      </c>
      <c r="F2925" s="164" t="s">
        <v>921</v>
      </c>
      <c r="H2925" s="163" t="s">
        <v>21</v>
      </c>
      <c r="I2925" s="165"/>
      <c r="L2925" s="162"/>
      <c r="M2925" s="166"/>
      <c r="T2925" s="167"/>
      <c r="AT2925" s="163" t="s">
        <v>171</v>
      </c>
      <c r="AU2925" s="163" t="s">
        <v>85</v>
      </c>
      <c r="AV2925" s="12" t="s">
        <v>83</v>
      </c>
      <c r="AW2925" s="12" t="s">
        <v>37</v>
      </c>
      <c r="AX2925" s="12" t="s">
        <v>76</v>
      </c>
      <c r="AY2925" s="163" t="s">
        <v>160</v>
      </c>
    </row>
    <row r="2926" spans="2:51" s="13" customFormat="1" ht="10">
      <c r="B2926" s="168"/>
      <c r="D2926" s="159" t="s">
        <v>171</v>
      </c>
      <c r="E2926" s="169" t="s">
        <v>21</v>
      </c>
      <c r="F2926" s="170" t="s">
        <v>1741</v>
      </c>
      <c r="H2926" s="171">
        <v>20.445</v>
      </c>
      <c r="I2926" s="172"/>
      <c r="L2926" s="168"/>
      <c r="M2926" s="173"/>
      <c r="T2926" s="174"/>
      <c r="AT2926" s="169" t="s">
        <v>171</v>
      </c>
      <c r="AU2926" s="169" t="s">
        <v>85</v>
      </c>
      <c r="AV2926" s="13" t="s">
        <v>85</v>
      </c>
      <c r="AW2926" s="13" t="s">
        <v>37</v>
      </c>
      <c r="AX2926" s="13" t="s">
        <v>76</v>
      </c>
      <c r="AY2926" s="169" t="s">
        <v>160</v>
      </c>
    </row>
    <row r="2927" spans="2:51" s="14" customFormat="1" ht="10">
      <c r="B2927" s="175"/>
      <c r="D2927" s="159" t="s">
        <v>171</v>
      </c>
      <c r="E2927" s="176" t="s">
        <v>21</v>
      </c>
      <c r="F2927" s="177" t="s">
        <v>180</v>
      </c>
      <c r="H2927" s="178">
        <v>20.445</v>
      </c>
      <c r="I2927" s="179"/>
      <c r="L2927" s="175"/>
      <c r="M2927" s="180"/>
      <c r="T2927" s="181"/>
      <c r="AT2927" s="176" t="s">
        <v>171</v>
      </c>
      <c r="AU2927" s="176" t="s">
        <v>85</v>
      </c>
      <c r="AV2927" s="14" t="s">
        <v>181</v>
      </c>
      <c r="AW2927" s="14" t="s">
        <v>37</v>
      </c>
      <c r="AX2927" s="14" t="s">
        <v>76</v>
      </c>
      <c r="AY2927" s="176" t="s">
        <v>160</v>
      </c>
    </row>
    <row r="2928" spans="2:51" s="12" customFormat="1" ht="10">
      <c r="B2928" s="162"/>
      <c r="D2928" s="159" t="s">
        <v>171</v>
      </c>
      <c r="E2928" s="163" t="s">
        <v>21</v>
      </c>
      <c r="F2928" s="164" t="s">
        <v>924</v>
      </c>
      <c r="H2928" s="163" t="s">
        <v>21</v>
      </c>
      <c r="I2928" s="165"/>
      <c r="L2928" s="162"/>
      <c r="M2928" s="166"/>
      <c r="T2928" s="167"/>
      <c r="AT2928" s="163" t="s">
        <v>171</v>
      </c>
      <c r="AU2928" s="163" t="s">
        <v>85</v>
      </c>
      <c r="AV2928" s="12" t="s">
        <v>83</v>
      </c>
      <c r="AW2928" s="12" t="s">
        <v>37</v>
      </c>
      <c r="AX2928" s="12" t="s">
        <v>76</v>
      </c>
      <c r="AY2928" s="163" t="s">
        <v>160</v>
      </c>
    </row>
    <row r="2929" spans="2:51" s="13" customFormat="1" ht="10">
      <c r="B2929" s="168"/>
      <c r="D2929" s="159" t="s">
        <v>171</v>
      </c>
      <c r="E2929" s="169" t="s">
        <v>21</v>
      </c>
      <c r="F2929" s="170" t="s">
        <v>1742</v>
      </c>
      <c r="H2929" s="171">
        <v>13.05</v>
      </c>
      <c r="I2929" s="172"/>
      <c r="L2929" s="168"/>
      <c r="M2929" s="173"/>
      <c r="T2929" s="174"/>
      <c r="AT2929" s="169" t="s">
        <v>171</v>
      </c>
      <c r="AU2929" s="169" t="s">
        <v>85</v>
      </c>
      <c r="AV2929" s="13" t="s">
        <v>85</v>
      </c>
      <c r="AW2929" s="13" t="s">
        <v>37</v>
      </c>
      <c r="AX2929" s="13" t="s">
        <v>76</v>
      </c>
      <c r="AY2929" s="169" t="s">
        <v>160</v>
      </c>
    </row>
    <row r="2930" spans="2:51" s="14" customFormat="1" ht="10">
      <c r="B2930" s="175"/>
      <c r="D2930" s="159" t="s">
        <v>171</v>
      </c>
      <c r="E2930" s="176" t="s">
        <v>21</v>
      </c>
      <c r="F2930" s="177" t="s">
        <v>180</v>
      </c>
      <c r="H2930" s="178">
        <v>13.05</v>
      </c>
      <c r="I2930" s="179"/>
      <c r="L2930" s="175"/>
      <c r="M2930" s="180"/>
      <c r="T2930" s="181"/>
      <c r="AT2930" s="176" t="s">
        <v>171</v>
      </c>
      <c r="AU2930" s="176" t="s">
        <v>85</v>
      </c>
      <c r="AV2930" s="14" t="s">
        <v>181</v>
      </c>
      <c r="AW2930" s="14" t="s">
        <v>37</v>
      </c>
      <c r="AX2930" s="14" t="s">
        <v>76</v>
      </c>
      <c r="AY2930" s="176" t="s">
        <v>160</v>
      </c>
    </row>
    <row r="2931" spans="2:51" s="12" customFormat="1" ht="10">
      <c r="B2931" s="162"/>
      <c r="D2931" s="159" t="s">
        <v>171</v>
      </c>
      <c r="E2931" s="163" t="s">
        <v>21</v>
      </c>
      <c r="F2931" s="164" t="s">
        <v>927</v>
      </c>
      <c r="H2931" s="163" t="s">
        <v>21</v>
      </c>
      <c r="I2931" s="165"/>
      <c r="L2931" s="162"/>
      <c r="M2931" s="166"/>
      <c r="T2931" s="167"/>
      <c r="AT2931" s="163" t="s">
        <v>171</v>
      </c>
      <c r="AU2931" s="163" t="s">
        <v>85</v>
      </c>
      <c r="AV2931" s="12" t="s">
        <v>83</v>
      </c>
      <c r="AW2931" s="12" t="s">
        <v>37</v>
      </c>
      <c r="AX2931" s="12" t="s">
        <v>76</v>
      </c>
      <c r="AY2931" s="163" t="s">
        <v>160</v>
      </c>
    </row>
    <row r="2932" spans="2:51" s="13" customFormat="1" ht="10">
      <c r="B2932" s="168"/>
      <c r="D2932" s="159" t="s">
        <v>171</v>
      </c>
      <c r="E2932" s="169" t="s">
        <v>21</v>
      </c>
      <c r="F2932" s="170" t="s">
        <v>1742</v>
      </c>
      <c r="H2932" s="171">
        <v>13.05</v>
      </c>
      <c r="I2932" s="172"/>
      <c r="L2932" s="168"/>
      <c r="M2932" s="173"/>
      <c r="T2932" s="174"/>
      <c r="AT2932" s="169" t="s">
        <v>171</v>
      </c>
      <c r="AU2932" s="169" t="s">
        <v>85</v>
      </c>
      <c r="AV2932" s="13" t="s">
        <v>85</v>
      </c>
      <c r="AW2932" s="13" t="s">
        <v>37</v>
      </c>
      <c r="AX2932" s="13" t="s">
        <v>76</v>
      </c>
      <c r="AY2932" s="169" t="s">
        <v>160</v>
      </c>
    </row>
    <row r="2933" spans="2:51" s="14" customFormat="1" ht="10">
      <c r="B2933" s="175"/>
      <c r="D2933" s="159" t="s">
        <v>171</v>
      </c>
      <c r="E2933" s="176" t="s">
        <v>21</v>
      </c>
      <c r="F2933" s="177" t="s">
        <v>180</v>
      </c>
      <c r="H2933" s="178">
        <v>13.05</v>
      </c>
      <c r="I2933" s="179"/>
      <c r="L2933" s="175"/>
      <c r="M2933" s="180"/>
      <c r="T2933" s="181"/>
      <c r="AT2933" s="176" t="s">
        <v>171</v>
      </c>
      <c r="AU2933" s="176" t="s">
        <v>85</v>
      </c>
      <c r="AV2933" s="14" t="s">
        <v>181</v>
      </c>
      <c r="AW2933" s="14" t="s">
        <v>37</v>
      </c>
      <c r="AX2933" s="14" t="s">
        <v>76</v>
      </c>
      <c r="AY2933" s="176" t="s">
        <v>160</v>
      </c>
    </row>
    <row r="2934" spans="2:51" s="12" customFormat="1" ht="10">
      <c r="B2934" s="162"/>
      <c r="D2934" s="159" t="s">
        <v>171</v>
      </c>
      <c r="E2934" s="163" t="s">
        <v>21</v>
      </c>
      <c r="F2934" s="164" t="s">
        <v>930</v>
      </c>
      <c r="H2934" s="163" t="s">
        <v>21</v>
      </c>
      <c r="I2934" s="165"/>
      <c r="L2934" s="162"/>
      <c r="M2934" s="166"/>
      <c r="T2934" s="167"/>
      <c r="AT2934" s="163" t="s">
        <v>171</v>
      </c>
      <c r="AU2934" s="163" t="s">
        <v>85</v>
      </c>
      <c r="AV2934" s="12" t="s">
        <v>83</v>
      </c>
      <c r="AW2934" s="12" t="s">
        <v>37</v>
      </c>
      <c r="AX2934" s="12" t="s">
        <v>76</v>
      </c>
      <c r="AY2934" s="163" t="s">
        <v>160</v>
      </c>
    </row>
    <row r="2935" spans="2:51" s="13" customFormat="1" ht="10">
      <c r="B2935" s="168"/>
      <c r="D2935" s="159" t="s">
        <v>171</v>
      </c>
      <c r="E2935" s="169" t="s">
        <v>21</v>
      </c>
      <c r="F2935" s="170" t="s">
        <v>2392</v>
      </c>
      <c r="H2935" s="171">
        <v>107.64</v>
      </c>
      <c r="I2935" s="172"/>
      <c r="L2935" s="168"/>
      <c r="M2935" s="173"/>
      <c r="T2935" s="174"/>
      <c r="AT2935" s="169" t="s">
        <v>171</v>
      </c>
      <c r="AU2935" s="169" t="s">
        <v>85</v>
      </c>
      <c r="AV2935" s="13" t="s">
        <v>85</v>
      </c>
      <c r="AW2935" s="13" t="s">
        <v>37</v>
      </c>
      <c r="AX2935" s="13" t="s">
        <v>76</v>
      </c>
      <c r="AY2935" s="169" t="s">
        <v>160</v>
      </c>
    </row>
    <row r="2936" spans="2:51" s="14" customFormat="1" ht="10">
      <c r="B2936" s="175"/>
      <c r="D2936" s="159" t="s">
        <v>171</v>
      </c>
      <c r="E2936" s="176" t="s">
        <v>21</v>
      </c>
      <c r="F2936" s="177" t="s">
        <v>180</v>
      </c>
      <c r="H2936" s="178">
        <v>107.64</v>
      </c>
      <c r="I2936" s="179"/>
      <c r="L2936" s="175"/>
      <c r="M2936" s="180"/>
      <c r="T2936" s="181"/>
      <c r="AT2936" s="176" t="s">
        <v>171</v>
      </c>
      <c r="AU2936" s="176" t="s">
        <v>85</v>
      </c>
      <c r="AV2936" s="14" t="s">
        <v>181</v>
      </c>
      <c r="AW2936" s="14" t="s">
        <v>37</v>
      </c>
      <c r="AX2936" s="14" t="s">
        <v>76</v>
      </c>
      <c r="AY2936" s="176" t="s">
        <v>160</v>
      </c>
    </row>
    <row r="2937" spans="2:51" s="12" customFormat="1" ht="10">
      <c r="B2937" s="162"/>
      <c r="D2937" s="159" t="s">
        <v>171</v>
      </c>
      <c r="E2937" s="163" t="s">
        <v>21</v>
      </c>
      <c r="F2937" s="164" t="s">
        <v>934</v>
      </c>
      <c r="H2937" s="163" t="s">
        <v>21</v>
      </c>
      <c r="I2937" s="165"/>
      <c r="L2937" s="162"/>
      <c r="M2937" s="166"/>
      <c r="T2937" s="167"/>
      <c r="AT2937" s="163" t="s">
        <v>171</v>
      </c>
      <c r="AU2937" s="163" t="s">
        <v>85</v>
      </c>
      <c r="AV2937" s="12" t="s">
        <v>83</v>
      </c>
      <c r="AW2937" s="12" t="s">
        <v>37</v>
      </c>
      <c r="AX2937" s="12" t="s">
        <v>76</v>
      </c>
      <c r="AY2937" s="163" t="s">
        <v>160</v>
      </c>
    </row>
    <row r="2938" spans="2:51" s="13" customFormat="1" ht="10">
      <c r="B2938" s="168"/>
      <c r="D2938" s="159" t="s">
        <v>171</v>
      </c>
      <c r="E2938" s="169" t="s">
        <v>21</v>
      </c>
      <c r="F2938" s="170" t="s">
        <v>2389</v>
      </c>
      <c r="H2938" s="171">
        <v>158.76</v>
      </c>
      <c r="I2938" s="172"/>
      <c r="L2938" s="168"/>
      <c r="M2938" s="173"/>
      <c r="T2938" s="174"/>
      <c r="AT2938" s="169" t="s">
        <v>171</v>
      </c>
      <c r="AU2938" s="169" t="s">
        <v>85</v>
      </c>
      <c r="AV2938" s="13" t="s">
        <v>85</v>
      </c>
      <c r="AW2938" s="13" t="s">
        <v>37</v>
      </c>
      <c r="AX2938" s="13" t="s">
        <v>76</v>
      </c>
      <c r="AY2938" s="169" t="s">
        <v>160</v>
      </c>
    </row>
    <row r="2939" spans="2:51" s="14" customFormat="1" ht="10">
      <c r="B2939" s="175"/>
      <c r="D2939" s="159" t="s">
        <v>171</v>
      </c>
      <c r="E2939" s="176" t="s">
        <v>21</v>
      </c>
      <c r="F2939" s="177" t="s">
        <v>180</v>
      </c>
      <c r="H2939" s="178">
        <v>158.76</v>
      </c>
      <c r="I2939" s="179"/>
      <c r="L2939" s="175"/>
      <c r="M2939" s="180"/>
      <c r="T2939" s="181"/>
      <c r="AT2939" s="176" t="s">
        <v>171</v>
      </c>
      <c r="AU2939" s="176" t="s">
        <v>85</v>
      </c>
      <c r="AV2939" s="14" t="s">
        <v>181</v>
      </c>
      <c r="AW2939" s="14" t="s">
        <v>37</v>
      </c>
      <c r="AX2939" s="14" t="s">
        <v>76</v>
      </c>
      <c r="AY2939" s="176" t="s">
        <v>160</v>
      </c>
    </row>
    <row r="2940" spans="2:51" s="15" customFormat="1" ht="10">
      <c r="B2940" s="182"/>
      <c r="D2940" s="159" t="s">
        <v>171</v>
      </c>
      <c r="E2940" s="183" t="s">
        <v>21</v>
      </c>
      <c r="F2940" s="184" t="s">
        <v>185</v>
      </c>
      <c r="H2940" s="185">
        <v>1740.8590000000002</v>
      </c>
      <c r="I2940" s="186"/>
      <c r="L2940" s="182"/>
      <c r="M2940" s="187"/>
      <c r="T2940" s="188"/>
      <c r="AT2940" s="183" t="s">
        <v>171</v>
      </c>
      <c r="AU2940" s="183" t="s">
        <v>85</v>
      </c>
      <c r="AV2940" s="15" t="s">
        <v>167</v>
      </c>
      <c r="AW2940" s="15" t="s">
        <v>37</v>
      </c>
      <c r="AX2940" s="15" t="s">
        <v>83</v>
      </c>
      <c r="AY2940" s="183" t="s">
        <v>160</v>
      </c>
    </row>
    <row r="2941" spans="2:65" s="1" customFormat="1" ht="16.5" customHeight="1">
      <c r="B2941" s="33"/>
      <c r="C2941" s="192" t="s">
        <v>2393</v>
      </c>
      <c r="D2941" s="192" t="s">
        <v>799</v>
      </c>
      <c r="E2941" s="193" t="s">
        <v>2394</v>
      </c>
      <c r="F2941" s="194" t="s">
        <v>2395</v>
      </c>
      <c r="G2941" s="195" t="s">
        <v>204</v>
      </c>
      <c r="H2941" s="196">
        <v>1827.902</v>
      </c>
      <c r="I2941" s="197"/>
      <c r="J2941" s="198">
        <f>ROUND(I2941*H2941,2)</f>
        <v>0</v>
      </c>
      <c r="K2941" s="194" t="s">
        <v>166</v>
      </c>
      <c r="L2941" s="199"/>
      <c r="M2941" s="200" t="s">
        <v>21</v>
      </c>
      <c r="N2941" s="201" t="s">
        <v>47</v>
      </c>
      <c r="P2941" s="155">
        <f>O2941*H2941</f>
        <v>0</v>
      </c>
      <c r="Q2941" s="155">
        <v>0</v>
      </c>
      <c r="R2941" s="155">
        <f>Q2941*H2941</f>
        <v>0</v>
      </c>
      <c r="S2941" s="155">
        <v>0</v>
      </c>
      <c r="T2941" s="156">
        <f>S2941*H2941</f>
        <v>0</v>
      </c>
      <c r="AR2941" s="157" t="s">
        <v>445</v>
      </c>
      <c r="AT2941" s="157" t="s">
        <v>799</v>
      </c>
      <c r="AU2941" s="157" t="s">
        <v>85</v>
      </c>
      <c r="AY2941" s="18" t="s">
        <v>160</v>
      </c>
      <c r="BE2941" s="158">
        <f>IF(N2941="základní",J2941,0)</f>
        <v>0</v>
      </c>
      <c r="BF2941" s="158">
        <f>IF(N2941="snížená",J2941,0)</f>
        <v>0</v>
      </c>
      <c r="BG2941" s="158">
        <f>IF(N2941="zákl. přenesená",J2941,0)</f>
        <v>0</v>
      </c>
      <c r="BH2941" s="158">
        <f>IF(N2941="sníž. přenesená",J2941,0)</f>
        <v>0</v>
      </c>
      <c r="BI2941" s="158">
        <f>IF(N2941="nulová",J2941,0)</f>
        <v>0</v>
      </c>
      <c r="BJ2941" s="18" t="s">
        <v>83</v>
      </c>
      <c r="BK2941" s="158">
        <f>ROUND(I2941*H2941,2)</f>
        <v>0</v>
      </c>
      <c r="BL2941" s="18" t="s">
        <v>352</v>
      </c>
      <c r="BM2941" s="157" t="s">
        <v>2396</v>
      </c>
    </row>
    <row r="2942" spans="2:51" s="13" customFormat="1" ht="10">
      <c r="B2942" s="168"/>
      <c r="D2942" s="159" t="s">
        <v>171</v>
      </c>
      <c r="F2942" s="170" t="s">
        <v>2397</v>
      </c>
      <c r="H2942" s="171">
        <v>1827.902</v>
      </c>
      <c r="I2942" s="172"/>
      <c r="L2942" s="168"/>
      <c r="M2942" s="173"/>
      <c r="T2942" s="174"/>
      <c r="AT2942" s="169" t="s">
        <v>171</v>
      </c>
      <c r="AU2942" s="169" t="s">
        <v>85</v>
      </c>
      <c r="AV2942" s="13" t="s">
        <v>85</v>
      </c>
      <c r="AW2942" s="13" t="s">
        <v>4</v>
      </c>
      <c r="AX2942" s="13" t="s">
        <v>83</v>
      </c>
      <c r="AY2942" s="169" t="s">
        <v>160</v>
      </c>
    </row>
    <row r="2943" spans="2:65" s="1" customFormat="1" ht="16.5" customHeight="1">
      <c r="B2943" s="33"/>
      <c r="C2943" s="146" t="s">
        <v>2398</v>
      </c>
      <c r="D2943" s="146" t="s">
        <v>162</v>
      </c>
      <c r="E2943" s="147" t="s">
        <v>2399</v>
      </c>
      <c r="F2943" s="148" t="s">
        <v>2400</v>
      </c>
      <c r="G2943" s="149" t="s">
        <v>204</v>
      </c>
      <c r="H2943" s="150">
        <v>3507.301</v>
      </c>
      <c r="I2943" s="151"/>
      <c r="J2943" s="152">
        <f>ROUND(I2943*H2943,2)</f>
        <v>0</v>
      </c>
      <c r="K2943" s="148" t="s">
        <v>166</v>
      </c>
      <c r="L2943" s="33"/>
      <c r="M2943" s="153" t="s">
        <v>21</v>
      </c>
      <c r="N2943" s="154" t="s">
        <v>47</v>
      </c>
      <c r="P2943" s="155">
        <f>O2943*H2943</f>
        <v>0</v>
      </c>
      <c r="Q2943" s="155">
        <v>0.0002</v>
      </c>
      <c r="R2943" s="155">
        <f>Q2943*H2943</f>
        <v>0.7014602</v>
      </c>
      <c r="S2943" s="155">
        <v>0</v>
      </c>
      <c r="T2943" s="156">
        <f>S2943*H2943</f>
        <v>0</v>
      </c>
      <c r="AR2943" s="157" t="s">
        <v>352</v>
      </c>
      <c r="AT2943" s="157" t="s">
        <v>162</v>
      </c>
      <c r="AU2943" s="157" t="s">
        <v>85</v>
      </c>
      <c r="AY2943" s="18" t="s">
        <v>160</v>
      </c>
      <c r="BE2943" s="158">
        <f>IF(N2943="základní",J2943,0)</f>
        <v>0</v>
      </c>
      <c r="BF2943" s="158">
        <f>IF(N2943="snížená",J2943,0)</f>
        <v>0</v>
      </c>
      <c r="BG2943" s="158">
        <f>IF(N2943="zákl. přenesená",J2943,0)</f>
        <v>0</v>
      </c>
      <c r="BH2943" s="158">
        <f>IF(N2943="sníž. přenesená",J2943,0)</f>
        <v>0</v>
      </c>
      <c r="BI2943" s="158">
        <f>IF(N2943="nulová",J2943,0)</f>
        <v>0</v>
      </c>
      <c r="BJ2943" s="18" t="s">
        <v>83</v>
      </c>
      <c r="BK2943" s="158">
        <f>ROUND(I2943*H2943,2)</f>
        <v>0</v>
      </c>
      <c r="BL2943" s="18" t="s">
        <v>352</v>
      </c>
      <c r="BM2943" s="157" t="s">
        <v>2401</v>
      </c>
    </row>
    <row r="2944" spans="2:51" s="13" customFormat="1" ht="10">
      <c r="B2944" s="168"/>
      <c r="D2944" s="159" t="s">
        <v>171</v>
      </c>
      <c r="E2944" s="169" t="s">
        <v>21</v>
      </c>
      <c r="F2944" s="170" t="s">
        <v>2402</v>
      </c>
      <c r="H2944" s="171">
        <v>3507.301</v>
      </c>
      <c r="I2944" s="172"/>
      <c r="L2944" s="168"/>
      <c r="M2944" s="173"/>
      <c r="T2944" s="174"/>
      <c r="AT2944" s="169" t="s">
        <v>171</v>
      </c>
      <c r="AU2944" s="169" t="s">
        <v>85</v>
      </c>
      <c r="AV2944" s="13" t="s">
        <v>85</v>
      </c>
      <c r="AW2944" s="13" t="s">
        <v>37</v>
      </c>
      <c r="AX2944" s="13" t="s">
        <v>76</v>
      </c>
      <c r="AY2944" s="169" t="s">
        <v>160</v>
      </c>
    </row>
    <row r="2945" spans="2:51" s="15" customFormat="1" ht="10">
      <c r="B2945" s="182"/>
      <c r="D2945" s="159" t="s">
        <v>171</v>
      </c>
      <c r="E2945" s="183" t="s">
        <v>21</v>
      </c>
      <c r="F2945" s="184" t="s">
        <v>185</v>
      </c>
      <c r="H2945" s="185">
        <v>3507.301</v>
      </c>
      <c r="I2945" s="186"/>
      <c r="L2945" s="182"/>
      <c r="M2945" s="187"/>
      <c r="T2945" s="188"/>
      <c r="AT2945" s="183" t="s">
        <v>171</v>
      </c>
      <c r="AU2945" s="183" t="s">
        <v>85</v>
      </c>
      <c r="AV2945" s="15" t="s">
        <v>167</v>
      </c>
      <c r="AW2945" s="15" t="s">
        <v>37</v>
      </c>
      <c r="AX2945" s="15" t="s">
        <v>83</v>
      </c>
      <c r="AY2945" s="183" t="s">
        <v>160</v>
      </c>
    </row>
    <row r="2946" spans="2:65" s="1" customFormat="1" ht="16.5" customHeight="1">
      <c r="B2946" s="33"/>
      <c r="C2946" s="146" t="s">
        <v>2403</v>
      </c>
      <c r="D2946" s="146" t="s">
        <v>162</v>
      </c>
      <c r="E2946" s="147" t="s">
        <v>2404</v>
      </c>
      <c r="F2946" s="148" t="s">
        <v>2405</v>
      </c>
      <c r="G2946" s="149" t="s">
        <v>204</v>
      </c>
      <c r="H2946" s="150">
        <v>2596.625</v>
      </c>
      <c r="I2946" s="151"/>
      <c r="J2946" s="152">
        <f>ROUND(I2946*H2946,2)</f>
        <v>0</v>
      </c>
      <c r="K2946" s="148" t="s">
        <v>166</v>
      </c>
      <c r="L2946" s="33"/>
      <c r="M2946" s="153" t="s">
        <v>21</v>
      </c>
      <c r="N2946" s="154" t="s">
        <v>47</v>
      </c>
      <c r="P2946" s="155">
        <f>O2946*H2946</f>
        <v>0</v>
      </c>
      <c r="Q2946" s="155">
        <v>0.0004</v>
      </c>
      <c r="R2946" s="155">
        <f>Q2946*H2946</f>
        <v>1.03865</v>
      </c>
      <c r="S2946" s="155">
        <v>0</v>
      </c>
      <c r="T2946" s="156">
        <f>S2946*H2946</f>
        <v>0</v>
      </c>
      <c r="AR2946" s="157" t="s">
        <v>352</v>
      </c>
      <c r="AT2946" s="157" t="s">
        <v>162</v>
      </c>
      <c r="AU2946" s="157" t="s">
        <v>85</v>
      </c>
      <c r="AY2946" s="18" t="s">
        <v>160</v>
      </c>
      <c r="BE2946" s="158">
        <f>IF(N2946="základní",J2946,0)</f>
        <v>0</v>
      </c>
      <c r="BF2946" s="158">
        <f>IF(N2946="snížená",J2946,0)</f>
        <v>0</v>
      </c>
      <c r="BG2946" s="158">
        <f>IF(N2946="zákl. přenesená",J2946,0)</f>
        <v>0</v>
      </c>
      <c r="BH2946" s="158">
        <f>IF(N2946="sníž. přenesená",J2946,0)</f>
        <v>0</v>
      </c>
      <c r="BI2946" s="158">
        <f>IF(N2946="nulová",J2946,0)</f>
        <v>0</v>
      </c>
      <c r="BJ2946" s="18" t="s">
        <v>83</v>
      </c>
      <c r="BK2946" s="158">
        <f>ROUND(I2946*H2946,2)</f>
        <v>0</v>
      </c>
      <c r="BL2946" s="18" t="s">
        <v>352</v>
      </c>
      <c r="BM2946" s="157" t="s">
        <v>2406</v>
      </c>
    </row>
    <row r="2947" spans="2:51" s="13" customFormat="1" ht="10">
      <c r="B2947" s="168"/>
      <c r="D2947" s="159" t="s">
        <v>171</v>
      </c>
      <c r="E2947" s="169" t="s">
        <v>21</v>
      </c>
      <c r="F2947" s="170" t="s">
        <v>2402</v>
      </c>
      <c r="H2947" s="171">
        <v>3507.301</v>
      </c>
      <c r="I2947" s="172"/>
      <c r="L2947" s="168"/>
      <c r="M2947" s="173"/>
      <c r="T2947" s="174"/>
      <c r="AT2947" s="169" t="s">
        <v>171</v>
      </c>
      <c r="AU2947" s="169" t="s">
        <v>85</v>
      </c>
      <c r="AV2947" s="13" t="s">
        <v>85</v>
      </c>
      <c r="AW2947" s="13" t="s">
        <v>37</v>
      </c>
      <c r="AX2947" s="13" t="s">
        <v>76</v>
      </c>
      <c r="AY2947" s="169" t="s">
        <v>160</v>
      </c>
    </row>
    <row r="2948" spans="2:51" s="13" customFormat="1" ht="10">
      <c r="B2948" s="168"/>
      <c r="D2948" s="159" t="s">
        <v>171</v>
      </c>
      <c r="E2948" s="169" t="s">
        <v>21</v>
      </c>
      <c r="F2948" s="170" t="s">
        <v>815</v>
      </c>
      <c r="H2948" s="171">
        <v>97.638</v>
      </c>
      <c r="I2948" s="172"/>
      <c r="L2948" s="168"/>
      <c r="M2948" s="173"/>
      <c r="T2948" s="174"/>
      <c r="AT2948" s="169" t="s">
        <v>171</v>
      </c>
      <c r="AU2948" s="169" t="s">
        <v>85</v>
      </c>
      <c r="AV2948" s="13" t="s">
        <v>85</v>
      </c>
      <c r="AW2948" s="13" t="s">
        <v>37</v>
      </c>
      <c r="AX2948" s="13" t="s">
        <v>76</v>
      </c>
      <c r="AY2948" s="169" t="s">
        <v>160</v>
      </c>
    </row>
    <row r="2949" spans="2:51" s="13" customFormat="1" ht="10">
      <c r="B2949" s="168"/>
      <c r="D2949" s="159" t="s">
        <v>171</v>
      </c>
      <c r="E2949" s="169" t="s">
        <v>21</v>
      </c>
      <c r="F2949" s="170" t="s">
        <v>816</v>
      </c>
      <c r="H2949" s="171">
        <v>104.078</v>
      </c>
      <c r="I2949" s="172"/>
      <c r="L2949" s="168"/>
      <c r="M2949" s="173"/>
      <c r="T2949" s="174"/>
      <c r="AT2949" s="169" t="s">
        <v>171</v>
      </c>
      <c r="AU2949" s="169" t="s">
        <v>85</v>
      </c>
      <c r="AV2949" s="13" t="s">
        <v>85</v>
      </c>
      <c r="AW2949" s="13" t="s">
        <v>37</v>
      </c>
      <c r="AX2949" s="13" t="s">
        <v>76</v>
      </c>
      <c r="AY2949" s="169" t="s">
        <v>160</v>
      </c>
    </row>
    <row r="2950" spans="2:51" s="13" customFormat="1" ht="10">
      <c r="B2950" s="168"/>
      <c r="D2950" s="159" t="s">
        <v>171</v>
      </c>
      <c r="E2950" s="169" t="s">
        <v>21</v>
      </c>
      <c r="F2950" s="170" t="s">
        <v>817</v>
      </c>
      <c r="H2950" s="171">
        <v>17.078</v>
      </c>
      <c r="I2950" s="172"/>
      <c r="L2950" s="168"/>
      <c r="M2950" s="173"/>
      <c r="T2950" s="174"/>
      <c r="AT2950" s="169" t="s">
        <v>171</v>
      </c>
      <c r="AU2950" s="169" t="s">
        <v>85</v>
      </c>
      <c r="AV2950" s="13" t="s">
        <v>85</v>
      </c>
      <c r="AW2950" s="13" t="s">
        <v>37</v>
      </c>
      <c r="AX2950" s="13" t="s">
        <v>76</v>
      </c>
      <c r="AY2950" s="169" t="s">
        <v>160</v>
      </c>
    </row>
    <row r="2951" spans="2:51" s="13" customFormat="1" ht="10">
      <c r="B2951" s="168"/>
      <c r="D2951" s="159" t="s">
        <v>171</v>
      </c>
      <c r="E2951" s="169" t="s">
        <v>21</v>
      </c>
      <c r="F2951" s="170" t="s">
        <v>2407</v>
      </c>
      <c r="H2951" s="171">
        <v>-1129.47</v>
      </c>
      <c r="I2951" s="172"/>
      <c r="L2951" s="168"/>
      <c r="M2951" s="173"/>
      <c r="T2951" s="174"/>
      <c r="AT2951" s="169" t="s">
        <v>171</v>
      </c>
      <c r="AU2951" s="169" t="s">
        <v>85</v>
      </c>
      <c r="AV2951" s="13" t="s">
        <v>85</v>
      </c>
      <c r="AW2951" s="13" t="s">
        <v>37</v>
      </c>
      <c r="AX2951" s="13" t="s">
        <v>76</v>
      </c>
      <c r="AY2951" s="169" t="s">
        <v>160</v>
      </c>
    </row>
    <row r="2952" spans="2:51" s="15" customFormat="1" ht="10">
      <c r="B2952" s="182"/>
      <c r="D2952" s="159" t="s">
        <v>171</v>
      </c>
      <c r="E2952" s="183" t="s">
        <v>21</v>
      </c>
      <c r="F2952" s="184" t="s">
        <v>185</v>
      </c>
      <c r="H2952" s="185">
        <v>2596.625</v>
      </c>
      <c r="I2952" s="186"/>
      <c r="L2952" s="182"/>
      <c r="M2952" s="187"/>
      <c r="T2952" s="188"/>
      <c r="AT2952" s="183" t="s">
        <v>171</v>
      </c>
      <c r="AU2952" s="183" t="s">
        <v>85</v>
      </c>
      <c r="AV2952" s="15" t="s">
        <v>167</v>
      </c>
      <c r="AW2952" s="15" t="s">
        <v>37</v>
      </c>
      <c r="AX2952" s="15" t="s">
        <v>83</v>
      </c>
      <c r="AY2952" s="183" t="s">
        <v>160</v>
      </c>
    </row>
    <row r="2953" spans="2:65" s="1" customFormat="1" ht="16.5" customHeight="1">
      <c r="B2953" s="33"/>
      <c r="C2953" s="146" t="s">
        <v>2408</v>
      </c>
      <c r="D2953" s="146" t="s">
        <v>162</v>
      </c>
      <c r="E2953" s="147" t="s">
        <v>2409</v>
      </c>
      <c r="F2953" s="148" t="s">
        <v>2410</v>
      </c>
      <c r="G2953" s="149" t="s">
        <v>204</v>
      </c>
      <c r="H2953" s="150">
        <v>1129.47</v>
      </c>
      <c r="I2953" s="151"/>
      <c r="J2953" s="152">
        <f>ROUND(I2953*H2953,2)</f>
        <v>0</v>
      </c>
      <c r="K2953" s="148" t="s">
        <v>166</v>
      </c>
      <c r="L2953" s="33"/>
      <c r="M2953" s="153" t="s">
        <v>21</v>
      </c>
      <c r="N2953" s="154" t="s">
        <v>47</v>
      </c>
      <c r="P2953" s="155">
        <f>O2953*H2953</f>
        <v>0</v>
      </c>
      <c r="Q2953" s="155">
        <v>0.00875</v>
      </c>
      <c r="R2953" s="155">
        <f>Q2953*H2953</f>
        <v>9.882862500000002</v>
      </c>
      <c r="S2953" s="155">
        <v>0</v>
      </c>
      <c r="T2953" s="156">
        <f>S2953*H2953</f>
        <v>0</v>
      </c>
      <c r="AR2953" s="157" t="s">
        <v>352</v>
      </c>
      <c r="AT2953" s="157" t="s">
        <v>162</v>
      </c>
      <c r="AU2953" s="157" t="s">
        <v>85</v>
      </c>
      <c r="AY2953" s="18" t="s">
        <v>160</v>
      </c>
      <c r="BE2953" s="158">
        <f>IF(N2953="základní",J2953,0)</f>
        <v>0</v>
      </c>
      <c r="BF2953" s="158">
        <f>IF(N2953="snížená",J2953,0)</f>
        <v>0</v>
      </c>
      <c r="BG2953" s="158">
        <f>IF(N2953="zákl. přenesená",J2953,0)</f>
        <v>0</v>
      </c>
      <c r="BH2953" s="158">
        <f>IF(N2953="sníž. přenesená",J2953,0)</f>
        <v>0</v>
      </c>
      <c r="BI2953" s="158">
        <f>IF(N2953="nulová",J2953,0)</f>
        <v>0</v>
      </c>
      <c r="BJ2953" s="18" t="s">
        <v>83</v>
      </c>
      <c r="BK2953" s="158">
        <f>ROUND(I2953*H2953,2)</f>
        <v>0</v>
      </c>
      <c r="BL2953" s="18" t="s">
        <v>352</v>
      </c>
      <c r="BM2953" s="157" t="s">
        <v>2411</v>
      </c>
    </row>
    <row r="2954" spans="2:47" s="1" customFormat="1" ht="36">
      <c r="B2954" s="33"/>
      <c r="D2954" s="159" t="s">
        <v>169</v>
      </c>
      <c r="F2954" s="160" t="s">
        <v>2412</v>
      </c>
      <c r="I2954" s="94"/>
      <c r="L2954" s="33"/>
      <c r="M2954" s="161"/>
      <c r="T2954" s="54"/>
      <c r="AT2954" s="18" t="s">
        <v>169</v>
      </c>
      <c r="AU2954" s="18" t="s">
        <v>85</v>
      </c>
    </row>
    <row r="2955" spans="2:51" s="12" customFormat="1" ht="10">
      <c r="B2955" s="162"/>
      <c r="D2955" s="159" t="s">
        <v>171</v>
      </c>
      <c r="E2955" s="163" t="s">
        <v>21</v>
      </c>
      <c r="F2955" s="164" t="s">
        <v>822</v>
      </c>
      <c r="H2955" s="163" t="s">
        <v>21</v>
      </c>
      <c r="I2955" s="165"/>
      <c r="L2955" s="162"/>
      <c r="M2955" s="166"/>
      <c r="T2955" s="167"/>
      <c r="AT2955" s="163" t="s">
        <v>171</v>
      </c>
      <c r="AU2955" s="163" t="s">
        <v>85</v>
      </c>
      <c r="AV2955" s="12" t="s">
        <v>83</v>
      </c>
      <c r="AW2955" s="12" t="s">
        <v>37</v>
      </c>
      <c r="AX2955" s="12" t="s">
        <v>76</v>
      </c>
      <c r="AY2955" s="163" t="s">
        <v>160</v>
      </c>
    </row>
    <row r="2956" spans="2:51" s="12" customFormat="1" ht="10">
      <c r="B2956" s="162"/>
      <c r="D2956" s="159" t="s">
        <v>171</v>
      </c>
      <c r="E2956" s="163" t="s">
        <v>21</v>
      </c>
      <c r="F2956" s="164" t="s">
        <v>866</v>
      </c>
      <c r="H2956" s="163" t="s">
        <v>21</v>
      </c>
      <c r="I2956" s="165"/>
      <c r="L2956" s="162"/>
      <c r="M2956" s="166"/>
      <c r="T2956" s="167"/>
      <c r="AT2956" s="163" t="s">
        <v>171</v>
      </c>
      <c r="AU2956" s="163" t="s">
        <v>85</v>
      </c>
      <c r="AV2956" s="12" t="s">
        <v>83</v>
      </c>
      <c r="AW2956" s="12" t="s">
        <v>37</v>
      </c>
      <c r="AX2956" s="12" t="s">
        <v>76</v>
      </c>
      <c r="AY2956" s="163" t="s">
        <v>160</v>
      </c>
    </row>
    <row r="2957" spans="2:51" s="13" customFormat="1" ht="10">
      <c r="B2957" s="168"/>
      <c r="D2957" s="159" t="s">
        <v>171</v>
      </c>
      <c r="E2957" s="169" t="s">
        <v>21</v>
      </c>
      <c r="F2957" s="170" t="s">
        <v>2413</v>
      </c>
      <c r="H2957" s="171">
        <v>102.42</v>
      </c>
      <c r="I2957" s="172"/>
      <c r="L2957" s="168"/>
      <c r="M2957" s="173"/>
      <c r="T2957" s="174"/>
      <c r="AT2957" s="169" t="s">
        <v>171</v>
      </c>
      <c r="AU2957" s="169" t="s">
        <v>85</v>
      </c>
      <c r="AV2957" s="13" t="s">
        <v>85</v>
      </c>
      <c r="AW2957" s="13" t="s">
        <v>37</v>
      </c>
      <c r="AX2957" s="13" t="s">
        <v>76</v>
      </c>
      <c r="AY2957" s="169" t="s">
        <v>160</v>
      </c>
    </row>
    <row r="2958" spans="2:51" s="13" customFormat="1" ht="10">
      <c r="B2958" s="168"/>
      <c r="D2958" s="159" t="s">
        <v>171</v>
      </c>
      <c r="E2958" s="169" t="s">
        <v>21</v>
      </c>
      <c r="F2958" s="170" t="s">
        <v>2414</v>
      </c>
      <c r="H2958" s="171">
        <v>-1.13</v>
      </c>
      <c r="I2958" s="172"/>
      <c r="L2958" s="168"/>
      <c r="M2958" s="173"/>
      <c r="T2958" s="174"/>
      <c r="AT2958" s="169" t="s">
        <v>171</v>
      </c>
      <c r="AU2958" s="169" t="s">
        <v>85</v>
      </c>
      <c r="AV2958" s="13" t="s">
        <v>85</v>
      </c>
      <c r="AW2958" s="13" t="s">
        <v>37</v>
      </c>
      <c r="AX2958" s="13" t="s">
        <v>76</v>
      </c>
      <c r="AY2958" s="169" t="s">
        <v>160</v>
      </c>
    </row>
    <row r="2959" spans="2:51" s="14" customFormat="1" ht="10">
      <c r="B2959" s="175"/>
      <c r="D2959" s="159" t="s">
        <v>171</v>
      </c>
      <c r="E2959" s="176" t="s">
        <v>21</v>
      </c>
      <c r="F2959" s="177" t="s">
        <v>180</v>
      </c>
      <c r="H2959" s="178">
        <v>101.29</v>
      </c>
      <c r="I2959" s="179"/>
      <c r="L2959" s="175"/>
      <c r="M2959" s="180"/>
      <c r="T2959" s="181"/>
      <c r="AT2959" s="176" t="s">
        <v>171</v>
      </c>
      <c r="AU2959" s="176" t="s">
        <v>85</v>
      </c>
      <c r="AV2959" s="14" t="s">
        <v>181</v>
      </c>
      <c r="AW2959" s="14" t="s">
        <v>37</v>
      </c>
      <c r="AX2959" s="14" t="s">
        <v>76</v>
      </c>
      <c r="AY2959" s="176" t="s">
        <v>160</v>
      </c>
    </row>
    <row r="2960" spans="2:51" s="12" customFormat="1" ht="10">
      <c r="B2960" s="162"/>
      <c r="D2960" s="159" t="s">
        <v>171</v>
      </c>
      <c r="E2960" s="163" t="s">
        <v>21</v>
      </c>
      <c r="F2960" s="164" t="s">
        <v>874</v>
      </c>
      <c r="H2960" s="163" t="s">
        <v>21</v>
      </c>
      <c r="I2960" s="165"/>
      <c r="L2960" s="162"/>
      <c r="M2960" s="166"/>
      <c r="T2960" s="167"/>
      <c r="AT2960" s="163" t="s">
        <v>171</v>
      </c>
      <c r="AU2960" s="163" t="s">
        <v>85</v>
      </c>
      <c r="AV2960" s="12" t="s">
        <v>83</v>
      </c>
      <c r="AW2960" s="12" t="s">
        <v>37</v>
      </c>
      <c r="AX2960" s="12" t="s">
        <v>76</v>
      </c>
      <c r="AY2960" s="163" t="s">
        <v>160</v>
      </c>
    </row>
    <row r="2961" spans="2:51" s="13" customFormat="1" ht="10">
      <c r="B2961" s="168"/>
      <c r="D2961" s="159" t="s">
        <v>171</v>
      </c>
      <c r="E2961" s="169" t="s">
        <v>21</v>
      </c>
      <c r="F2961" s="170" t="s">
        <v>2415</v>
      </c>
      <c r="H2961" s="171">
        <v>21.276</v>
      </c>
      <c r="I2961" s="172"/>
      <c r="L2961" s="168"/>
      <c r="M2961" s="173"/>
      <c r="T2961" s="174"/>
      <c r="AT2961" s="169" t="s">
        <v>171</v>
      </c>
      <c r="AU2961" s="169" t="s">
        <v>85</v>
      </c>
      <c r="AV2961" s="13" t="s">
        <v>85</v>
      </c>
      <c r="AW2961" s="13" t="s">
        <v>37</v>
      </c>
      <c r="AX2961" s="13" t="s">
        <v>76</v>
      </c>
      <c r="AY2961" s="169" t="s">
        <v>160</v>
      </c>
    </row>
    <row r="2962" spans="2:51" s="14" customFormat="1" ht="10">
      <c r="B2962" s="175"/>
      <c r="D2962" s="159" t="s">
        <v>171</v>
      </c>
      <c r="E2962" s="176" t="s">
        <v>21</v>
      </c>
      <c r="F2962" s="177" t="s">
        <v>180</v>
      </c>
      <c r="H2962" s="178">
        <v>21.276</v>
      </c>
      <c r="I2962" s="179"/>
      <c r="L2962" s="175"/>
      <c r="M2962" s="180"/>
      <c r="T2962" s="181"/>
      <c r="AT2962" s="176" t="s">
        <v>171</v>
      </c>
      <c r="AU2962" s="176" t="s">
        <v>85</v>
      </c>
      <c r="AV2962" s="14" t="s">
        <v>181</v>
      </c>
      <c r="AW2962" s="14" t="s">
        <v>37</v>
      </c>
      <c r="AX2962" s="14" t="s">
        <v>76</v>
      </c>
      <c r="AY2962" s="176" t="s">
        <v>160</v>
      </c>
    </row>
    <row r="2963" spans="2:51" s="12" customFormat="1" ht="10">
      <c r="B2963" s="162"/>
      <c r="D2963" s="159" t="s">
        <v>171</v>
      </c>
      <c r="E2963" s="163" t="s">
        <v>21</v>
      </c>
      <c r="F2963" s="164" t="s">
        <v>877</v>
      </c>
      <c r="H2963" s="163" t="s">
        <v>21</v>
      </c>
      <c r="I2963" s="165"/>
      <c r="L2963" s="162"/>
      <c r="M2963" s="166"/>
      <c r="T2963" s="167"/>
      <c r="AT2963" s="163" t="s">
        <v>171</v>
      </c>
      <c r="AU2963" s="163" t="s">
        <v>85</v>
      </c>
      <c r="AV2963" s="12" t="s">
        <v>83</v>
      </c>
      <c r="AW2963" s="12" t="s">
        <v>37</v>
      </c>
      <c r="AX2963" s="12" t="s">
        <v>76</v>
      </c>
      <c r="AY2963" s="163" t="s">
        <v>160</v>
      </c>
    </row>
    <row r="2964" spans="2:51" s="13" customFormat="1" ht="10">
      <c r="B2964" s="168"/>
      <c r="D2964" s="159" t="s">
        <v>171</v>
      </c>
      <c r="E2964" s="169" t="s">
        <v>21</v>
      </c>
      <c r="F2964" s="170" t="s">
        <v>2416</v>
      </c>
      <c r="H2964" s="171">
        <v>21.78</v>
      </c>
      <c r="I2964" s="172"/>
      <c r="L2964" s="168"/>
      <c r="M2964" s="173"/>
      <c r="T2964" s="174"/>
      <c r="AT2964" s="169" t="s">
        <v>171</v>
      </c>
      <c r="AU2964" s="169" t="s">
        <v>85</v>
      </c>
      <c r="AV2964" s="13" t="s">
        <v>85</v>
      </c>
      <c r="AW2964" s="13" t="s">
        <v>37</v>
      </c>
      <c r="AX2964" s="13" t="s">
        <v>76</v>
      </c>
      <c r="AY2964" s="169" t="s">
        <v>160</v>
      </c>
    </row>
    <row r="2965" spans="2:51" s="14" customFormat="1" ht="10">
      <c r="B2965" s="175"/>
      <c r="D2965" s="159" t="s">
        <v>171</v>
      </c>
      <c r="E2965" s="176" t="s">
        <v>21</v>
      </c>
      <c r="F2965" s="177" t="s">
        <v>180</v>
      </c>
      <c r="H2965" s="178">
        <v>21.78</v>
      </c>
      <c r="I2965" s="179"/>
      <c r="L2965" s="175"/>
      <c r="M2965" s="180"/>
      <c r="T2965" s="181"/>
      <c r="AT2965" s="176" t="s">
        <v>171</v>
      </c>
      <c r="AU2965" s="176" t="s">
        <v>85</v>
      </c>
      <c r="AV2965" s="14" t="s">
        <v>181</v>
      </c>
      <c r="AW2965" s="14" t="s">
        <v>37</v>
      </c>
      <c r="AX2965" s="14" t="s">
        <v>76</v>
      </c>
      <c r="AY2965" s="176" t="s">
        <v>160</v>
      </c>
    </row>
    <row r="2966" spans="2:51" s="12" customFormat="1" ht="10">
      <c r="B2966" s="162"/>
      <c r="D2966" s="159" t="s">
        <v>171</v>
      </c>
      <c r="E2966" s="163" t="s">
        <v>21</v>
      </c>
      <c r="F2966" s="164" t="s">
        <v>879</v>
      </c>
      <c r="H2966" s="163" t="s">
        <v>21</v>
      </c>
      <c r="I2966" s="165"/>
      <c r="L2966" s="162"/>
      <c r="M2966" s="166"/>
      <c r="T2966" s="167"/>
      <c r="AT2966" s="163" t="s">
        <v>171</v>
      </c>
      <c r="AU2966" s="163" t="s">
        <v>85</v>
      </c>
      <c r="AV2966" s="12" t="s">
        <v>83</v>
      </c>
      <c r="AW2966" s="12" t="s">
        <v>37</v>
      </c>
      <c r="AX2966" s="12" t="s">
        <v>76</v>
      </c>
      <c r="AY2966" s="163" t="s">
        <v>160</v>
      </c>
    </row>
    <row r="2967" spans="2:51" s="13" customFormat="1" ht="10">
      <c r="B2967" s="168"/>
      <c r="D2967" s="159" t="s">
        <v>171</v>
      </c>
      <c r="E2967" s="169" t="s">
        <v>21</v>
      </c>
      <c r="F2967" s="170" t="s">
        <v>2417</v>
      </c>
      <c r="H2967" s="171">
        <v>114.3</v>
      </c>
      <c r="I2967" s="172"/>
      <c r="L2967" s="168"/>
      <c r="M2967" s="173"/>
      <c r="T2967" s="174"/>
      <c r="AT2967" s="169" t="s">
        <v>171</v>
      </c>
      <c r="AU2967" s="169" t="s">
        <v>85</v>
      </c>
      <c r="AV2967" s="13" t="s">
        <v>85</v>
      </c>
      <c r="AW2967" s="13" t="s">
        <v>37</v>
      </c>
      <c r="AX2967" s="13" t="s">
        <v>76</v>
      </c>
      <c r="AY2967" s="169" t="s">
        <v>160</v>
      </c>
    </row>
    <row r="2968" spans="2:51" s="13" customFormat="1" ht="10">
      <c r="B2968" s="168"/>
      <c r="D2968" s="159" t="s">
        <v>171</v>
      </c>
      <c r="E2968" s="169" t="s">
        <v>21</v>
      </c>
      <c r="F2968" s="170" t="s">
        <v>2418</v>
      </c>
      <c r="H2968" s="171">
        <v>-5.58</v>
      </c>
      <c r="I2968" s="172"/>
      <c r="L2968" s="168"/>
      <c r="M2968" s="173"/>
      <c r="T2968" s="174"/>
      <c r="AT2968" s="169" t="s">
        <v>171</v>
      </c>
      <c r="AU2968" s="169" t="s">
        <v>85</v>
      </c>
      <c r="AV2968" s="13" t="s">
        <v>85</v>
      </c>
      <c r="AW2968" s="13" t="s">
        <v>37</v>
      </c>
      <c r="AX2968" s="13" t="s">
        <v>76</v>
      </c>
      <c r="AY2968" s="169" t="s">
        <v>160</v>
      </c>
    </row>
    <row r="2969" spans="2:51" s="13" customFormat="1" ht="10">
      <c r="B2969" s="168"/>
      <c r="D2969" s="159" t="s">
        <v>171</v>
      </c>
      <c r="E2969" s="169" t="s">
        <v>21</v>
      </c>
      <c r="F2969" s="170" t="s">
        <v>2419</v>
      </c>
      <c r="H2969" s="171">
        <v>-2.26</v>
      </c>
      <c r="I2969" s="172"/>
      <c r="L2969" s="168"/>
      <c r="M2969" s="173"/>
      <c r="T2969" s="174"/>
      <c r="AT2969" s="169" t="s">
        <v>171</v>
      </c>
      <c r="AU2969" s="169" t="s">
        <v>85</v>
      </c>
      <c r="AV2969" s="13" t="s">
        <v>85</v>
      </c>
      <c r="AW2969" s="13" t="s">
        <v>37</v>
      </c>
      <c r="AX2969" s="13" t="s">
        <v>76</v>
      </c>
      <c r="AY2969" s="169" t="s">
        <v>160</v>
      </c>
    </row>
    <row r="2970" spans="2:51" s="14" customFormat="1" ht="10">
      <c r="B2970" s="175"/>
      <c r="D2970" s="159" t="s">
        <v>171</v>
      </c>
      <c r="E2970" s="176" t="s">
        <v>21</v>
      </c>
      <c r="F2970" s="177" t="s">
        <v>180</v>
      </c>
      <c r="H2970" s="178">
        <v>106.46</v>
      </c>
      <c r="I2970" s="179"/>
      <c r="L2970" s="175"/>
      <c r="M2970" s="180"/>
      <c r="T2970" s="181"/>
      <c r="AT2970" s="176" t="s">
        <v>171</v>
      </c>
      <c r="AU2970" s="176" t="s">
        <v>85</v>
      </c>
      <c r="AV2970" s="14" t="s">
        <v>181</v>
      </c>
      <c r="AW2970" s="14" t="s">
        <v>37</v>
      </c>
      <c r="AX2970" s="14" t="s">
        <v>76</v>
      </c>
      <c r="AY2970" s="176" t="s">
        <v>160</v>
      </c>
    </row>
    <row r="2971" spans="2:51" s="12" customFormat="1" ht="10">
      <c r="B2971" s="162"/>
      <c r="D2971" s="159" t="s">
        <v>171</v>
      </c>
      <c r="E2971" s="163" t="s">
        <v>21</v>
      </c>
      <c r="F2971" s="164" t="s">
        <v>888</v>
      </c>
      <c r="H2971" s="163" t="s">
        <v>21</v>
      </c>
      <c r="I2971" s="165"/>
      <c r="L2971" s="162"/>
      <c r="M2971" s="166"/>
      <c r="T2971" s="167"/>
      <c r="AT2971" s="163" t="s">
        <v>171</v>
      </c>
      <c r="AU2971" s="163" t="s">
        <v>85</v>
      </c>
      <c r="AV2971" s="12" t="s">
        <v>83</v>
      </c>
      <c r="AW2971" s="12" t="s">
        <v>37</v>
      </c>
      <c r="AX2971" s="12" t="s">
        <v>76</v>
      </c>
      <c r="AY2971" s="163" t="s">
        <v>160</v>
      </c>
    </row>
    <row r="2972" spans="2:51" s="13" customFormat="1" ht="10">
      <c r="B2972" s="168"/>
      <c r="D2972" s="159" t="s">
        <v>171</v>
      </c>
      <c r="E2972" s="169" t="s">
        <v>21</v>
      </c>
      <c r="F2972" s="170" t="s">
        <v>2417</v>
      </c>
      <c r="H2972" s="171">
        <v>114.3</v>
      </c>
      <c r="I2972" s="172"/>
      <c r="L2972" s="168"/>
      <c r="M2972" s="173"/>
      <c r="T2972" s="174"/>
      <c r="AT2972" s="169" t="s">
        <v>171</v>
      </c>
      <c r="AU2972" s="169" t="s">
        <v>85</v>
      </c>
      <c r="AV2972" s="13" t="s">
        <v>85</v>
      </c>
      <c r="AW2972" s="13" t="s">
        <v>37</v>
      </c>
      <c r="AX2972" s="13" t="s">
        <v>76</v>
      </c>
      <c r="AY2972" s="169" t="s">
        <v>160</v>
      </c>
    </row>
    <row r="2973" spans="2:51" s="13" customFormat="1" ht="10">
      <c r="B2973" s="168"/>
      <c r="D2973" s="159" t="s">
        <v>171</v>
      </c>
      <c r="E2973" s="169" t="s">
        <v>21</v>
      </c>
      <c r="F2973" s="170" t="s">
        <v>2420</v>
      </c>
      <c r="H2973" s="171">
        <v>-5.58</v>
      </c>
      <c r="I2973" s="172"/>
      <c r="L2973" s="168"/>
      <c r="M2973" s="173"/>
      <c r="T2973" s="174"/>
      <c r="AT2973" s="169" t="s">
        <v>171</v>
      </c>
      <c r="AU2973" s="169" t="s">
        <v>85</v>
      </c>
      <c r="AV2973" s="13" t="s">
        <v>85</v>
      </c>
      <c r="AW2973" s="13" t="s">
        <v>37</v>
      </c>
      <c r="AX2973" s="13" t="s">
        <v>76</v>
      </c>
      <c r="AY2973" s="169" t="s">
        <v>160</v>
      </c>
    </row>
    <row r="2974" spans="2:51" s="13" customFormat="1" ht="10">
      <c r="B2974" s="168"/>
      <c r="D2974" s="159" t="s">
        <v>171</v>
      </c>
      <c r="E2974" s="169" t="s">
        <v>21</v>
      </c>
      <c r="F2974" s="170" t="s">
        <v>2421</v>
      </c>
      <c r="H2974" s="171">
        <v>-2.26</v>
      </c>
      <c r="I2974" s="172"/>
      <c r="L2974" s="168"/>
      <c r="M2974" s="173"/>
      <c r="T2974" s="174"/>
      <c r="AT2974" s="169" t="s">
        <v>171</v>
      </c>
      <c r="AU2974" s="169" t="s">
        <v>85</v>
      </c>
      <c r="AV2974" s="13" t="s">
        <v>85</v>
      </c>
      <c r="AW2974" s="13" t="s">
        <v>37</v>
      </c>
      <c r="AX2974" s="13" t="s">
        <v>76</v>
      </c>
      <c r="AY2974" s="169" t="s">
        <v>160</v>
      </c>
    </row>
    <row r="2975" spans="2:51" s="14" customFormat="1" ht="10">
      <c r="B2975" s="175"/>
      <c r="D2975" s="159" t="s">
        <v>171</v>
      </c>
      <c r="E2975" s="176" t="s">
        <v>21</v>
      </c>
      <c r="F2975" s="177" t="s">
        <v>180</v>
      </c>
      <c r="H2975" s="178">
        <v>106.46</v>
      </c>
      <c r="I2975" s="179"/>
      <c r="L2975" s="175"/>
      <c r="M2975" s="180"/>
      <c r="T2975" s="181"/>
      <c r="AT2975" s="176" t="s">
        <v>171</v>
      </c>
      <c r="AU2975" s="176" t="s">
        <v>85</v>
      </c>
      <c r="AV2975" s="14" t="s">
        <v>181</v>
      </c>
      <c r="AW2975" s="14" t="s">
        <v>37</v>
      </c>
      <c r="AX2975" s="14" t="s">
        <v>76</v>
      </c>
      <c r="AY2975" s="176" t="s">
        <v>160</v>
      </c>
    </row>
    <row r="2976" spans="2:51" s="12" customFormat="1" ht="10">
      <c r="B2976" s="162"/>
      <c r="D2976" s="159" t="s">
        <v>171</v>
      </c>
      <c r="E2976" s="163" t="s">
        <v>21</v>
      </c>
      <c r="F2976" s="164" t="s">
        <v>892</v>
      </c>
      <c r="H2976" s="163" t="s">
        <v>21</v>
      </c>
      <c r="I2976" s="165"/>
      <c r="L2976" s="162"/>
      <c r="M2976" s="166"/>
      <c r="T2976" s="167"/>
      <c r="AT2976" s="163" t="s">
        <v>171</v>
      </c>
      <c r="AU2976" s="163" t="s">
        <v>85</v>
      </c>
      <c r="AV2976" s="12" t="s">
        <v>83</v>
      </c>
      <c r="AW2976" s="12" t="s">
        <v>37</v>
      </c>
      <c r="AX2976" s="12" t="s">
        <v>76</v>
      </c>
      <c r="AY2976" s="163" t="s">
        <v>160</v>
      </c>
    </row>
    <row r="2977" spans="2:51" s="13" customFormat="1" ht="10">
      <c r="B2977" s="168"/>
      <c r="D2977" s="159" t="s">
        <v>171</v>
      </c>
      <c r="E2977" s="169" t="s">
        <v>21</v>
      </c>
      <c r="F2977" s="170" t="s">
        <v>2416</v>
      </c>
      <c r="H2977" s="171">
        <v>21.78</v>
      </c>
      <c r="I2977" s="172"/>
      <c r="L2977" s="168"/>
      <c r="M2977" s="173"/>
      <c r="T2977" s="174"/>
      <c r="AT2977" s="169" t="s">
        <v>171</v>
      </c>
      <c r="AU2977" s="169" t="s">
        <v>85</v>
      </c>
      <c r="AV2977" s="13" t="s">
        <v>85</v>
      </c>
      <c r="AW2977" s="13" t="s">
        <v>37</v>
      </c>
      <c r="AX2977" s="13" t="s">
        <v>76</v>
      </c>
      <c r="AY2977" s="169" t="s">
        <v>160</v>
      </c>
    </row>
    <row r="2978" spans="2:51" s="14" customFormat="1" ht="10">
      <c r="B2978" s="175"/>
      <c r="D2978" s="159" t="s">
        <v>171</v>
      </c>
      <c r="E2978" s="176" t="s">
        <v>21</v>
      </c>
      <c r="F2978" s="177" t="s">
        <v>180</v>
      </c>
      <c r="H2978" s="178">
        <v>21.78</v>
      </c>
      <c r="I2978" s="179"/>
      <c r="L2978" s="175"/>
      <c r="M2978" s="180"/>
      <c r="T2978" s="181"/>
      <c r="AT2978" s="176" t="s">
        <v>171</v>
      </c>
      <c r="AU2978" s="176" t="s">
        <v>85</v>
      </c>
      <c r="AV2978" s="14" t="s">
        <v>181</v>
      </c>
      <c r="AW2978" s="14" t="s">
        <v>37</v>
      </c>
      <c r="AX2978" s="14" t="s">
        <v>76</v>
      </c>
      <c r="AY2978" s="176" t="s">
        <v>160</v>
      </c>
    </row>
    <row r="2979" spans="2:51" s="12" customFormat="1" ht="10">
      <c r="B2979" s="162"/>
      <c r="D2979" s="159" t="s">
        <v>171</v>
      </c>
      <c r="E2979" s="163" t="s">
        <v>21</v>
      </c>
      <c r="F2979" s="164" t="s">
        <v>899</v>
      </c>
      <c r="H2979" s="163" t="s">
        <v>21</v>
      </c>
      <c r="I2979" s="165"/>
      <c r="L2979" s="162"/>
      <c r="M2979" s="166"/>
      <c r="T2979" s="167"/>
      <c r="AT2979" s="163" t="s">
        <v>171</v>
      </c>
      <c r="AU2979" s="163" t="s">
        <v>85</v>
      </c>
      <c r="AV2979" s="12" t="s">
        <v>83</v>
      </c>
      <c r="AW2979" s="12" t="s">
        <v>37</v>
      </c>
      <c r="AX2979" s="12" t="s">
        <v>76</v>
      </c>
      <c r="AY2979" s="163" t="s">
        <v>160</v>
      </c>
    </row>
    <row r="2980" spans="2:51" s="13" customFormat="1" ht="10">
      <c r="B2980" s="168"/>
      <c r="D2980" s="159" t="s">
        <v>171</v>
      </c>
      <c r="E2980" s="169" t="s">
        <v>21</v>
      </c>
      <c r="F2980" s="170" t="s">
        <v>2422</v>
      </c>
      <c r="H2980" s="171">
        <v>142.884</v>
      </c>
      <c r="I2980" s="172"/>
      <c r="L2980" s="168"/>
      <c r="M2980" s="173"/>
      <c r="T2980" s="174"/>
      <c r="AT2980" s="169" t="s">
        <v>171</v>
      </c>
      <c r="AU2980" s="169" t="s">
        <v>85</v>
      </c>
      <c r="AV2980" s="13" t="s">
        <v>85</v>
      </c>
      <c r="AW2980" s="13" t="s">
        <v>37</v>
      </c>
      <c r="AX2980" s="13" t="s">
        <v>76</v>
      </c>
      <c r="AY2980" s="169" t="s">
        <v>160</v>
      </c>
    </row>
    <row r="2981" spans="2:51" s="13" customFormat="1" ht="10">
      <c r="B2981" s="168"/>
      <c r="D2981" s="159" t="s">
        <v>171</v>
      </c>
      <c r="E2981" s="169" t="s">
        <v>21</v>
      </c>
      <c r="F2981" s="170" t="s">
        <v>2423</v>
      </c>
      <c r="H2981" s="171">
        <v>-10.356</v>
      </c>
      <c r="I2981" s="172"/>
      <c r="L2981" s="168"/>
      <c r="M2981" s="173"/>
      <c r="T2981" s="174"/>
      <c r="AT2981" s="169" t="s">
        <v>171</v>
      </c>
      <c r="AU2981" s="169" t="s">
        <v>85</v>
      </c>
      <c r="AV2981" s="13" t="s">
        <v>85</v>
      </c>
      <c r="AW2981" s="13" t="s">
        <v>37</v>
      </c>
      <c r="AX2981" s="13" t="s">
        <v>76</v>
      </c>
      <c r="AY2981" s="169" t="s">
        <v>160</v>
      </c>
    </row>
    <row r="2982" spans="2:51" s="14" customFormat="1" ht="10">
      <c r="B2982" s="175"/>
      <c r="D2982" s="159" t="s">
        <v>171</v>
      </c>
      <c r="E2982" s="176" t="s">
        <v>21</v>
      </c>
      <c r="F2982" s="177" t="s">
        <v>180</v>
      </c>
      <c r="H2982" s="178">
        <v>132.528</v>
      </c>
      <c r="I2982" s="179"/>
      <c r="L2982" s="175"/>
      <c r="M2982" s="180"/>
      <c r="T2982" s="181"/>
      <c r="AT2982" s="176" t="s">
        <v>171</v>
      </c>
      <c r="AU2982" s="176" t="s">
        <v>85</v>
      </c>
      <c r="AV2982" s="14" t="s">
        <v>181</v>
      </c>
      <c r="AW2982" s="14" t="s">
        <v>37</v>
      </c>
      <c r="AX2982" s="14" t="s">
        <v>76</v>
      </c>
      <c r="AY2982" s="176" t="s">
        <v>160</v>
      </c>
    </row>
    <row r="2983" spans="2:51" s="12" customFormat="1" ht="10">
      <c r="B2983" s="162"/>
      <c r="D2983" s="159" t="s">
        <v>171</v>
      </c>
      <c r="E2983" s="163" t="s">
        <v>21</v>
      </c>
      <c r="F2983" s="164" t="s">
        <v>903</v>
      </c>
      <c r="H2983" s="163" t="s">
        <v>21</v>
      </c>
      <c r="I2983" s="165"/>
      <c r="L2983" s="162"/>
      <c r="M2983" s="166"/>
      <c r="T2983" s="167"/>
      <c r="AT2983" s="163" t="s">
        <v>171</v>
      </c>
      <c r="AU2983" s="163" t="s">
        <v>85</v>
      </c>
      <c r="AV2983" s="12" t="s">
        <v>83</v>
      </c>
      <c r="AW2983" s="12" t="s">
        <v>37</v>
      </c>
      <c r="AX2983" s="12" t="s">
        <v>76</v>
      </c>
      <c r="AY2983" s="163" t="s">
        <v>160</v>
      </c>
    </row>
    <row r="2984" spans="2:51" s="13" customFormat="1" ht="10">
      <c r="B2984" s="168"/>
      <c r="D2984" s="159" t="s">
        <v>171</v>
      </c>
      <c r="E2984" s="169" t="s">
        <v>21</v>
      </c>
      <c r="F2984" s="170" t="s">
        <v>2422</v>
      </c>
      <c r="H2984" s="171">
        <v>142.884</v>
      </c>
      <c r="I2984" s="172"/>
      <c r="L2984" s="168"/>
      <c r="M2984" s="173"/>
      <c r="T2984" s="174"/>
      <c r="AT2984" s="169" t="s">
        <v>171</v>
      </c>
      <c r="AU2984" s="169" t="s">
        <v>85</v>
      </c>
      <c r="AV2984" s="13" t="s">
        <v>85</v>
      </c>
      <c r="AW2984" s="13" t="s">
        <v>37</v>
      </c>
      <c r="AX2984" s="13" t="s">
        <v>76</v>
      </c>
      <c r="AY2984" s="169" t="s">
        <v>160</v>
      </c>
    </row>
    <row r="2985" spans="2:51" s="13" customFormat="1" ht="10">
      <c r="B2985" s="168"/>
      <c r="D2985" s="159" t="s">
        <v>171</v>
      </c>
      <c r="E2985" s="169" t="s">
        <v>21</v>
      </c>
      <c r="F2985" s="170" t="s">
        <v>2424</v>
      </c>
      <c r="H2985" s="171">
        <v>-10.356</v>
      </c>
      <c r="I2985" s="172"/>
      <c r="L2985" s="168"/>
      <c r="M2985" s="173"/>
      <c r="T2985" s="174"/>
      <c r="AT2985" s="169" t="s">
        <v>171</v>
      </c>
      <c r="AU2985" s="169" t="s">
        <v>85</v>
      </c>
      <c r="AV2985" s="13" t="s">
        <v>85</v>
      </c>
      <c r="AW2985" s="13" t="s">
        <v>37</v>
      </c>
      <c r="AX2985" s="13" t="s">
        <v>76</v>
      </c>
      <c r="AY2985" s="169" t="s">
        <v>160</v>
      </c>
    </row>
    <row r="2986" spans="2:51" s="14" customFormat="1" ht="10">
      <c r="B2986" s="175"/>
      <c r="D2986" s="159" t="s">
        <v>171</v>
      </c>
      <c r="E2986" s="176" t="s">
        <v>21</v>
      </c>
      <c r="F2986" s="177" t="s">
        <v>180</v>
      </c>
      <c r="H2986" s="178">
        <v>132.528</v>
      </c>
      <c r="I2986" s="179"/>
      <c r="L2986" s="175"/>
      <c r="M2986" s="180"/>
      <c r="T2986" s="181"/>
      <c r="AT2986" s="176" t="s">
        <v>171</v>
      </c>
      <c r="AU2986" s="176" t="s">
        <v>85</v>
      </c>
      <c r="AV2986" s="14" t="s">
        <v>181</v>
      </c>
      <c r="AW2986" s="14" t="s">
        <v>37</v>
      </c>
      <c r="AX2986" s="14" t="s">
        <v>76</v>
      </c>
      <c r="AY2986" s="176" t="s">
        <v>160</v>
      </c>
    </row>
    <row r="2987" spans="2:51" s="12" customFormat="1" ht="10">
      <c r="B2987" s="162"/>
      <c r="D2987" s="159" t="s">
        <v>171</v>
      </c>
      <c r="E2987" s="163" t="s">
        <v>21</v>
      </c>
      <c r="F2987" s="164" t="s">
        <v>905</v>
      </c>
      <c r="H2987" s="163" t="s">
        <v>21</v>
      </c>
      <c r="I2987" s="165"/>
      <c r="L2987" s="162"/>
      <c r="M2987" s="166"/>
      <c r="T2987" s="167"/>
      <c r="AT2987" s="163" t="s">
        <v>171</v>
      </c>
      <c r="AU2987" s="163" t="s">
        <v>85</v>
      </c>
      <c r="AV2987" s="12" t="s">
        <v>83</v>
      </c>
      <c r="AW2987" s="12" t="s">
        <v>37</v>
      </c>
      <c r="AX2987" s="12" t="s">
        <v>76</v>
      </c>
      <c r="AY2987" s="163" t="s">
        <v>160</v>
      </c>
    </row>
    <row r="2988" spans="2:51" s="13" customFormat="1" ht="10">
      <c r="B2988" s="168"/>
      <c r="D2988" s="159" t="s">
        <v>171</v>
      </c>
      <c r="E2988" s="169" t="s">
        <v>21</v>
      </c>
      <c r="F2988" s="170" t="s">
        <v>2425</v>
      </c>
      <c r="H2988" s="171">
        <v>83.376</v>
      </c>
      <c r="I2988" s="172"/>
      <c r="L2988" s="168"/>
      <c r="M2988" s="173"/>
      <c r="T2988" s="174"/>
      <c r="AT2988" s="169" t="s">
        <v>171</v>
      </c>
      <c r="AU2988" s="169" t="s">
        <v>85</v>
      </c>
      <c r="AV2988" s="13" t="s">
        <v>85</v>
      </c>
      <c r="AW2988" s="13" t="s">
        <v>37</v>
      </c>
      <c r="AX2988" s="13" t="s">
        <v>76</v>
      </c>
      <c r="AY2988" s="169" t="s">
        <v>160</v>
      </c>
    </row>
    <row r="2989" spans="2:51" s="13" customFormat="1" ht="10">
      <c r="B2989" s="168"/>
      <c r="D2989" s="159" t="s">
        <v>171</v>
      </c>
      <c r="E2989" s="169" t="s">
        <v>21</v>
      </c>
      <c r="F2989" s="170" t="s">
        <v>2426</v>
      </c>
      <c r="H2989" s="171">
        <v>-8.034</v>
      </c>
      <c r="I2989" s="172"/>
      <c r="L2989" s="168"/>
      <c r="M2989" s="173"/>
      <c r="T2989" s="174"/>
      <c r="AT2989" s="169" t="s">
        <v>171</v>
      </c>
      <c r="AU2989" s="169" t="s">
        <v>85</v>
      </c>
      <c r="AV2989" s="13" t="s">
        <v>85</v>
      </c>
      <c r="AW2989" s="13" t="s">
        <v>37</v>
      </c>
      <c r="AX2989" s="13" t="s">
        <v>76</v>
      </c>
      <c r="AY2989" s="169" t="s">
        <v>160</v>
      </c>
    </row>
    <row r="2990" spans="2:51" s="14" customFormat="1" ht="10">
      <c r="B2990" s="175"/>
      <c r="D2990" s="159" t="s">
        <v>171</v>
      </c>
      <c r="E2990" s="176" t="s">
        <v>21</v>
      </c>
      <c r="F2990" s="177" t="s">
        <v>180</v>
      </c>
      <c r="H2990" s="178">
        <v>75.342</v>
      </c>
      <c r="I2990" s="179"/>
      <c r="L2990" s="175"/>
      <c r="M2990" s="180"/>
      <c r="T2990" s="181"/>
      <c r="AT2990" s="176" t="s">
        <v>171</v>
      </c>
      <c r="AU2990" s="176" t="s">
        <v>85</v>
      </c>
      <c r="AV2990" s="14" t="s">
        <v>181</v>
      </c>
      <c r="AW2990" s="14" t="s">
        <v>37</v>
      </c>
      <c r="AX2990" s="14" t="s">
        <v>76</v>
      </c>
      <c r="AY2990" s="176" t="s">
        <v>160</v>
      </c>
    </row>
    <row r="2991" spans="2:51" s="12" customFormat="1" ht="10">
      <c r="B2991" s="162"/>
      <c r="D2991" s="159" t="s">
        <v>171</v>
      </c>
      <c r="E2991" s="163" t="s">
        <v>21</v>
      </c>
      <c r="F2991" s="164" t="s">
        <v>912</v>
      </c>
      <c r="H2991" s="163" t="s">
        <v>21</v>
      </c>
      <c r="I2991" s="165"/>
      <c r="L2991" s="162"/>
      <c r="M2991" s="166"/>
      <c r="T2991" s="167"/>
      <c r="AT2991" s="163" t="s">
        <v>171</v>
      </c>
      <c r="AU2991" s="163" t="s">
        <v>85</v>
      </c>
      <c r="AV2991" s="12" t="s">
        <v>83</v>
      </c>
      <c r="AW2991" s="12" t="s">
        <v>37</v>
      </c>
      <c r="AX2991" s="12" t="s">
        <v>76</v>
      </c>
      <c r="AY2991" s="163" t="s">
        <v>160</v>
      </c>
    </row>
    <row r="2992" spans="2:51" s="13" customFormat="1" ht="10">
      <c r="B2992" s="168"/>
      <c r="D2992" s="159" t="s">
        <v>171</v>
      </c>
      <c r="E2992" s="169" t="s">
        <v>21</v>
      </c>
      <c r="F2992" s="170" t="s">
        <v>2427</v>
      </c>
      <c r="H2992" s="171">
        <v>22.41</v>
      </c>
      <c r="I2992" s="172"/>
      <c r="L2992" s="168"/>
      <c r="M2992" s="173"/>
      <c r="T2992" s="174"/>
      <c r="AT2992" s="169" t="s">
        <v>171</v>
      </c>
      <c r="AU2992" s="169" t="s">
        <v>85</v>
      </c>
      <c r="AV2992" s="13" t="s">
        <v>85</v>
      </c>
      <c r="AW2992" s="13" t="s">
        <v>37</v>
      </c>
      <c r="AX2992" s="13" t="s">
        <v>76</v>
      </c>
      <c r="AY2992" s="169" t="s">
        <v>160</v>
      </c>
    </row>
    <row r="2993" spans="2:51" s="14" customFormat="1" ht="10">
      <c r="B2993" s="175"/>
      <c r="D2993" s="159" t="s">
        <v>171</v>
      </c>
      <c r="E2993" s="176" t="s">
        <v>21</v>
      </c>
      <c r="F2993" s="177" t="s">
        <v>180</v>
      </c>
      <c r="H2993" s="178">
        <v>22.41</v>
      </c>
      <c r="I2993" s="179"/>
      <c r="L2993" s="175"/>
      <c r="M2993" s="180"/>
      <c r="T2993" s="181"/>
      <c r="AT2993" s="176" t="s">
        <v>171</v>
      </c>
      <c r="AU2993" s="176" t="s">
        <v>85</v>
      </c>
      <c r="AV2993" s="14" t="s">
        <v>181</v>
      </c>
      <c r="AW2993" s="14" t="s">
        <v>37</v>
      </c>
      <c r="AX2993" s="14" t="s">
        <v>76</v>
      </c>
      <c r="AY2993" s="176" t="s">
        <v>160</v>
      </c>
    </row>
    <row r="2994" spans="2:51" s="12" customFormat="1" ht="10">
      <c r="B2994" s="162"/>
      <c r="D2994" s="159" t="s">
        <v>171</v>
      </c>
      <c r="E2994" s="163" t="s">
        <v>21</v>
      </c>
      <c r="F2994" s="164" t="s">
        <v>914</v>
      </c>
      <c r="H2994" s="163" t="s">
        <v>21</v>
      </c>
      <c r="I2994" s="165"/>
      <c r="L2994" s="162"/>
      <c r="M2994" s="166"/>
      <c r="T2994" s="167"/>
      <c r="AT2994" s="163" t="s">
        <v>171</v>
      </c>
      <c r="AU2994" s="163" t="s">
        <v>85</v>
      </c>
      <c r="AV2994" s="12" t="s">
        <v>83</v>
      </c>
      <c r="AW2994" s="12" t="s">
        <v>37</v>
      </c>
      <c r="AX2994" s="12" t="s">
        <v>76</v>
      </c>
      <c r="AY2994" s="163" t="s">
        <v>160</v>
      </c>
    </row>
    <row r="2995" spans="2:51" s="13" customFormat="1" ht="10">
      <c r="B2995" s="168"/>
      <c r="D2995" s="159" t="s">
        <v>171</v>
      </c>
      <c r="E2995" s="169" t="s">
        <v>21</v>
      </c>
      <c r="F2995" s="170" t="s">
        <v>2428</v>
      </c>
      <c r="H2995" s="171">
        <v>181.62</v>
      </c>
      <c r="I2995" s="172"/>
      <c r="L2995" s="168"/>
      <c r="M2995" s="173"/>
      <c r="T2995" s="174"/>
      <c r="AT2995" s="169" t="s">
        <v>171</v>
      </c>
      <c r="AU2995" s="169" t="s">
        <v>85</v>
      </c>
      <c r="AV2995" s="13" t="s">
        <v>85</v>
      </c>
      <c r="AW2995" s="13" t="s">
        <v>37</v>
      </c>
      <c r="AX2995" s="13" t="s">
        <v>76</v>
      </c>
      <c r="AY2995" s="169" t="s">
        <v>160</v>
      </c>
    </row>
    <row r="2996" spans="2:51" s="13" customFormat="1" ht="10">
      <c r="B2996" s="168"/>
      <c r="D2996" s="159" t="s">
        <v>171</v>
      </c>
      <c r="E2996" s="169" t="s">
        <v>21</v>
      </c>
      <c r="F2996" s="170" t="s">
        <v>2429</v>
      </c>
      <c r="H2996" s="171">
        <v>-6.21</v>
      </c>
      <c r="I2996" s="172"/>
      <c r="L2996" s="168"/>
      <c r="M2996" s="173"/>
      <c r="T2996" s="174"/>
      <c r="AT2996" s="169" t="s">
        <v>171</v>
      </c>
      <c r="AU2996" s="169" t="s">
        <v>85</v>
      </c>
      <c r="AV2996" s="13" t="s">
        <v>85</v>
      </c>
      <c r="AW2996" s="13" t="s">
        <v>37</v>
      </c>
      <c r="AX2996" s="13" t="s">
        <v>76</v>
      </c>
      <c r="AY2996" s="169" t="s">
        <v>160</v>
      </c>
    </row>
    <row r="2997" spans="2:51" s="13" customFormat="1" ht="10">
      <c r="B2997" s="168"/>
      <c r="D2997" s="159" t="s">
        <v>171</v>
      </c>
      <c r="E2997" s="169" t="s">
        <v>21</v>
      </c>
      <c r="F2997" s="170" t="s">
        <v>2430</v>
      </c>
      <c r="H2997" s="171">
        <v>-9.164</v>
      </c>
      <c r="I2997" s="172"/>
      <c r="L2997" s="168"/>
      <c r="M2997" s="173"/>
      <c r="T2997" s="174"/>
      <c r="AT2997" s="169" t="s">
        <v>171</v>
      </c>
      <c r="AU2997" s="169" t="s">
        <v>85</v>
      </c>
      <c r="AV2997" s="13" t="s">
        <v>85</v>
      </c>
      <c r="AW2997" s="13" t="s">
        <v>37</v>
      </c>
      <c r="AX2997" s="13" t="s">
        <v>76</v>
      </c>
      <c r="AY2997" s="169" t="s">
        <v>160</v>
      </c>
    </row>
    <row r="2998" spans="2:51" s="14" customFormat="1" ht="10">
      <c r="B2998" s="175"/>
      <c r="D2998" s="159" t="s">
        <v>171</v>
      </c>
      <c r="E2998" s="176" t="s">
        <v>21</v>
      </c>
      <c r="F2998" s="177" t="s">
        <v>180</v>
      </c>
      <c r="H2998" s="178">
        <v>166.246</v>
      </c>
      <c r="I2998" s="179"/>
      <c r="L2998" s="175"/>
      <c r="M2998" s="180"/>
      <c r="T2998" s="181"/>
      <c r="AT2998" s="176" t="s">
        <v>171</v>
      </c>
      <c r="AU2998" s="176" t="s">
        <v>85</v>
      </c>
      <c r="AV2998" s="14" t="s">
        <v>181</v>
      </c>
      <c r="AW2998" s="14" t="s">
        <v>37</v>
      </c>
      <c r="AX2998" s="14" t="s">
        <v>76</v>
      </c>
      <c r="AY2998" s="176" t="s">
        <v>160</v>
      </c>
    </row>
    <row r="2999" spans="2:51" s="12" customFormat="1" ht="10">
      <c r="B2999" s="162"/>
      <c r="D2999" s="159" t="s">
        <v>171</v>
      </c>
      <c r="E2999" s="163" t="s">
        <v>21</v>
      </c>
      <c r="F2999" s="164" t="s">
        <v>930</v>
      </c>
      <c r="H2999" s="163" t="s">
        <v>21</v>
      </c>
      <c r="I2999" s="165"/>
      <c r="L2999" s="162"/>
      <c r="M2999" s="166"/>
      <c r="T2999" s="167"/>
      <c r="AT2999" s="163" t="s">
        <v>171</v>
      </c>
      <c r="AU2999" s="163" t="s">
        <v>85</v>
      </c>
      <c r="AV2999" s="12" t="s">
        <v>83</v>
      </c>
      <c r="AW2999" s="12" t="s">
        <v>37</v>
      </c>
      <c r="AX2999" s="12" t="s">
        <v>76</v>
      </c>
      <c r="AY2999" s="163" t="s">
        <v>160</v>
      </c>
    </row>
    <row r="3000" spans="2:51" s="13" customFormat="1" ht="10">
      <c r="B3000" s="168"/>
      <c r="D3000" s="159" t="s">
        <v>171</v>
      </c>
      <c r="E3000" s="169" t="s">
        <v>21</v>
      </c>
      <c r="F3000" s="170" t="s">
        <v>2431</v>
      </c>
      <c r="H3000" s="171">
        <v>96.876</v>
      </c>
      <c r="I3000" s="172"/>
      <c r="L3000" s="168"/>
      <c r="M3000" s="173"/>
      <c r="T3000" s="174"/>
      <c r="AT3000" s="169" t="s">
        <v>171</v>
      </c>
      <c r="AU3000" s="169" t="s">
        <v>85</v>
      </c>
      <c r="AV3000" s="13" t="s">
        <v>85</v>
      </c>
      <c r="AW3000" s="13" t="s">
        <v>37</v>
      </c>
      <c r="AX3000" s="13" t="s">
        <v>76</v>
      </c>
      <c r="AY3000" s="169" t="s">
        <v>160</v>
      </c>
    </row>
    <row r="3001" spans="2:51" s="13" customFormat="1" ht="10">
      <c r="B3001" s="168"/>
      <c r="D3001" s="159" t="s">
        <v>171</v>
      </c>
      <c r="E3001" s="169" t="s">
        <v>21</v>
      </c>
      <c r="F3001" s="170" t="s">
        <v>2432</v>
      </c>
      <c r="H3001" s="171">
        <v>-8.034</v>
      </c>
      <c r="I3001" s="172"/>
      <c r="L3001" s="168"/>
      <c r="M3001" s="173"/>
      <c r="T3001" s="174"/>
      <c r="AT3001" s="169" t="s">
        <v>171</v>
      </c>
      <c r="AU3001" s="169" t="s">
        <v>85</v>
      </c>
      <c r="AV3001" s="13" t="s">
        <v>85</v>
      </c>
      <c r="AW3001" s="13" t="s">
        <v>37</v>
      </c>
      <c r="AX3001" s="13" t="s">
        <v>76</v>
      </c>
      <c r="AY3001" s="169" t="s">
        <v>160</v>
      </c>
    </row>
    <row r="3002" spans="2:51" s="14" customFormat="1" ht="10">
      <c r="B3002" s="175"/>
      <c r="D3002" s="159" t="s">
        <v>171</v>
      </c>
      <c r="E3002" s="176" t="s">
        <v>21</v>
      </c>
      <c r="F3002" s="177" t="s">
        <v>180</v>
      </c>
      <c r="H3002" s="178">
        <v>88.842</v>
      </c>
      <c r="I3002" s="179"/>
      <c r="L3002" s="175"/>
      <c r="M3002" s="180"/>
      <c r="T3002" s="181"/>
      <c r="AT3002" s="176" t="s">
        <v>171</v>
      </c>
      <c r="AU3002" s="176" t="s">
        <v>85</v>
      </c>
      <c r="AV3002" s="14" t="s">
        <v>181</v>
      </c>
      <c r="AW3002" s="14" t="s">
        <v>37</v>
      </c>
      <c r="AX3002" s="14" t="s">
        <v>76</v>
      </c>
      <c r="AY3002" s="176" t="s">
        <v>160</v>
      </c>
    </row>
    <row r="3003" spans="2:51" s="12" customFormat="1" ht="10">
      <c r="B3003" s="162"/>
      <c r="D3003" s="159" t="s">
        <v>171</v>
      </c>
      <c r="E3003" s="163" t="s">
        <v>21</v>
      </c>
      <c r="F3003" s="164" t="s">
        <v>934</v>
      </c>
      <c r="H3003" s="163" t="s">
        <v>21</v>
      </c>
      <c r="I3003" s="165"/>
      <c r="L3003" s="162"/>
      <c r="M3003" s="166"/>
      <c r="T3003" s="167"/>
      <c r="AT3003" s="163" t="s">
        <v>171</v>
      </c>
      <c r="AU3003" s="163" t="s">
        <v>85</v>
      </c>
      <c r="AV3003" s="12" t="s">
        <v>83</v>
      </c>
      <c r="AW3003" s="12" t="s">
        <v>37</v>
      </c>
      <c r="AX3003" s="12" t="s">
        <v>76</v>
      </c>
      <c r="AY3003" s="163" t="s">
        <v>160</v>
      </c>
    </row>
    <row r="3004" spans="2:51" s="13" customFormat="1" ht="10">
      <c r="B3004" s="168"/>
      <c r="D3004" s="159" t="s">
        <v>171</v>
      </c>
      <c r="E3004" s="169" t="s">
        <v>21</v>
      </c>
      <c r="F3004" s="170" t="s">
        <v>2422</v>
      </c>
      <c r="H3004" s="171">
        <v>142.884</v>
      </c>
      <c r="I3004" s="172"/>
      <c r="L3004" s="168"/>
      <c r="M3004" s="173"/>
      <c r="T3004" s="174"/>
      <c r="AT3004" s="169" t="s">
        <v>171</v>
      </c>
      <c r="AU3004" s="169" t="s">
        <v>85</v>
      </c>
      <c r="AV3004" s="13" t="s">
        <v>85</v>
      </c>
      <c r="AW3004" s="13" t="s">
        <v>37</v>
      </c>
      <c r="AX3004" s="13" t="s">
        <v>76</v>
      </c>
      <c r="AY3004" s="169" t="s">
        <v>160</v>
      </c>
    </row>
    <row r="3005" spans="2:51" s="13" customFormat="1" ht="10">
      <c r="B3005" s="168"/>
      <c r="D3005" s="159" t="s">
        <v>171</v>
      </c>
      <c r="E3005" s="169" t="s">
        <v>21</v>
      </c>
      <c r="F3005" s="170" t="s">
        <v>2423</v>
      </c>
      <c r="H3005" s="171">
        <v>-10.356</v>
      </c>
      <c r="I3005" s="172"/>
      <c r="L3005" s="168"/>
      <c r="M3005" s="173"/>
      <c r="T3005" s="174"/>
      <c r="AT3005" s="169" t="s">
        <v>171</v>
      </c>
      <c r="AU3005" s="169" t="s">
        <v>85</v>
      </c>
      <c r="AV3005" s="13" t="s">
        <v>85</v>
      </c>
      <c r="AW3005" s="13" t="s">
        <v>37</v>
      </c>
      <c r="AX3005" s="13" t="s">
        <v>76</v>
      </c>
      <c r="AY3005" s="169" t="s">
        <v>160</v>
      </c>
    </row>
    <row r="3006" spans="2:51" s="14" customFormat="1" ht="10">
      <c r="B3006" s="175"/>
      <c r="D3006" s="159" t="s">
        <v>171</v>
      </c>
      <c r="E3006" s="176" t="s">
        <v>21</v>
      </c>
      <c r="F3006" s="177" t="s">
        <v>180</v>
      </c>
      <c r="H3006" s="178">
        <v>132.528</v>
      </c>
      <c r="I3006" s="179"/>
      <c r="L3006" s="175"/>
      <c r="M3006" s="180"/>
      <c r="T3006" s="181"/>
      <c r="AT3006" s="176" t="s">
        <v>171</v>
      </c>
      <c r="AU3006" s="176" t="s">
        <v>85</v>
      </c>
      <c r="AV3006" s="14" t="s">
        <v>181</v>
      </c>
      <c r="AW3006" s="14" t="s">
        <v>37</v>
      </c>
      <c r="AX3006" s="14" t="s">
        <v>76</v>
      </c>
      <c r="AY3006" s="176" t="s">
        <v>160</v>
      </c>
    </row>
    <row r="3007" spans="2:51" s="15" customFormat="1" ht="10">
      <c r="B3007" s="182"/>
      <c r="D3007" s="159" t="s">
        <v>171</v>
      </c>
      <c r="E3007" s="183" t="s">
        <v>21</v>
      </c>
      <c r="F3007" s="184" t="s">
        <v>185</v>
      </c>
      <c r="H3007" s="185">
        <v>1129.47</v>
      </c>
      <c r="I3007" s="186"/>
      <c r="L3007" s="182"/>
      <c r="M3007" s="187"/>
      <c r="T3007" s="188"/>
      <c r="AT3007" s="183" t="s">
        <v>171</v>
      </c>
      <c r="AU3007" s="183" t="s">
        <v>85</v>
      </c>
      <c r="AV3007" s="15" t="s">
        <v>167</v>
      </c>
      <c r="AW3007" s="15" t="s">
        <v>37</v>
      </c>
      <c r="AX3007" s="15" t="s">
        <v>83</v>
      </c>
      <c r="AY3007" s="183" t="s">
        <v>160</v>
      </c>
    </row>
    <row r="3008" spans="2:63" s="11" customFormat="1" ht="22.75" customHeight="1">
      <c r="B3008" s="134"/>
      <c r="D3008" s="135" t="s">
        <v>75</v>
      </c>
      <c r="E3008" s="144" t="s">
        <v>2433</v>
      </c>
      <c r="F3008" s="144" t="s">
        <v>2434</v>
      </c>
      <c r="I3008" s="137"/>
      <c r="J3008" s="145">
        <f>BK3008</f>
        <v>0</v>
      </c>
      <c r="L3008" s="134"/>
      <c r="M3008" s="139"/>
      <c r="P3008" s="140">
        <f>SUM(P3009:P3014)</f>
        <v>0</v>
      </c>
      <c r="R3008" s="140">
        <f>SUM(R3009:R3014)</f>
        <v>1.15649428</v>
      </c>
      <c r="T3008" s="141">
        <f>SUM(T3009:T3014)</f>
        <v>0</v>
      </c>
      <c r="AR3008" s="135" t="s">
        <v>85</v>
      </c>
      <c r="AT3008" s="142" t="s">
        <v>75</v>
      </c>
      <c r="AU3008" s="142" t="s">
        <v>83</v>
      </c>
      <c r="AY3008" s="135" t="s">
        <v>160</v>
      </c>
      <c r="BK3008" s="143">
        <f>SUM(BK3009:BK3014)</f>
        <v>0</v>
      </c>
    </row>
    <row r="3009" spans="2:65" s="1" customFormat="1" ht="16.5" customHeight="1">
      <c r="B3009" s="33"/>
      <c r="C3009" s="146" t="s">
        <v>2435</v>
      </c>
      <c r="D3009" s="146" t="s">
        <v>162</v>
      </c>
      <c r="E3009" s="147" t="s">
        <v>2436</v>
      </c>
      <c r="F3009" s="148" t="s">
        <v>2437</v>
      </c>
      <c r="G3009" s="149" t="s">
        <v>204</v>
      </c>
      <c r="H3009" s="150">
        <v>1521.703</v>
      </c>
      <c r="I3009" s="151"/>
      <c r="J3009" s="152">
        <f>ROUND(I3009*H3009,2)</f>
        <v>0</v>
      </c>
      <c r="K3009" s="148" t="s">
        <v>166</v>
      </c>
      <c r="L3009" s="33"/>
      <c r="M3009" s="153" t="s">
        <v>21</v>
      </c>
      <c r="N3009" s="154" t="s">
        <v>47</v>
      </c>
      <c r="P3009" s="155">
        <f>O3009*H3009</f>
        <v>0</v>
      </c>
      <c r="Q3009" s="155">
        <v>0.00053</v>
      </c>
      <c r="R3009" s="155">
        <f>Q3009*H3009</f>
        <v>0.8065025899999999</v>
      </c>
      <c r="S3009" s="155">
        <v>0</v>
      </c>
      <c r="T3009" s="156">
        <f>S3009*H3009</f>
        <v>0</v>
      </c>
      <c r="AR3009" s="157" t="s">
        <v>352</v>
      </c>
      <c r="AT3009" s="157" t="s">
        <v>162</v>
      </c>
      <c r="AU3009" s="157" t="s">
        <v>85</v>
      </c>
      <c r="AY3009" s="18" t="s">
        <v>160</v>
      </c>
      <c r="BE3009" s="158">
        <f>IF(N3009="základní",J3009,0)</f>
        <v>0</v>
      </c>
      <c r="BF3009" s="158">
        <f>IF(N3009="snížená",J3009,0)</f>
        <v>0</v>
      </c>
      <c r="BG3009" s="158">
        <f>IF(N3009="zákl. přenesená",J3009,0)</f>
        <v>0</v>
      </c>
      <c r="BH3009" s="158">
        <f>IF(N3009="sníž. přenesená",J3009,0)</f>
        <v>0</v>
      </c>
      <c r="BI3009" s="158">
        <f>IF(N3009="nulová",J3009,0)</f>
        <v>0</v>
      </c>
      <c r="BJ3009" s="18" t="s">
        <v>83</v>
      </c>
      <c r="BK3009" s="158">
        <f>ROUND(I3009*H3009,2)</f>
        <v>0</v>
      </c>
      <c r="BL3009" s="18" t="s">
        <v>352</v>
      </c>
      <c r="BM3009" s="157" t="s">
        <v>2438</v>
      </c>
    </row>
    <row r="3010" spans="2:51" s="12" customFormat="1" ht="10">
      <c r="B3010" s="162"/>
      <c r="D3010" s="159" t="s">
        <v>171</v>
      </c>
      <c r="E3010" s="163" t="s">
        <v>21</v>
      </c>
      <c r="F3010" s="164" t="s">
        <v>795</v>
      </c>
      <c r="H3010" s="163" t="s">
        <v>21</v>
      </c>
      <c r="I3010" s="165"/>
      <c r="L3010" s="162"/>
      <c r="M3010" s="166"/>
      <c r="T3010" s="167"/>
      <c r="AT3010" s="163" t="s">
        <v>171</v>
      </c>
      <c r="AU3010" s="163" t="s">
        <v>85</v>
      </c>
      <c r="AV3010" s="12" t="s">
        <v>83</v>
      </c>
      <c r="AW3010" s="12" t="s">
        <v>37</v>
      </c>
      <c r="AX3010" s="12" t="s">
        <v>76</v>
      </c>
      <c r="AY3010" s="163" t="s">
        <v>160</v>
      </c>
    </row>
    <row r="3011" spans="2:51" s="12" customFormat="1" ht="10">
      <c r="B3011" s="162"/>
      <c r="D3011" s="159" t="s">
        <v>171</v>
      </c>
      <c r="E3011" s="163" t="s">
        <v>21</v>
      </c>
      <c r="F3011" s="164" t="s">
        <v>2439</v>
      </c>
      <c r="H3011" s="163" t="s">
        <v>21</v>
      </c>
      <c r="I3011" s="165"/>
      <c r="L3011" s="162"/>
      <c r="M3011" s="166"/>
      <c r="T3011" s="167"/>
      <c r="AT3011" s="163" t="s">
        <v>171</v>
      </c>
      <c r="AU3011" s="163" t="s">
        <v>85</v>
      </c>
      <c r="AV3011" s="12" t="s">
        <v>83</v>
      </c>
      <c r="AW3011" s="12" t="s">
        <v>37</v>
      </c>
      <c r="AX3011" s="12" t="s">
        <v>76</v>
      </c>
      <c r="AY3011" s="163" t="s">
        <v>160</v>
      </c>
    </row>
    <row r="3012" spans="2:51" s="13" customFormat="1" ht="20">
      <c r="B3012" s="168"/>
      <c r="D3012" s="159" t="s">
        <v>171</v>
      </c>
      <c r="E3012" s="169" t="s">
        <v>21</v>
      </c>
      <c r="F3012" s="170" t="s">
        <v>2440</v>
      </c>
      <c r="H3012" s="171">
        <v>1521.703</v>
      </c>
      <c r="I3012" s="172"/>
      <c r="L3012" s="168"/>
      <c r="M3012" s="173"/>
      <c r="T3012" s="174"/>
      <c r="AT3012" s="169" t="s">
        <v>171</v>
      </c>
      <c r="AU3012" s="169" t="s">
        <v>85</v>
      </c>
      <c r="AV3012" s="13" t="s">
        <v>85</v>
      </c>
      <c r="AW3012" s="13" t="s">
        <v>37</v>
      </c>
      <c r="AX3012" s="13" t="s">
        <v>76</v>
      </c>
      <c r="AY3012" s="169" t="s">
        <v>160</v>
      </c>
    </row>
    <row r="3013" spans="2:51" s="15" customFormat="1" ht="10">
      <c r="B3013" s="182"/>
      <c r="D3013" s="159" t="s">
        <v>171</v>
      </c>
      <c r="E3013" s="183" t="s">
        <v>21</v>
      </c>
      <c r="F3013" s="184" t="s">
        <v>185</v>
      </c>
      <c r="H3013" s="185">
        <v>1521.703</v>
      </c>
      <c r="I3013" s="186"/>
      <c r="L3013" s="182"/>
      <c r="M3013" s="187"/>
      <c r="T3013" s="188"/>
      <c r="AT3013" s="183" t="s">
        <v>171</v>
      </c>
      <c r="AU3013" s="183" t="s">
        <v>85</v>
      </c>
      <c r="AV3013" s="15" t="s">
        <v>167</v>
      </c>
      <c r="AW3013" s="15" t="s">
        <v>37</v>
      </c>
      <c r="AX3013" s="15" t="s">
        <v>83</v>
      </c>
      <c r="AY3013" s="183" t="s">
        <v>160</v>
      </c>
    </row>
    <row r="3014" spans="2:65" s="1" customFormat="1" ht="16.5" customHeight="1">
      <c r="B3014" s="33"/>
      <c r="C3014" s="146" t="s">
        <v>2441</v>
      </c>
      <c r="D3014" s="146" t="s">
        <v>162</v>
      </c>
      <c r="E3014" s="147" t="s">
        <v>2442</v>
      </c>
      <c r="F3014" s="148" t="s">
        <v>2443</v>
      </c>
      <c r="G3014" s="149" t="s">
        <v>204</v>
      </c>
      <c r="H3014" s="150">
        <v>1521.703</v>
      </c>
      <c r="I3014" s="151"/>
      <c r="J3014" s="152">
        <f>ROUND(I3014*H3014,2)</f>
        <v>0</v>
      </c>
      <c r="K3014" s="148" t="s">
        <v>166</v>
      </c>
      <c r="L3014" s="33"/>
      <c r="M3014" s="202" t="s">
        <v>21</v>
      </c>
      <c r="N3014" s="203" t="s">
        <v>47</v>
      </c>
      <c r="O3014" s="204"/>
      <c r="P3014" s="205">
        <f>O3014*H3014</f>
        <v>0</v>
      </c>
      <c r="Q3014" s="205">
        <v>0.00023</v>
      </c>
      <c r="R3014" s="205">
        <f>Q3014*H3014</f>
        <v>0.34999169</v>
      </c>
      <c r="S3014" s="205">
        <v>0</v>
      </c>
      <c r="T3014" s="206">
        <f>S3014*H3014</f>
        <v>0</v>
      </c>
      <c r="AR3014" s="157" t="s">
        <v>352</v>
      </c>
      <c r="AT3014" s="157" t="s">
        <v>162</v>
      </c>
      <c r="AU3014" s="157" t="s">
        <v>85</v>
      </c>
      <c r="AY3014" s="18" t="s">
        <v>160</v>
      </c>
      <c r="BE3014" s="158">
        <f>IF(N3014="základní",J3014,0)</f>
        <v>0</v>
      </c>
      <c r="BF3014" s="158">
        <f>IF(N3014="snížená",J3014,0)</f>
        <v>0</v>
      </c>
      <c r="BG3014" s="158">
        <f>IF(N3014="zákl. přenesená",J3014,0)</f>
        <v>0</v>
      </c>
      <c r="BH3014" s="158">
        <f>IF(N3014="sníž. přenesená",J3014,0)</f>
        <v>0</v>
      </c>
      <c r="BI3014" s="158">
        <f>IF(N3014="nulová",J3014,0)</f>
        <v>0</v>
      </c>
      <c r="BJ3014" s="18" t="s">
        <v>83</v>
      </c>
      <c r="BK3014" s="158">
        <f>ROUND(I3014*H3014,2)</f>
        <v>0</v>
      </c>
      <c r="BL3014" s="18" t="s">
        <v>352</v>
      </c>
      <c r="BM3014" s="157" t="s">
        <v>2444</v>
      </c>
    </row>
    <row r="3015" spans="2:12" s="1" customFormat="1" ht="7" customHeight="1">
      <c r="B3015" s="42"/>
      <c r="C3015" s="43"/>
      <c r="D3015" s="43"/>
      <c r="E3015" s="43"/>
      <c r="F3015" s="43"/>
      <c r="G3015" s="43"/>
      <c r="H3015" s="43"/>
      <c r="I3015" s="109"/>
      <c r="J3015" s="43"/>
      <c r="K3015" s="43"/>
      <c r="L3015" s="33"/>
    </row>
    <row r="3016" ht="10"/>
  </sheetData>
  <sheetProtection algorithmName="SHA-512" hashValue="/Wg9HZdWRsSh3xr4drFcil9BtfAESIPBwz4RhyZz5qaHhzxzaPUO2+BWh64CAQ8vGQiWUOpZuzqhsjEncxAsUw==" saltValue="9iMkLE1yXURUAraiezlftA==" spinCount="100000" sheet="1" objects="1" scenarios="1" formatColumns="0" formatRows="0" autoFilter="0"/>
  <autoFilter ref="C106:K3014"/>
  <mergeCells count="12">
    <mergeCell ref="E99:H99"/>
    <mergeCell ref="L2:V2"/>
    <mergeCell ref="E50:H50"/>
    <mergeCell ref="E52:H52"/>
    <mergeCell ref="E54:H54"/>
    <mergeCell ref="E95:H95"/>
    <mergeCell ref="E97:H9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408"/>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297"/>
      <c r="M2" s="297"/>
      <c r="N2" s="297"/>
      <c r="O2" s="297"/>
      <c r="P2" s="297"/>
      <c r="Q2" s="297"/>
      <c r="R2" s="297"/>
      <c r="S2" s="297"/>
      <c r="T2" s="297"/>
      <c r="U2" s="297"/>
      <c r="V2" s="297"/>
      <c r="AT2" s="18" t="s">
        <v>102</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27" t="str">
        <f>'Rekapitulace stavby'!K6</f>
        <v>Projektová příprava výstavby nového střediska chovu koní Slatiňany</v>
      </c>
      <c r="F7" s="328"/>
      <c r="G7" s="328"/>
      <c r="H7" s="328"/>
      <c r="L7" s="21"/>
    </row>
    <row r="8" spans="2:12" ht="12" customHeight="1">
      <c r="B8" s="21"/>
      <c r="D8" s="28" t="s">
        <v>133</v>
      </c>
      <c r="L8" s="21"/>
    </row>
    <row r="9" spans="2:12" s="1" customFormat="1" ht="16.5" customHeight="1">
      <c r="B9" s="33"/>
      <c r="E9" s="327" t="s">
        <v>478</v>
      </c>
      <c r="F9" s="329"/>
      <c r="G9" s="329"/>
      <c r="H9" s="329"/>
      <c r="I9" s="94"/>
      <c r="L9" s="33"/>
    </row>
    <row r="10" spans="2:12" s="1" customFormat="1" ht="12" customHeight="1">
      <c r="B10" s="33"/>
      <c r="D10" s="28" t="s">
        <v>135</v>
      </c>
      <c r="I10" s="94"/>
      <c r="L10" s="33"/>
    </row>
    <row r="11" spans="2:12" s="1" customFormat="1" ht="16.5" customHeight="1">
      <c r="B11" s="33"/>
      <c r="E11" s="304" t="s">
        <v>2445</v>
      </c>
      <c r="F11" s="329"/>
      <c r="G11" s="329"/>
      <c r="H11" s="329"/>
      <c r="I11" s="94"/>
      <c r="L11" s="33"/>
    </row>
    <row r="12" spans="2:12" s="1" customFormat="1" ht="10">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30" t="str">
        <f>'Rekapitulace stavby'!E14</f>
        <v>Vyplň údaj</v>
      </c>
      <c r="F20" s="307"/>
      <c r="G20" s="307"/>
      <c r="H20" s="307"/>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11" t="s">
        <v>41</v>
      </c>
      <c r="F29" s="311"/>
      <c r="G29" s="311"/>
      <c r="H29" s="311"/>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ROUND(J98,2)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ROUND((SUM(BE98:BE407)),2)</f>
        <v>0</v>
      </c>
      <c r="I35" s="101">
        <v>0.21</v>
      </c>
      <c r="J35" s="84">
        <f>ROUND(((SUM(BE98:BE407))*I35),2)</f>
        <v>0</v>
      </c>
      <c r="L35" s="33"/>
    </row>
    <row r="36" spans="2:12" s="1" customFormat="1" ht="14.4" customHeight="1">
      <c r="B36" s="33"/>
      <c r="E36" s="28" t="s">
        <v>48</v>
      </c>
      <c r="F36" s="84">
        <f>ROUND((SUM(BF98:BF407)),2)</f>
        <v>0</v>
      </c>
      <c r="I36" s="101">
        <v>0.15</v>
      </c>
      <c r="J36" s="84">
        <f>ROUND(((SUM(BF98:BF407))*I36),2)</f>
        <v>0</v>
      </c>
      <c r="L36" s="33"/>
    </row>
    <row r="37" spans="2:12" s="1" customFormat="1" ht="14.4" customHeight="1" hidden="1">
      <c r="B37" s="33"/>
      <c r="E37" s="28" t="s">
        <v>49</v>
      </c>
      <c r="F37" s="84">
        <f>ROUND((SUM(BG98:BG407)),2)</f>
        <v>0</v>
      </c>
      <c r="I37" s="101">
        <v>0.21</v>
      </c>
      <c r="J37" s="84">
        <f>0</f>
        <v>0</v>
      </c>
      <c r="L37" s="33"/>
    </row>
    <row r="38" spans="2:12" s="1" customFormat="1" ht="14.4" customHeight="1" hidden="1">
      <c r="B38" s="33"/>
      <c r="E38" s="28" t="s">
        <v>50</v>
      </c>
      <c r="F38" s="84">
        <f>ROUND((SUM(BH98:BH407)),2)</f>
        <v>0</v>
      </c>
      <c r="I38" s="101">
        <v>0.15</v>
      </c>
      <c r="J38" s="84">
        <f>0</f>
        <v>0</v>
      </c>
      <c r="L38" s="33"/>
    </row>
    <row r="39" spans="2:12" s="1" customFormat="1" ht="14.4" customHeight="1" hidden="1">
      <c r="B39" s="33"/>
      <c r="E39" s="28" t="s">
        <v>51</v>
      </c>
      <c r="F39" s="84">
        <f>ROUND((SUM(BI98:BI407)),2)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27" t="str">
        <f>E7</f>
        <v>Projektová příprava výstavby nového střediska chovu koní Slatiňany</v>
      </c>
      <c r="F50" s="328"/>
      <c r="G50" s="328"/>
      <c r="H50" s="328"/>
      <c r="I50" s="94"/>
      <c r="L50" s="33"/>
    </row>
    <row r="51" spans="2:12" ht="12" customHeight="1">
      <c r="B51" s="21"/>
      <c r="C51" s="28" t="s">
        <v>133</v>
      </c>
      <c r="L51" s="21"/>
    </row>
    <row r="52" spans="2:12" s="1" customFormat="1" ht="16.5" customHeight="1">
      <c r="B52" s="33"/>
      <c r="E52" s="327" t="s">
        <v>478</v>
      </c>
      <c r="F52" s="329"/>
      <c r="G52" s="329"/>
      <c r="H52" s="329"/>
      <c r="I52" s="94"/>
      <c r="L52" s="33"/>
    </row>
    <row r="53" spans="2:12" s="1" customFormat="1" ht="12" customHeight="1">
      <c r="B53" s="33"/>
      <c r="C53" s="28" t="s">
        <v>135</v>
      </c>
      <c r="I53" s="94"/>
      <c r="L53" s="33"/>
    </row>
    <row r="54" spans="2:12" s="1" customFormat="1" ht="16.5" customHeight="1">
      <c r="B54" s="33"/>
      <c r="E54" s="304" t="str">
        <f>E11</f>
        <v>SO 01.2 - Zdravotně technické instalace</v>
      </c>
      <c r="F54" s="329"/>
      <c r="G54" s="329"/>
      <c r="H54" s="329"/>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J98</f>
        <v>0</v>
      </c>
      <c r="L63" s="33"/>
      <c r="AU63" s="18" t="s">
        <v>140</v>
      </c>
    </row>
    <row r="64" spans="2:12" s="8" customFormat="1" ht="25" customHeight="1">
      <c r="B64" s="115"/>
      <c r="D64" s="116" t="s">
        <v>141</v>
      </c>
      <c r="E64" s="117"/>
      <c r="F64" s="117"/>
      <c r="G64" s="117"/>
      <c r="H64" s="117"/>
      <c r="I64" s="118"/>
      <c r="J64" s="119">
        <f>J99</f>
        <v>0</v>
      </c>
      <c r="L64" s="115"/>
    </row>
    <row r="65" spans="2:12" s="9" customFormat="1" ht="19.9" customHeight="1">
      <c r="B65" s="120"/>
      <c r="D65" s="121" t="s">
        <v>142</v>
      </c>
      <c r="E65" s="122"/>
      <c r="F65" s="122"/>
      <c r="G65" s="122"/>
      <c r="H65" s="122"/>
      <c r="I65" s="123"/>
      <c r="J65" s="124">
        <f>J100</f>
        <v>0</v>
      </c>
      <c r="L65" s="120"/>
    </row>
    <row r="66" spans="2:12" s="9" customFormat="1" ht="14.9" customHeight="1">
      <c r="B66" s="120"/>
      <c r="D66" s="121" t="s">
        <v>2446</v>
      </c>
      <c r="E66" s="122"/>
      <c r="F66" s="122"/>
      <c r="G66" s="122"/>
      <c r="H66" s="122"/>
      <c r="I66" s="123"/>
      <c r="J66" s="124">
        <f>J101</f>
        <v>0</v>
      </c>
      <c r="L66" s="120"/>
    </row>
    <row r="67" spans="2:12" s="9" customFormat="1" ht="14.9" customHeight="1">
      <c r="B67" s="120"/>
      <c r="D67" s="121" t="s">
        <v>2447</v>
      </c>
      <c r="E67" s="122"/>
      <c r="F67" s="122"/>
      <c r="G67" s="122"/>
      <c r="H67" s="122"/>
      <c r="I67" s="123"/>
      <c r="J67" s="124">
        <f>J110</f>
        <v>0</v>
      </c>
      <c r="L67" s="120"/>
    </row>
    <row r="68" spans="2:12" s="9" customFormat="1" ht="19.9" customHeight="1">
      <c r="B68" s="120"/>
      <c r="D68" s="121" t="s">
        <v>480</v>
      </c>
      <c r="E68" s="122"/>
      <c r="F68" s="122"/>
      <c r="G68" s="122"/>
      <c r="H68" s="122"/>
      <c r="I68" s="123"/>
      <c r="J68" s="124">
        <f>J123</f>
        <v>0</v>
      </c>
      <c r="L68" s="120"/>
    </row>
    <row r="69" spans="2:12" s="9" customFormat="1" ht="19.9" customHeight="1">
      <c r="B69" s="120"/>
      <c r="D69" s="121" t="s">
        <v>281</v>
      </c>
      <c r="E69" s="122"/>
      <c r="F69" s="122"/>
      <c r="G69" s="122"/>
      <c r="H69" s="122"/>
      <c r="I69" s="123"/>
      <c r="J69" s="124">
        <f>J130</f>
        <v>0</v>
      </c>
      <c r="L69" s="120"/>
    </row>
    <row r="70" spans="2:12" s="9" customFormat="1" ht="19.9" customHeight="1">
      <c r="B70" s="120"/>
      <c r="D70" s="121" t="s">
        <v>143</v>
      </c>
      <c r="E70" s="122"/>
      <c r="F70" s="122"/>
      <c r="G70" s="122"/>
      <c r="H70" s="122"/>
      <c r="I70" s="123"/>
      <c r="J70" s="124">
        <f>J235</f>
        <v>0</v>
      </c>
      <c r="L70" s="120"/>
    </row>
    <row r="71" spans="2:12" s="9" customFormat="1" ht="19.9" customHeight="1">
      <c r="B71" s="120"/>
      <c r="D71" s="121" t="s">
        <v>484</v>
      </c>
      <c r="E71" s="122"/>
      <c r="F71" s="122"/>
      <c r="G71" s="122"/>
      <c r="H71" s="122"/>
      <c r="I71" s="123"/>
      <c r="J71" s="124">
        <f>J253</f>
        <v>0</v>
      </c>
      <c r="L71" s="120"/>
    </row>
    <row r="72" spans="2:12" s="8" customFormat="1" ht="25" customHeight="1">
      <c r="B72" s="115"/>
      <c r="D72" s="116" t="s">
        <v>282</v>
      </c>
      <c r="E72" s="117"/>
      <c r="F72" s="117"/>
      <c r="G72" s="117"/>
      <c r="H72" s="117"/>
      <c r="I72" s="118"/>
      <c r="J72" s="119">
        <f>J256</f>
        <v>0</v>
      </c>
      <c r="L72" s="115"/>
    </row>
    <row r="73" spans="2:12" s="9" customFormat="1" ht="19.9" customHeight="1">
      <c r="B73" s="120"/>
      <c r="D73" s="121" t="s">
        <v>2448</v>
      </c>
      <c r="E73" s="122"/>
      <c r="F73" s="122"/>
      <c r="G73" s="122"/>
      <c r="H73" s="122"/>
      <c r="I73" s="123"/>
      <c r="J73" s="124">
        <f>J257</f>
        <v>0</v>
      </c>
      <c r="L73" s="120"/>
    </row>
    <row r="74" spans="2:12" s="9" customFormat="1" ht="19.9" customHeight="1">
      <c r="B74" s="120"/>
      <c r="D74" s="121" t="s">
        <v>2449</v>
      </c>
      <c r="E74" s="122"/>
      <c r="F74" s="122"/>
      <c r="G74" s="122"/>
      <c r="H74" s="122"/>
      <c r="I74" s="123"/>
      <c r="J74" s="124">
        <f>J291</f>
        <v>0</v>
      </c>
      <c r="L74" s="120"/>
    </row>
    <row r="75" spans="2:12" s="9" customFormat="1" ht="19.9" customHeight="1">
      <c r="B75" s="120"/>
      <c r="D75" s="121" t="s">
        <v>2450</v>
      </c>
      <c r="E75" s="122"/>
      <c r="F75" s="122"/>
      <c r="G75" s="122"/>
      <c r="H75" s="122"/>
      <c r="I75" s="123"/>
      <c r="J75" s="124">
        <f>J362</f>
        <v>0</v>
      </c>
      <c r="L75" s="120"/>
    </row>
    <row r="76" spans="2:12" s="9" customFormat="1" ht="19.9" customHeight="1">
      <c r="B76" s="120"/>
      <c r="D76" s="121" t="s">
        <v>2451</v>
      </c>
      <c r="E76" s="122"/>
      <c r="F76" s="122"/>
      <c r="G76" s="122"/>
      <c r="H76" s="122"/>
      <c r="I76" s="123"/>
      <c r="J76" s="124">
        <f>J403</f>
        <v>0</v>
      </c>
      <c r="L76" s="120"/>
    </row>
    <row r="77" spans="2:12" s="1" customFormat="1" ht="21.75" customHeight="1">
      <c r="B77" s="33"/>
      <c r="I77" s="94"/>
      <c r="L77" s="33"/>
    </row>
    <row r="78" spans="2:12" s="1" customFormat="1" ht="7" customHeight="1">
      <c r="B78" s="42"/>
      <c r="C78" s="43"/>
      <c r="D78" s="43"/>
      <c r="E78" s="43"/>
      <c r="F78" s="43"/>
      <c r="G78" s="43"/>
      <c r="H78" s="43"/>
      <c r="I78" s="109"/>
      <c r="J78" s="43"/>
      <c r="K78" s="43"/>
      <c r="L78" s="33"/>
    </row>
    <row r="82" spans="2:12" s="1" customFormat="1" ht="7" customHeight="1">
      <c r="B82" s="44"/>
      <c r="C82" s="45"/>
      <c r="D82" s="45"/>
      <c r="E82" s="45"/>
      <c r="F82" s="45"/>
      <c r="G82" s="45"/>
      <c r="H82" s="45"/>
      <c r="I82" s="110"/>
      <c r="J82" s="45"/>
      <c r="K82" s="45"/>
      <c r="L82" s="33"/>
    </row>
    <row r="83" spans="2:12" s="1" customFormat="1" ht="25" customHeight="1">
      <c r="B83" s="33"/>
      <c r="C83" s="22" t="s">
        <v>145</v>
      </c>
      <c r="I83" s="94"/>
      <c r="L83" s="33"/>
    </row>
    <row r="84" spans="2:12" s="1" customFormat="1" ht="7" customHeight="1">
      <c r="B84" s="33"/>
      <c r="I84" s="94"/>
      <c r="L84" s="33"/>
    </row>
    <row r="85" spans="2:12" s="1" customFormat="1" ht="12" customHeight="1">
      <c r="B85" s="33"/>
      <c r="C85" s="28" t="s">
        <v>16</v>
      </c>
      <c r="I85" s="94"/>
      <c r="L85" s="33"/>
    </row>
    <row r="86" spans="2:12" s="1" customFormat="1" ht="16.5" customHeight="1">
      <c r="B86" s="33"/>
      <c r="E86" s="327" t="str">
        <f>E7</f>
        <v>Projektová příprava výstavby nového střediska chovu koní Slatiňany</v>
      </c>
      <c r="F86" s="328"/>
      <c r="G86" s="328"/>
      <c r="H86" s="328"/>
      <c r="I86" s="94"/>
      <c r="L86" s="33"/>
    </row>
    <row r="87" spans="2:12" ht="12" customHeight="1">
      <c r="B87" s="21"/>
      <c r="C87" s="28" t="s">
        <v>133</v>
      </c>
      <c r="L87" s="21"/>
    </row>
    <row r="88" spans="2:12" s="1" customFormat="1" ht="16.5" customHeight="1">
      <c r="B88" s="33"/>
      <c r="E88" s="327" t="s">
        <v>478</v>
      </c>
      <c r="F88" s="329"/>
      <c r="G88" s="329"/>
      <c r="H88" s="329"/>
      <c r="I88" s="94"/>
      <c r="L88" s="33"/>
    </row>
    <row r="89" spans="2:12" s="1" customFormat="1" ht="12" customHeight="1">
      <c r="B89" s="33"/>
      <c r="C89" s="28" t="s">
        <v>135</v>
      </c>
      <c r="I89" s="94"/>
      <c r="L89" s="33"/>
    </row>
    <row r="90" spans="2:12" s="1" customFormat="1" ht="16.5" customHeight="1">
      <c r="B90" s="33"/>
      <c r="E90" s="304" t="str">
        <f>E11</f>
        <v>SO 01.2 - Zdravotně technické instalace</v>
      </c>
      <c r="F90" s="329"/>
      <c r="G90" s="329"/>
      <c r="H90" s="329"/>
      <c r="I90" s="94"/>
      <c r="L90" s="33"/>
    </row>
    <row r="91" spans="2:12" s="1" customFormat="1" ht="7" customHeight="1">
      <c r="B91" s="33"/>
      <c r="I91" s="94"/>
      <c r="L91" s="33"/>
    </row>
    <row r="92" spans="2:12" s="1" customFormat="1" ht="12" customHeight="1">
      <c r="B92" s="33"/>
      <c r="C92" s="28" t="s">
        <v>22</v>
      </c>
      <c r="F92" s="26" t="str">
        <f>F14</f>
        <v>V Kaštance, 538 21 Slatiňany</v>
      </c>
      <c r="I92" s="95" t="s">
        <v>24</v>
      </c>
      <c r="J92" s="50" t="str">
        <f>IF(J14="","",J14)</f>
        <v>25. 7. 2019</v>
      </c>
      <c r="L92" s="33"/>
    </row>
    <row r="93" spans="2:12" s="1" customFormat="1" ht="7" customHeight="1">
      <c r="B93" s="33"/>
      <c r="I93" s="94"/>
      <c r="L93" s="33"/>
    </row>
    <row r="94" spans="2:12" s="1" customFormat="1" ht="15.15" customHeight="1">
      <c r="B94" s="33"/>
      <c r="C94" s="28" t="s">
        <v>26</v>
      </c>
      <c r="F94" s="26" t="str">
        <f>E17</f>
        <v>Národní hřebčín Kladruby nad Labem, s.p.o.</v>
      </c>
      <c r="I94" s="95" t="s">
        <v>33</v>
      </c>
      <c r="J94" s="31" t="str">
        <f>E23</f>
        <v>SVIŽN s.r.o.</v>
      </c>
      <c r="L94" s="33"/>
    </row>
    <row r="95" spans="2:12" s="1" customFormat="1" ht="15.15" customHeight="1">
      <c r="B95" s="33"/>
      <c r="C95" s="28" t="s">
        <v>31</v>
      </c>
      <c r="F95" s="26" t="str">
        <f>IF(E20="","",E20)</f>
        <v>Vyplň údaj</v>
      </c>
      <c r="I95" s="95" t="s">
        <v>38</v>
      </c>
      <c r="J95" s="31" t="str">
        <f>E26</f>
        <v xml:space="preserve"> </v>
      </c>
      <c r="L95" s="33"/>
    </row>
    <row r="96" spans="2:12" s="1" customFormat="1" ht="10.25" customHeight="1">
      <c r="B96" s="33"/>
      <c r="I96" s="94"/>
      <c r="L96" s="33"/>
    </row>
    <row r="97" spans="2:20" s="10" customFormat="1" ht="29.25" customHeight="1">
      <c r="B97" s="125"/>
      <c r="C97" s="126" t="s">
        <v>146</v>
      </c>
      <c r="D97" s="127" t="s">
        <v>61</v>
      </c>
      <c r="E97" s="127" t="s">
        <v>57</v>
      </c>
      <c r="F97" s="127" t="s">
        <v>58</v>
      </c>
      <c r="G97" s="127" t="s">
        <v>147</v>
      </c>
      <c r="H97" s="127" t="s">
        <v>148</v>
      </c>
      <c r="I97" s="128" t="s">
        <v>149</v>
      </c>
      <c r="J97" s="127" t="s">
        <v>139</v>
      </c>
      <c r="K97" s="129" t="s">
        <v>150</v>
      </c>
      <c r="L97" s="125"/>
      <c r="M97" s="57" t="s">
        <v>21</v>
      </c>
      <c r="N97" s="58" t="s">
        <v>46</v>
      </c>
      <c r="O97" s="58" t="s">
        <v>151</v>
      </c>
      <c r="P97" s="58" t="s">
        <v>152</v>
      </c>
      <c r="Q97" s="58" t="s">
        <v>153</v>
      </c>
      <c r="R97" s="58" t="s">
        <v>154</v>
      </c>
      <c r="S97" s="58" t="s">
        <v>155</v>
      </c>
      <c r="T97" s="59" t="s">
        <v>156</v>
      </c>
    </row>
    <row r="98" spans="2:63" s="1" customFormat="1" ht="22.75" customHeight="1">
      <c r="B98" s="33"/>
      <c r="C98" s="62" t="s">
        <v>157</v>
      </c>
      <c r="I98" s="94"/>
      <c r="J98" s="130">
        <f>BK98</f>
        <v>0</v>
      </c>
      <c r="L98" s="33"/>
      <c r="M98" s="60"/>
      <c r="N98" s="51"/>
      <c r="O98" s="51"/>
      <c r="P98" s="131">
        <f>P99+P256</f>
        <v>0</v>
      </c>
      <c r="Q98" s="51"/>
      <c r="R98" s="131">
        <f>R99+R256</f>
        <v>195.2552411</v>
      </c>
      <c r="S98" s="51"/>
      <c r="T98" s="132">
        <f>T99+T256</f>
        <v>0</v>
      </c>
      <c r="AT98" s="18" t="s">
        <v>75</v>
      </c>
      <c r="AU98" s="18" t="s">
        <v>140</v>
      </c>
      <c r="BK98" s="133">
        <f>BK99+BK256</f>
        <v>0</v>
      </c>
    </row>
    <row r="99" spans="2:63" s="11" customFormat="1" ht="25.9" customHeight="1">
      <c r="B99" s="134"/>
      <c r="D99" s="135" t="s">
        <v>75</v>
      </c>
      <c r="E99" s="136" t="s">
        <v>158</v>
      </c>
      <c r="F99" s="136" t="s">
        <v>159</v>
      </c>
      <c r="I99" s="137"/>
      <c r="J99" s="138">
        <f>BK99</f>
        <v>0</v>
      </c>
      <c r="L99" s="134"/>
      <c r="M99" s="139"/>
      <c r="P99" s="140">
        <f>P100+P123+P130+P235+P253</f>
        <v>0</v>
      </c>
      <c r="R99" s="140">
        <f>R100+R123+R130+R235+R253</f>
        <v>193.0616711</v>
      </c>
      <c r="T99" s="141">
        <f>T100+T123+T130+T235+T253</f>
        <v>0</v>
      </c>
      <c r="AR99" s="135" t="s">
        <v>83</v>
      </c>
      <c r="AT99" s="142" t="s">
        <v>75</v>
      </c>
      <c r="AU99" s="142" t="s">
        <v>76</v>
      </c>
      <c r="AY99" s="135" t="s">
        <v>160</v>
      </c>
      <c r="BK99" s="143">
        <f>BK100+BK123+BK130+BK235+BK253</f>
        <v>0</v>
      </c>
    </row>
    <row r="100" spans="2:63" s="11" customFormat="1" ht="22.75" customHeight="1">
      <c r="B100" s="134"/>
      <c r="D100" s="135" t="s">
        <v>75</v>
      </c>
      <c r="E100" s="144" t="s">
        <v>83</v>
      </c>
      <c r="F100" s="144" t="s">
        <v>161</v>
      </c>
      <c r="I100" s="137"/>
      <c r="J100" s="145">
        <f>BK100</f>
        <v>0</v>
      </c>
      <c r="L100" s="134"/>
      <c r="M100" s="139"/>
      <c r="P100" s="140">
        <f>P101+P110</f>
        <v>0</v>
      </c>
      <c r="R100" s="140">
        <f>R101+R110</f>
        <v>0</v>
      </c>
      <c r="T100" s="141">
        <f>T101+T110</f>
        <v>0</v>
      </c>
      <c r="AR100" s="135" t="s">
        <v>83</v>
      </c>
      <c r="AT100" s="142" t="s">
        <v>75</v>
      </c>
      <c r="AU100" s="142" t="s">
        <v>83</v>
      </c>
      <c r="AY100" s="135" t="s">
        <v>160</v>
      </c>
      <c r="BK100" s="143">
        <f>BK101+BK110</f>
        <v>0</v>
      </c>
    </row>
    <row r="101" spans="2:63" s="11" customFormat="1" ht="20.9" customHeight="1">
      <c r="B101" s="134"/>
      <c r="D101" s="135" t="s">
        <v>75</v>
      </c>
      <c r="E101" s="144" t="s">
        <v>2452</v>
      </c>
      <c r="F101" s="144" t="s">
        <v>2453</v>
      </c>
      <c r="I101" s="137"/>
      <c r="J101" s="145">
        <f>BK101</f>
        <v>0</v>
      </c>
      <c r="L101" s="134"/>
      <c r="M101" s="139"/>
      <c r="P101" s="140">
        <f>SUM(P102:P109)</f>
        <v>0</v>
      </c>
      <c r="R101" s="140">
        <f>SUM(R102:R109)</f>
        <v>0</v>
      </c>
      <c r="T101" s="141">
        <f>SUM(T102:T109)</f>
        <v>0</v>
      </c>
      <c r="AR101" s="135" t="s">
        <v>83</v>
      </c>
      <c r="AT101" s="142" t="s">
        <v>75</v>
      </c>
      <c r="AU101" s="142" t="s">
        <v>85</v>
      </c>
      <c r="AY101" s="135" t="s">
        <v>160</v>
      </c>
      <c r="BK101" s="143">
        <f>SUM(BK102:BK109)</f>
        <v>0</v>
      </c>
    </row>
    <row r="102" spans="2:65" s="1" customFormat="1" ht="16.5" customHeight="1">
      <c r="B102" s="33"/>
      <c r="C102" s="146" t="s">
        <v>83</v>
      </c>
      <c r="D102" s="146" t="s">
        <v>162</v>
      </c>
      <c r="E102" s="147" t="s">
        <v>2454</v>
      </c>
      <c r="F102" s="148" t="s">
        <v>2455</v>
      </c>
      <c r="G102" s="149" t="s">
        <v>165</v>
      </c>
      <c r="H102" s="150">
        <v>195</v>
      </c>
      <c r="I102" s="151"/>
      <c r="J102" s="152">
        <f>ROUND(I102*H102,2)</f>
        <v>0</v>
      </c>
      <c r="K102" s="148" t="s">
        <v>21</v>
      </c>
      <c r="L102" s="33"/>
      <c r="M102" s="153" t="s">
        <v>21</v>
      </c>
      <c r="N102" s="154" t="s">
        <v>47</v>
      </c>
      <c r="P102" s="155">
        <f>O102*H102</f>
        <v>0</v>
      </c>
      <c r="Q102" s="155">
        <v>0</v>
      </c>
      <c r="R102" s="155">
        <f>Q102*H102</f>
        <v>0</v>
      </c>
      <c r="S102" s="155">
        <v>0</v>
      </c>
      <c r="T102" s="156">
        <f>S102*H102</f>
        <v>0</v>
      </c>
      <c r="AR102" s="157" t="s">
        <v>167</v>
      </c>
      <c r="AT102" s="157" t="s">
        <v>162</v>
      </c>
      <c r="AU102" s="157" t="s">
        <v>181</v>
      </c>
      <c r="AY102" s="18" t="s">
        <v>160</v>
      </c>
      <c r="BE102" s="158">
        <f>IF(N102="základní",J102,0)</f>
        <v>0</v>
      </c>
      <c r="BF102" s="158">
        <f>IF(N102="snížená",J102,0)</f>
        <v>0</v>
      </c>
      <c r="BG102" s="158">
        <f>IF(N102="zákl. přenesená",J102,0)</f>
        <v>0</v>
      </c>
      <c r="BH102" s="158">
        <f>IF(N102="sníž. přenesená",J102,0)</f>
        <v>0</v>
      </c>
      <c r="BI102" s="158">
        <f>IF(N102="nulová",J102,0)</f>
        <v>0</v>
      </c>
      <c r="BJ102" s="18" t="s">
        <v>83</v>
      </c>
      <c r="BK102" s="158">
        <f>ROUND(I102*H102,2)</f>
        <v>0</v>
      </c>
      <c r="BL102" s="18" t="s">
        <v>167</v>
      </c>
      <c r="BM102" s="157" t="s">
        <v>2456</v>
      </c>
    </row>
    <row r="103" spans="2:47" s="1" customFormat="1" ht="90">
      <c r="B103" s="33"/>
      <c r="D103" s="159" t="s">
        <v>169</v>
      </c>
      <c r="F103" s="160" t="s">
        <v>170</v>
      </c>
      <c r="I103" s="94"/>
      <c r="L103" s="33"/>
      <c r="M103" s="161"/>
      <c r="T103" s="54"/>
      <c r="AT103" s="18" t="s">
        <v>169</v>
      </c>
      <c r="AU103" s="18" t="s">
        <v>181</v>
      </c>
    </row>
    <row r="104" spans="2:65" s="1" customFormat="1" ht="16.5" customHeight="1">
      <c r="B104" s="33"/>
      <c r="C104" s="146" t="s">
        <v>85</v>
      </c>
      <c r="D104" s="146" t="s">
        <v>162</v>
      </c>
      <c r="E104" s="147" t="s">
        <v>2457</v>
      </c>
      <c r="F104" s="148" t="s">
        <v>2458</v>
      </c>
      <c r="G104" s="149" t="s">
        <v>165</v>
      </c>
      <c r="H104" s="150">
        <v>120</v>
      </c>
      <c r="I104" s="151"/>
      <c r="J104" s="152">
        <f>ROUND(I104*H104,2)</f>
        <v>0</v>
      </c>
      <c r="K104" s="148" t="s">
        <v>21</v>
      </c>
      <c r="L104" s="33"/>
      <c r="M104" s="153" t="s">
        <v>21</v>
      </c>
      <c r="N104" s="154" t="s">
        <v>47</v>
      </c>
      <c r="P104" s="155">
        <f>O104*H104</f>
        <v>0</v>
      </c>
      <c r="Q104" s="155">
        <v>0</v>
      </c>
      <c r="R104" s="155">
        <f>Q104*H104</f>
        <v>0</v>
      </c>
      <c r="S104" s="155">
        <v>0</v>
      </c>
      <c r="T104" s="156">
        <f>S104*H104</f>
        <v>0</v>
      </c>
      <c r="AR104" s="157" t="s">
        <v>167</v>
      </c>
      <c r="AT104" s="157" t="s">
        <v>162</v>
      </c>
      <c r="AU104" s="157" t="s">
        <v>181</v>
      </c>
      <c r="AY104" s="18" t="s">
        <v>160</v>
      </c>
      <c r="BE104" s="158">
        <f>IF(N104="základní",J104,0)</f>
        <v>0</v>
      </c>
      <c r="BF104" s="158">
        <f>IF(N104="snížená",J104,0)</f>
        <v>0</v>
      </c>
      <c r="BG104" s="158">
        <f>IF(N104="zákl. přenesená",J104,0)</f>
        <v>0</v>
      </c>
      <c r="BH104" s="158">
        <f>IF(N104="sníž. přenesená",J104,0)</f>
        <v>0</v>
      </c>
      <c r="BI104" s="158">
        <f>IF(N104="nulová",J104,0)</f>
        <v>0</v>
      </c>
      <c r="BJ104" s="18" t="s">
        <v>83</v>
      </c>
      <c r="BK104" s="158">
        <f>ROUND(I104*H104,2)</f>
        <v>0</v>
      </c>
      <c r="BL104" s="18" t="s">
        <v>167</v>
      </c>
      <c r="BM104" s="157" t="s">
        <v>2459</v>
      </c>
    </row>
    <row r="105" spans="2:47" s="1" customFormat="1" ht="306">
      <c r="B105" s="33"/>
      <c r="D105" s="159" t="s">
        <v>169</v>
      </c>
      <c r="F105" s="160" t="s">
        <v>200</v>
      </c>
      <c r="I105" s="94"/>
      <c r="L105" s="33"/>
      <c r="M105" s="161"/>
      <c r="T105" s="54"/>
      <c r="AT105" s="18" t="s">
        <v>169</v>
      </c>
      <c r="AU105" s="18" t="s">
        <v>181</v>
      </c>
    </row>
    <row r="106" spans="2:65" s="1" customFormat="1" ht="16.5" customHeight="1">
      <c r="B106" s="33"/>
      <c r="C106" s="146" t="s">
        <v>181</v>
      </c>
      <c r="D106" s="146" t="s">
        <v>162</v>
      </c>
      <c r="E106" s="147" t="s">
        <v>2460</v>
      </c>
      <c r="F106" s="148" t="s">
        <v>2461</v>
      </c>
      <c r="G106" s="149" t="s">
        <v>165</v>
      </c>
      <c r="H106" s="150">
        <v>19.5</v>
      </c>
      <c r="I106" s="151"/>
      <c r="J106" s="152">
        <f>ROUND(I106*H106,2)</f>
        <v>0</v>
      </c>
      <c r="K106" s="148" t="s">
        <v>21</v>
      </c>
      <c r="L106" s="33"/>
      <c r="M106" s="153" t="s">
        <v>21</v>
      </c>
      <c r="N106" s="154" t="s">
        <v>47</v>
      </c>
      <c r="P106" s="155">
        <f>O106*H106</f>
        <v>0</v>
      </c>
      <c r="Q106" s="155">
        <v>0</v>
      </c>
      <c r="R106" s="155">
        <f>Q106*H106</f>
        <v>0</v>
      </c>
      <c r="S106" s="155">
        <v>0</v>
      </c>
      <c r="T106" s="156">
        <f>S106*H106</f>
        <v>0</v>
      </c>
      <c r="AR106" s="157" t="s">
        <v>167</v>
      </c>
      <c r="AT106" s="157" t="s">
        <v>162</v>
      </c>
      <c r="AU106" s="157" t="s">
        <v>181</v>
      </c>
      <c r="AY106" s="18" t="s">
        <v>160</v>
      </c>
      <c r="BE106" s="158">
        <f>IF(N106="základní",J106,0)</f>
        <v>0</v>
      </c>
      <c r="BF106" s="158">
        <f>IF(N106="snížená",J106,0)</f>
        <v>0</v>
      </c>
      <c r="BG106" s="158">
        <f>IF(N106="zákl. přenesená",J106,0)</f>
        <v>0</v>
      </c>
      <c r="BH106" s="158">
        <f>IF(N106="sníž. přenesená",J106,0)</f>
        <v>0</v>
      </c>
      <c r="BI106" s="158">
        <f>IF(N106="nulová",J106,0)</f>
        <v>0</v>
      </c>
      <c r="BJ106" s="18" t="s">
        <v>83</v>
      </c>
      <c r="BK106" s="158">
        <f>ROUND(I106*H106,2)</f>
        <v>0</v>
      </c>
      <c r="BL106" s="18" t="s">
        <v>167</v>
      </c>
      <c r="BM106" s="157" t="s">
        <v>2462</v>
      </c>
    </row>
    <row r="107" spans="2:47" s="1" customFormat="1" ht="306">
      <c r="B107" s="33"/>
      <c r="D107" s="159" t="s">
        <v>169</v>
      </c>
      <c r="F107" s="160" t="s">
        <v>200</v>
      </c>
      <c r="I107" s="94"/>
      <c r="L107" s="33"/>
      <c r="M107" s="161"/>
      <c r="T107" s="54"/>
      <c r="AT107" s="18" t="s">
        <v>169</v>
      </c>
      <c r="AU107" s="18" t="s">
        <v>181</v>
      </c>
    </row>
    <row r="108" spans="2:65" s="1" customFormat="1" ht="16.5" customHeight="1">
      <c r="B108" s="33"/>
      <c r="C108" s="146" t="s">
        <v>167</v>
      </c>
      <c r="D108" s="146" t="s">
        <v>162</v>
      </c>
      <c r="E108" s="147" t="s">
        <v>2463</v>
      </c>
      <c r="F108" s="148" t="s">
        <v>2464</v>
      </c>
      <c r="G108" s="149" t="s">
        <v>165</v>
      </c>
      <c r="H108" s="150">
        <v>58.5</v>
      </c>
      <c r="I108" s="151"/>
      <c r="J108" s="152">
        <f>ROUND(I108*H108,2)</f>
        <v>0</v>
      </c>
      <c r="K108" s="148" t="s">
        <v>21</v>
      </c>
      <c r="L108" s="33"/>
      <c r="M108" s="153" t="s">
        <v>21</v>
      </c>
      <c r="N108" s="154" t="s">
        <v>47</v>
      </c>
      <c r="P108" s="155">
        <f>O108*H108</f>
        <v>0</v>
      </c>
      <c r="Q108" s="155">
        <v>0</v>
      </c>
      <c r="R108" s="155">
        <f>Q108*H108</f>
        <v>0</v>
      </c>
      <c r="S108" s="155">
        <v>0</v>
      </c>
      <c r="T108" s="156">
        <f>S108*H108</f>
        <v>0</v>
      </c>
      <c r="AR108" s="157" t="s">
        <v>167</v>
      </c>
      <c r="AT108" s="157" t="s">
        <v>162</v>
      </c>
      <c r="AU108" s="157" t="s">
        <v>181</v>
      </c>
      <c r="AY108" s="18" t="s">
        <v>160</v>
      </c>
      <c r="BE108" s="158">
        <f>IF(N108="základní",J108,0)</f>
        <v>0</v>
      </c>
      <c r="BF108" s="158">
        <f>IF(N108="snížená",J108,0)</f>
        <v>0</v>
      </c>
      <c r="BG108" s="158">
        <f>IF(N108="zákl. přenesená",J108,0)</f>
        <v>0</v>
      </c>
      <c r="BH108" s="158">
        <f>IF(N108="sníž. přenesená",J108,0)</f>
        <v>0</v>
      </c>
      <c r="BI108" s="158">
        <f>IF(N108="nulová",J108,0)</f>
        <v>0</v>
      </c>
      <c r="BJ108" s="18" t="s">
        <v>83</v>
      </c>
      <c r="BK108" s="158">
        <f>ROUND(I108*H108,2)</f>
        <v>0</v>
      </c>
      <c r="BL108" s="18" t="s">
        <v>167</v>
      </c>
      <c r="BM108" s="157" t="s">
        <v>2465</v>
      </c>
    </row>
    <row r="109" spans="2:47" s="1" customFormat="1" ht="81">
      <c r="B109" s="33"/>
      <c r="D109" s="159" t="s">
        <v>169</v>
      </c>
      <c r="F109" s="160" t="s">
        <v>2466</v>
      </c>
      <c r="I109" s="94"/>
      <c r="L109" s="33"/>
      <c r="M109" s="161"/>
      <c r="T109" s="54"/>
      <c r="AT109" s="18" t="s">
        <v>169</v>
      </c>
      <c r="AU109" s="18" t="s">
        <v>181</v>
      </c>
    </row>
    <row r="110" spans="2:63" s="11" customFormat="1" ht="20.9" customHeight="1">
      <c r="B110" s="134"/>
      <c r="D110" s="135" t="s">
        <v>75</v>
      </c>
      <c r="E110" s="144" t="s">
        <v>2467</v>
      </c>
      <c r="F110" s="144" t="s">
        <v>2468</v>
      </c>
      <c r="I110" s="137"/>
      <c r="J110" s="145">
        <f>BK110</f>
        <v>0</v>
      </c>
      <c r="L110" s="134"/>
      <c r="M110" s="139"/>
      <c r="P110" s="140">
        <f>SUM(P111:P122)</f>
        <v>0</v>
      </c>
      <c r="R110" s="140">
        <f>SUM(R111:R122)</f>
        <v>0</v>
      </c>
      <c r="T110" s="141">
        <f>SUM(T111:T122)</f>
        <v>0</v>
      </c>
      <c r="AR110" s="135" t="s">
        <v>83</v>
      </c>
      <c r="AT110" s="142" t="s">
        <v>75</v>
      </c>
      <c r="AU110" s="142" t="s">
        <v>85</v>
      </c>
      <c r="AY110" s="135" t="s">
        <v>160</v>
      </c>
      <c r="BK110" s="143">
        <f>SUM(BK111:BK122)</f>
        <v>0</v>
      </c>
    </row>
    <row r="111" spans="2:65" s="1" customFormat="1" ht="16.5" customHeight="1">
      <c r="B111" s="33"/>
      <c r="C111" s="146" t="s">
        <v>201</v>
      </c>
      <c r="D111" s="146" t="s">
        <v>162</v>
      </c>
      <c r="E111" s="147" t="s">
        <v>2469</v>
      </c>
      <c r="F111" s="148" t="s">
        <v>2470</v>
      </c>
      <c r="G111" s="149" t="s">
        <v>165</v>
      </c>
      <c r="H111" s="150">
        <v>855</v>
      </c>
      <c r="I111" s="151"/>
      <c r="J111" s="152">
        <f>ROUND(I111*H111,2)</f>
        <v>0</v>
      </c>
      <c r="K111" s="148" t="s">
        <v>21</v>
      </c>
      <c r="L111" s="33"/>
      <c r="M111" s="153" t="s">
        <v>21</v>
      </c>
      <c r="N111" s="154" t="s">
        <v>47</v>
      </c>
      <c r="P111" s="155">
        <f>O111*H111</f>
        <v>0</v>
      </c>
      <c r="Q111" s="155">
        <v>0</v>
      </c>
      <c r="R111" s="155">
        <f>Q111*H111</f>
        <v>0</v>
      </c>
      <c r="S111" s="155">
        <v>0</v>
      </c>
      <c r="T111" s="156">
        <f>S111*H111</f>
        <v>0</v>
      </c>
      <c r="AR111" s="157" t="s">
        <v>167</v>
      </c>
      <c r="AT111" s="157" t="s">
        <v>162</v>
      </c>
      <c r="AU111" s="157" t="s">
        <v>181</v>
      </c>
      <c r="AY111" s="18" t="s">
        <v>160</v>
      </c>
      <c r="BE111" s="158">
        <f>IF(N111="základní",J111,0)</f>
        <v>0</v>
      </c>
      <c r="BF111" s="158">
        <f>IF(N111="snížená",J111,0)</f>
        <v>0</v>
      </c>
      <c r="BG111" s="158">
        <f>IF(N111="zákl. přenesená",J111,0)</f>
        <v>0</v>
      </c>
      <c r="BH111" s="158">
        <f>IF(N111="sníž. přenesená",J111,0)</f>
        <v>0</v>
      </c>
      <c r="BI111" s="158">
        <f>IF(N111="nulová",J111,0)</f>
        <v>0</v>
      </c>
      <c r="BJ111" s="18" t="s">
        <v>83</v>
      </c>
      <c r="BK111" s="158">
        <f>ROUND(I111*H111,2)</f>
        <v>0</v>
      </c>
      <c r="BL111" s="18" t="s">
        <v>167</v>
      </c>
      <c r="BM111" s="157" t="s">
        <v>2471</v>
      </c>
    </row>
    <row r="112" spans="2:47" s="1" customFormat="1" ht="90">
      <c r="B112" s="33"/>
      <c r="D112" s="159" t="s">
        <v>169</v>
      </c>
      <c r="F112" s="160" t="s">
        <v>170</v>
      </c>
      <c r="I112" s="94"/>
      <c r="L112" s="33"/>
      <c r="M112" s="161"/>
      <c r="T112" s="54"/>
      <c r="AT112" s="18" t="s">
        <v>169</v>
      </c>
      <c r="AU112" s="18" t="s">
        <v>181</v>
      </c>
    </row>
    <row r="113" spans="2:65" s="1" customFormat="1" ht="16.5" customHeight="1">
      <c r="B113" s="33"/>
      <c r="C113" s="146" t="s">
        <v>211</v>
      </c>
      <c r="D113" s="146" t="s">
        <v>162</v>
      </c>
      <c r="E113" s="147" t="s">
        <v>2472</v>
      </c>
      <c r="F113" s="148" t="s">
        <v>2473</v>
      </c>
      <c r="G113" s="149" t="s">
        <v>165</v>
      </c>
      <c r="H113" s="150">
        <v>471</v>
      </c>
      <c r="I113" s="151"/>
      <c r="J113" s="152">
        <f>ROUND(I113*H113,2)</f>
        <v>0</v>
      </c>
      <c r="K113" s="148" t="s">
        <v>21</v>
      </c>
      <c r="L113" s="33"/>
      <c r="M113" s="153" t="s">
        <v>21</v>
      </c>
      <c r="N113" s="154" t="s">
        <v>47</v>
      </c>
      <c r="P113" s="155">
        <f>O113*H113</f>
        <v>0</v>
      </c>
      <c r="Q113" s="155">
        <v>0</v>
      </c>
      <c r="R113" s="155">
        <f>Q113*H113</f>
        <v>0</v>
      </c>
      <c r="S113" s="155">
        <v>0</v>
      </c>
      <c r="T113" s="156">
        <f>S113*H113</f>
        <v>0</v>
      </c>
      <c r="AR113" s="157" t="s">
        <v>167</v>
      </c>
      <c r="AT113" s="157" t="s">
        <v>162</v>
      </c>
      <c r="AU113" s="157" t="s">
        <v>181</v>
      </c>
      <c r="AY113" s="18" t="s">
        <v>160</v>
      </c>
      <c r="BE113" s="158">
        <f>IF(N113="základní",J113,0)</f>
        <v>0</v>
      </c>
      <c r="BF113" s="158">
        <f>IF(N113="snížená",J113,0)</f>
        <v>0</v>
      </c>
      <c r="BG113" s="158">
        <f>IF(N113="zákl. přenesená",J113,0)</f>
        <v>0</v>
      </c>
      <c r="BH113" s="158">
        <f>IF(N113="sníž. přenesená",J113,0)</f>
        <v>0</v>
      </c>
      <c r="BI113" s="158">
        <f>IF(N113="nulová",J113,0)</f>
        <v>0</v>
      </c>
      <c r="BJ113" s="18" t="s">
        <v>83</v>
      </c>
      <c r="BK113" s="158">
        <f>ROUND(I113*H113,2)</f>
        <v>0</v>
      </c>
      <c r="BL113" s="18" t="s">
        <v>167</v>
      </c>
      <c r="BM113" s="157" t="s">
        <v>2474</v>
      </c>
    </row>
    <row r="114" spans="2:47" s="1" customFormat="1" ht="306">
      <c r="B114" s="33"/>
      <c r="D114" s="159" t="s">
        <v>169</v>
      </c>
      <c r="F114" s="160" t="s">
        <v>200</v>
      </c>
      <c r="I114" s="94"/>
      <c r="L114" s="33"/>
      <c r="M114" s="161"/>
      <c r="T114" s="54"/>
      <c r="AT114" s="18" t="s">
        <v>169</v>
      </c>
      <c r="AU114" s="18" t="s">
        <v>181</v>
      </c>
    </row>
    <row r="115" spans="2:65" s="1" customFormat="1" ht="16.5" customHeight="1">
      <c r="B115" s="33"/>
      <c r="C115" s="146" t="s">
        <v>239</v>
      </c>
      <c r="D115" s="146" t="s">
        <v>162</v>
      </c>
      <c r="E115" s="147" t="s">
        <v>2475</v>
      </c>
      <c r="F115" s="148" t="s">
        <v>2476</v>
      </c>
      <c r="G115" s="149" t="s">
        <v>165</v>
      </c>
      <c r="H115" s="150">
        <v>128</v>
      </c>
      <c r="I115" s="151"/>
      <c r="J115" s="152">
        <f>ROUND(I115*H115,2)</f>
        <v>0</v>
      </c>
      <c r="K115" s="148" t="s">
        <v>21</v>
      </c>
      <c r="L115" s="33"/>
      <c r="M115" s="153" t="s">
        <v>21</v>
      </c>
      <c r="N115" s="154" t="s">
        <v>47</v>
      </c>
      <c r="P115" s="155">
        <f>O115*H115</f>
        <v>0</v>
      </c>
      <c r="Q115" s="155">
        <v>0</v>
      </c>
      <c r="R115" s="155">
        <f>Q115*H115</f>
        <v>0</v>
      </c>
      <c r="S115" s="155">
        <v>0</v>
      </c>
      <c r="T115" s="156">
        <f>S115*H115</f>
        <v>0</v>
      </c>
      <c r="AR115" s="157" t="s">
        <v>167</v>
      </c>
      <c r="AT115" s="157" t="s">
        <v>162</v>
      </c>
      <c r="AU115" s="157" t="s">
        <v>181</v>
      </c>
      <c r="AY115" s="18" t="s">
        <v>160</v>
      </c>
      <c r="BE115" s="158">
        <f>IF(N115="základní",J115,0)</f>
        <v>0</v>
      </c>
      <c r="BF115" s="158">
        <f>IF(N115="snížená",J115,0)</f>
        <v>0</v>
      </c>
      <c r="BG115" s="158">
        <f>IF(N115="zákl. přenesená",J115,0)</f>
        <v>0</v>
      </c>
      <c r="BH115" s="158">
        <f>IF(N115="sníž. přenesená",J115,0)</f>
        <v>0</v>
      </c>
      <c r="BI115" s="158">
        <f>IF(N115="nulová",J115,0)</f>
        <v>0</v>
      </c>
      <c r="BJ115" s="18" t="s">
        <v>83</v>
      </c>
      <c r="BK115" s="158">
        <f>ROUND(I115*H115,2)</f>
        <v>0</v>
      </c>
      <c r="BL115" s="18" t="s">
        <v>167</v>
      </c>
      <c r="BM115" s="157" t="s">
        <v>2477</v>
      </c>
    </row>
    <row r="116" spans="2:47" s="1" customFormat="1" ht="306">
      <c r="B116" s="33"/>
      <c r="D116" s="159" t="s">
        <v>169</v>
      </c>
      <c r="F116" s="160" t="s">
        <v>200</v>
      </c>
      <c r="I116" s="94"/>
      <c r="L116" s="33"/>
      <c r="M116" s="161"/>
      <c r="T116" s="54"/>
      <c r="AT116" s="18" t="s">
        <v>169</v>
      </c>
      <c r="AU116" s="18" t="s">
        <v>181</v>
      </c>
    </row>
    <row r="117" spans="2:65" s="1" customFormat="1" ht="16.5" customHeight="1">
      <c r="B117" s="33"/>
      <c r="C117" s="146" t="s">
        <v>247</v>
      </c>
      <c r="D117" s="146" t="s">
        <v>162</v>
      </c>
      <c r="E117" s="147" t="s">
        <v>2478</v>
      </c>
      <c r="F117" s="148" t="s">
        <v>2479</v>
      </c>
      <c r="G117" s="149" t="s">
        <v>165</v>
      </c>
      <c r="H117" s="150">
        <v>256</v>
      </c>
      <c r="I117" s="151"/>
      <c r="J117" s="152">
        <f>ROUND(I117*H117,2)</f>
        <v>0</v>
      </c>
      <c r="K117" s="148" t="s">
        <v>21</v>
      </c>
      <c r="L117" s="33"/>
      <c r="M117" s="153" t="s">
        <v>21</v>
      </c>
      <c r="N117" s="154" t="s">
        <v>47</v>
      </c>
      <c r="P117" s="155">
        <f>O117*H117</f>
        <v>0</v>
      </c>
      <c r="Q117" s="155">
        <v>0</v>
      </c>
      <c r="R117" s="155">
        <f>Q117*H117</f>
        <v>0</v>
      </c>
      <c r="S117" s="155">
        <v>0</v>
      </c>
      <c r="T117" s="156">
        <f>S117*H117</f>
        <v>0</v>
      </c>
      <c r="AR117" s="157" t="s">
        <v>167</v>
      </c>
      <c r="AT117" s="157" t="s">
        <v>162</v>
      </c>
      <c r="AU117" s="157" t="s">
        <v>181</v>
      </c>
      <c r="AY117" s="18" t="s">
        <v>160</v>
      </c>
      <c r="BE117" s="158">
        <f>IF(N117="základní",J117,0)</f>
        <v>0</v>
      </c>
      <c r="BF117" s="158">
        <f>IF(N117="snížená",J117,0)</f>
        <v>0</v>
      </c>
      <c r="BG117" s="158">
        <f>IF(N117="zákl. přenesená",J117,0)</f>
        <v>0</v>
      </c>
      <c r="BH117" s="158">
        <f>IF(N117="sníž. přenesená",J117,0)</f>
        <v>0</v>
      </c>
      <c r="BI117" s="158">
        <f>IF(N117="nulová",J117,0)</f>
        <v>0</v>
      </c>
      <c r="BJ117" s="18" t="s">
        <v>83</v>
      </c>
      <c r="BK117" s="158">
        <f>ROUND(I117*H117,2)</f>
        <v>0</v>
      </c>
      <c r="BL117" s="18" t="s">
        <v>167</v>
      </c>
      <c r="BM117" s="157" t="s">
        <v>2480</v>
      </c>
    </row>
    <row r="118" spans="2:47" s="1" customFormat="1" ht="81">
      <c r="B118" s="33"/>
      <c r="D118" s="159" t="s">
        <v>169</v>
      </c>
      <c r="F118" s="160" t="s">
        <v>2466</v>
      </c>
      <c r="I118" s="94"/>
      <c r="L118" s="33"/>
      <c r="M118" s="161"/>
      <c r="T118" s="54"/>
      <c r="AT118" s="18" t="s">
        <v>169</v>
      </c>
      <c r="AU118" s="18" t="s">
        <v>181</v>
      </c>
    </row>
    <row r="119" spans="2:65" s="1" customFormat="1" ht="16.5" customHeight="1">
      <c r="B119" s="33"/>
      <c r="C119" s="146" t="s">
        <v>209</v>
      </c>
      <c r="D119" s="146" t="s">
        <v>162</v>
      </c>
      <c r="E119" s="147" t="s">
        <v>2481</v>
      </c>
      <c r="F119" s="148" t="s">
        <v>2482</v>
      </c>
      <c r="G119" s="149" t="s">
        <v>250</v>
      </c>
      <c r="H119" s="150">
        <v>1</v>
      </c>
      <c r="I119" s="151"/>
      <c r="J119" s="152">
        <f>ROUND(I119*H119,2)</f>
        <v>0</v>
      </c>
      <c r="K119" s="148" t="s">
        <v>21</v>
      </c>
      <c r="L119" s="33"/>
      <c r="M119" s="153" t="s">
        <v>21</v>
      </c>
      <c r="N119" s="154" t="s">
        <v>47</v>
      </c>
      <c r="P119" s="155">
        <f>O119*H119</f>
        <v>0</v>
      </c>
      <c r="Q119" s="155">
        <v>0</v>
      </c>
      <c r="R119" s="155">
        <f>Q119*H119</f>
        <v>0</v>
      </c>
      <c r="S119" s="155">
        <v>0</v>
      </c>
      <c r="T119" s="156">
        <f>S119*H119</f>
        <v>0</v>
      </c>
      <c r="AR119" s="157" t="s">
        <v>167</v>
      </c>
      <c r="AT119" s="157" t="s">
        <v>162</v>
      </c>
      <c r="AU119" s="157" t="s">
        <v>181</v>
      </c>
      <c r="AY119" s="18" t="s">
        <v>160</v>
      </c>
      <c r="BE119" s="158">
        <f>IF(N119="základní",J119,0)</f>
        <v>0</v>
      </c>
      <c r="BF119" s="158">
        <f>IF(N119="snížená",J119,0)</f>
        <v>0</v>
      </c>
      <c r="BG119" s="158">
        <f>IF(N119="zákl. přenesená",J119,0)</f>
        <v>0</v>
      </c>
      <c r="BH119" s="158">
        <f>IF(N119="sníž. přenesená",J119,0)</f>
        <v>0</v>
      </c>
      <c r="BI119" s="158">
        <f>IF(N119="nulová",J119,0)</f>
        <v>0</v>
      </c>
      <c r="BJ119" s="18" t="s">
        <v>83</v>
      </c>
      <c r="BK119" s="158">
        <f>ROUND(I119*H119,2)</f>
        <v>0</v>
      </c>
      <c r="BL119" s="18" t="s">
        <v>167</v>
      </c>
      <c r="BM119" s="157" t="s">
        <v>2483</v>
      </c>
    </row>
    <row r="120" spans="2:47" s="1" customFormat="1" ht="81">
      <c r="B120" s="33"/>
      <c r="D120" s="159" t="s">
        <v>169</v>
      </c>
      <c r="F120" s="160" t="s">
        <v>2466</v>
      </c>
      <c r="I120" s="94"/>
      <c r="L120" s="33"/>
      <c r="M120" s="161"/>
      <c r="T120" s="54"/>
      <c r="AT120" s="18" t="s">
        <v>169</v>
      </c>
      <c r="AU120" s="18" t="s">
        <v>181</v>
      </c>
    </row>
    <row r="121" spans="2:65" s="1" customFormat="1" ht="16.5" customHeight="1">
      <c r="B121" s="33"/>
      <c r="C121" s="146" t="s">
        <v>259</v>
      </c>
      <c r="D121" s="146" t="s">
        <v>162</v>
      </c>
      <c r="E121" s="147" t="s">
        <v>2484</v>
      </c>
      <c r="F121" s="148" t="s">
        <v>2485</v>
      </c>
      <c r="G121" s="149" t="s">
        <v>250</v>
      </c>
      <c r="H121" s="150">
        <v>1</v>
      </c>
      <c r="I121" s="151"/>
      <c r="J121" s="152">
        <f>ROUND(I121*H121,2)</f>
        <v>0</v>
      </c>
      <c r="K121" s="148" t="s">
        <v>21</v>
      </c>
      <c r="L121" s="33"/>
      <c r="M121" s="153" t="s">
        <v>21</v>
      </c>
      <c r="N121" s="154" t="s">
        <v>47</v>
      </c>
      <c r="P121" s="155">
        <f>O121*H121</f>
        <v>0</v>
      </c>
      <c r="Q121" s="155">
        <v>0</v>
      </c>
      <c r="R121" s="155">
        <f>Q121*H121</f>
        <v>0</v>
      </c>
      <c r="S121" s="155">
        <v>0</v>
      </c>
      <c r="T121" s="156">
        <f>S121*H121</f>
        <v>0</v>
      </c>
      <c r="AR121" s="157" t="s">
        <v>167</v>
      </c>
      <c r="AT121" s="157" t="s">
        <v>162</v>
      </c>
      <c r="AU121" s="157" t="s">
        <v>181</v>
      </c>
      <c r="AY121" s="18" t="s">
        <v>160</v>
      </c>
      <c r="BE121" s="158">
        <f>IF(N121="základní",J121,0)</f>
        <v>0</v>
      </c>
      <c r="BF121" s="158">
        <f>IF(N121="snížená",J121,0)</f>
        <v>0</v>
      </c>
      <c r="BG121" s="158">
        <f>IF(N121="zákl. přenesená",J121,0)</f>
        <v>0</v>
      </c>
      <c r="BH121" s="158">
        <f>IF(N121="sníž. přenesená",J121,0)</f>
        <v>0</v>
      </c>
      <c r="BI121" s="158">
        <f>IF(N121="nulová",J121,0)</f>
        <v>0</v>
      </c>
      <c r="BJ121" s="18" t="s">
        <v>83</v>
      </c>
      <c r="BK121" s="158">
        <f>ROUND(I121*H121,2)</f>
        <v>0</v>
      </c>
      <c r="BL121" s="18" t="s">
        <v>167</v>
      </c>
      <c r="BM121" s="157" t="s">
        <v>2486</v>
      </c>
    </row>
    <row r="122" spans="2:47" s="1" customFormat="1" ht="81">
      <c r="B122" s="33"/>
      <c r="D122" s="159" t="s">
        <v>169</v>
      </c>
      <c r="F122" s="160" t="s">
        <v>2466</v>
      </c>
      <c r="I122" s="94"/>
      <c r="L122" s="33"/>
      <c r="M122" s="161"/>
      <c r="T122" s="54"/>
      <c r="AT122" s="18" t="s">
        <v>169</v>
      </c>
      <c r="AU122" s="18" t="s">
        <v>181</v>
      </c>
    </row>
    <row r="123" spans="2:63" s="11" customFormat="1" ht="22.75" customHeight="1">
      <c r="B123" s="134"/>
      <c r="D123" s="135" t="s">
        <v>75</v>
      </c>
      <c r="E123" s="144" t="s">
        <v>85</v>
      </c>
      <c r="F123" s="144" t="s">
        <v>585</v>
      </c>
      <c r="I123" s="137"/>
      <c r="J123" s="145">
        <f>BK123</f>
        <v>0</v>
      </c>
      <c r="L123" s="134"/>
      <c r="M123" s="139"/>
      <c r="P123" s="140">
        <f>SUM(P124:P129)</f>
        <v>0</v>
      </c>
      <c r="R123" s="140">
        <f>SUM(R124:R129)</f>
        <v>2.76696</v>
      </c>
      <c r="T123" s="141">
        <f>SUM(T124:T129)</f>
        <v>0</v>
      </c>
      <c r="AR123" s="135" t="s">
        <v>83</v>
      </c>
      <c r="AT123" s="142" t="s">
        <v>75</v>
      </c>
      <c r="AU123" s="142" t="s">
        <v>83</v>
      </c>
      <c r="AY123" s="135" t="s">
        <v>160</v>
      </c>
      <c r="BK123" s="143">
        <f>SUM(BK124:BK129)</f>
        <v>0</v>
      </c>
    </row>
    <row r="124" spans="2:65" s="1" customFormat="1" ht="24" customHeight="1">
      <c r="B124" s="33"/>
      <c r="C124" s="146" t="s">
        <v>264</v>
      </c>
      <c r="D124" s="146" t="s">
        <v>162</v>
      </c>
      <c r="E124" s="147" t="s">
        <v>2487</v>
      </c>
      <c r="F124" s="148" t="s">
        <v>2488</v>
      </c>
      <c r="G124" s="149" t="s">
        <v>370</v>
      </c>
      <c r="H124" s="150">
        <v>12</v>
      </c>
      <c r="I124" s="151"/>
      <c r="J124" s="152">
        <f>ROUND(I124*H124,2)</f>
        <v>0</v>
      </c>
      <c r="K124" s="148" t="s">
        <v>166</v>
      </c>
      <c r="L124" s="33"/>
      <c r="M124" s="153" t="s">
        <v>21</v>
      </c>
      <c r="N124" s="154" t="s">
        <v>47</v>
      </c>
      <c r="P124" s="155">
        <f>O124*H124</f>
        <v>0</v>
      </c>
      <c r="Q124" s="155">
        <v>0.23058</v>
      </c>
      <c r="R124" s="155">
        <f>Q124*H124</f>
        <v>2.76696</v>
      </c>
      <c r="S124" s="155">
        <v>0</v>
      </c>
      <c r="T124" s="156">
        <f>S124*H124</f>
        <v>0</v>
      </c>
      <c r="AR124" s="157" t="s">
        <v>167</v>
      </c>
      <c r="AT124" s="157" t="s">
        <v>162</v>
      </c>
      <c r="AU124" s="157" t="s">
        <v>85</v>
      </c>
      <c r="AY124" s="18" t="s">
        <v>160</v>
      </c>
      <c r="BE124" s="158">
        <f>IF(N124="základní",J124,0)</f>
        <v>0</v>
      </c>
      <c r="BF124" s="158">
        <f>IF(N124="snížená",J124,0)</f>
        <v>0</v>
      </c>
      <c r="BG124" s="158">
        <f>IF(N124="zákl. přenesená",J124,0)</f>
        <v>0</v>
      </c>
      <c r="BH124" s="158">
        <f>IF(N124="sníž. přenesená",J124,0)</f>
        <v>0</v>
      </c>
      <c r="BI124" s="158">
        <f>IF(N124="nulová",J124,0)</f>
        <v>0</v>
      </c>
      <c r="BJ124" s="18" t="s">
        <v>83</v>
      </c>
      <c r="BK124" s="158">
        <f>ROUND(I124*H124,2)</f>
        <v>0</v>
      </c>
      <c r="BL124" s="18" t="s">
        <v>167</v>
      </c>
      <c r="BM124" s="157" t="s">
        <v>2489</v>
      </c>
    </row>
    <row r="125" spans="2:65" s="1" customFormat="1" ht="16.5" customHeight="1">
      <c r="B125" s="33"/>
      <c r="C125" s="146" t="s">
        <v>269</v>
      </c>
      <c r="D125" s="146" t="s">
        <v>162</v>
      </c>
      <c r="E125" s="147" t="s">
        <v>2490</v>
      </c>
      <c r="F125" s="148" t="s">
        <v>2491</v>
      </c>
      <c r="G125" s="149" t="s">
        <v>165</v>
      </c>
      <c r="H125" s="150">
        <v>34</v>
      </c>
      <c r="I125" s="151"/>
      <c r="J125" s="152">
        <f>ROUND(I125*H125,2)</f>
        <v>0</v>
      </c>
      <c r="K125" s="148" t="s">
        <v>166</v>
      </c>
      <c r="L125" s="33"/>
      <c r="M125" s="153" t="s">
        <v>21</v>
      </c>
      <c r="N125" s="154" t="s">
        <v>47</v>
      </c>
      <c r="P125" s="155">
        <f>O125*H125</f>
        <v>0</v>
      </c>
      <c r="Q125" s="155">
        <v>0</v>
      </c>
      <c r="R125" s="155">
        <f>Q125*H125</f>
        <v>0</v>
      </c>
      <c r="S125" s="155">
        <v>0</v>
      </c>
      <c r="T125" s="156">
        <f>S125*H125</f>
        <v>0</v>
      </c>
      <c r="AR125" s="157" t="s">
        <v>167</v>
      </c>
      <c r="AT125" s="157" t="s">
        <v>162</v>
      </c>
      <c r="AU125" s="157" t="s">
        <v>85</v>
      </c>
      <c r="AY125" s="18" t="s">
        <v>160</v>
      </c>
      <c r="BE125" s="158">
        <f>IF(N125="základní",J125,0)</f>
        <v>0</v>
      </c>
      <c r="BF125" s="158">
        <f>IF(N125="snížená",J125,0)</f>
        <v>0</v>
      </c>
      <c r="BG125" s="158">
        <f>IF(N125="zákl. přenesená",J125,0)</f>
        <v>0</v>
      </c>
      <c r="BH125" s="158">
        <f>IF(N125="sníž. přenesená",J125,0)</f>
        <v>0</v>
      </c>
      <c r="BI125" s="158">
        <f>IF(N125="nulová",J125,0)</f>
        <v>0</v>
      </c>
      <c r="BJ125" s="18" t="s">
        <v>83</v>
      </c>
      <c r="BK125" s="158">
        <f>ROUND(I125*H125,2)</f>
        <v>0</v>
      </c>
      <c r="BL125" s="18" t="s">
        <v>167</v>
      </c>
      <c r="BM125" s="157" t="s">
        <v>2492</v>
      </c>
    </row>
    <row r="126" spans="2:47" s="1" customFormat="1" ht="45">
      <c r="B126" s="33"/>
      <c r="D126" s="159" t="s">
        <v>169</v>
      </c>
      <c r="F126" s="160" t="s">
        <v>589</v>
      </c>
      <c r="I126" s="94"/>
      <c r="L126" s="33"/>
      <c r="M126" s="161"/>
      <c r="T126" s="54"/>
      <c r="AT126" s="18" t="s">
        <v>169</v>
      </c>
      <c r="AU126" s="18" t="s">
        <v>85</v>
      </c>
    </row>
    <row r="127" spans="2:51" s="13" customFormat="1" ht="10">
      <c r="B127" s="168"/>
      <c r="D127" s="159" t="s">
        <v>171</v>
      </c>
      <c r="E127" s="169" t="s">
        <v>21</v>
      </c>
      <c r="F127" s="170" t="s">
        <v>2493</v>
      </c>
      <c r="H127" s="171">
        <v>25</v>
      </c>
      <c r="I127" s="172"/>
      <c r="L127" s="168"/>
      <c r="M127" s="173"/>
      <c r="T127" s="174"/>
      <c r="AT127" s="169" t="s">
        <v>171</v>
      </c>
      <c r="AU127" s="169" t="s">
        <v>85</v>
      </c>
      <c r="AV127" s="13" t="s">
        <v>85</v>
      </c>
      <c r="AW127" s="13" t="s">
        <v>37</v>
      </c>
      <c r="AX127" s="13" t="s">
        <v>76</v>
      </c>
      <c r="AY127" s="169" t="s">
        <v>160</v>
      </c>
    </row>
    <row r="128" spans="2:51" s="13" customFormat="1" ht="10">
      <c r="B128" s="168"/>
      <c r="D128" s="159" t="s">
        <v>171</v>
      </c>
      <c r="E128" s="169" t="s">
        <v>21</v>
      </c>
      <c r="F128" s="170" t="s">
        <v>2494</v>
      </c>
      <c r="H128" s="171">
        <v>9</v>
      </c>
      <c r="I128" s="172"/>
      <c r="L128" s="168"/>
      <c r="M128" s="173"/>
      <c r="T128" s="174"/>
      <c r="AT128" s="169" t="s">
        <v>171</v>
      </c>
      <c r="AU128" s="169" t="s">
        <v>85</v>
      </c>
      <c r="AV128" s="13" t="s">
        <v>85</v>
      </c>
      <c r="AW128" s="13" t="s">
        <v>37</v>
      </c>
      <c r="AX128" s="13" t="s">
        <v>76</v>
      </c>
      <c r="AY128" s="169" t="s">
        <v>160</v>
      </c>
    </row>
    <row r="129" spans="2:51" s="15" customFormat="1" ht="10">
      <c r="B129" s="182"/>
      <c r="D129" s="159" t="s">
        <v>171</v>
      </c>
      <c r="E129" s="183" t="s">
        <v>21</v>
      </c>
      <c r="F129" s="184" t="s">
        <v>185</v>
      </c>
      <c r="H129" s="185">
        <v>34</v>
      </c>
      <c r="I129" s="186"/>
      <c r="L129" s="182"/>
      <c r="M129" s="187"/>
      <c r="T129" s="188"/>
      <c r="AT129" s="183" t="s">
        <v>171</v>
      </c>
      <c r="AU129" s="183" t="s">
        <v>85</v>
      </c>
      <c r="AV129" s="15" t="s">
        <v>167</v>
      </c>
      <c r="AW129" s="15" t="s">
        <v>37</v>
      </c>
      <c r="AX129" s="15" t="s">
        <v>83</v>
      </c>
      <c r="AY129" s="183" t="s">
        <v>160</v>
      </c>
    </row>
    <row r="130" spans="2:63" s="11" customFormat="1" ht="22.75" customHeight="1">
      <c r="B130" s="134"/>
      <c r="D130" s="135" t="s">
        <v>75</v>
      </c>
      <c r="E130" s="144" t="s">
        <v>247</v>
      </c>
      <c r="F130" s="144" t="s">
        <v>320</v>
      </c>
      <c r="I130" s="137"/>
      <c r="J130" s="145">
        <f>BK130</f>
        <v>0</v>
      </c>
      <c r="L130" s="134"/>
      <c r="M130" s="139"/>
      <c r="P130" s="140">
        <f>SUM(P131:P234)</f>
        <v>0</v>
      </c>
      <c r="R130" s="140">
        <f>SUM(R131:R234)</f>
        <v>46.820421100000004</v>
      </c>
      <c r="T130" s="141">
        <f>SUM(T131:T234)</f>
        <v>0</v>
      </c>
      <c r="AR130" s="135" t="s">
        <v>83</v>
      </c>
      <c r="AT130" s="142" t="s">
        <v>75</v>
      </c>
      <c r="AU130" s="142" t="s">
        <v>83</v>
      </c>
      <c r="AY130" s="135" t="s">
        <v>160</v>
      </c>
      <c r="BK130" s="143">
        <f>SUM(BK131:BK234)</f>
        <v>0</v>
      </c>
    </row>
    <row r="131" spans="2:65" s="1" customFormat="1" ht="24" customHeight="1">
      <c r="B131" s="33"/>
      <c r="C131" s="146" t="s">
        <v>275</v>
      </c>
      <c r="D131" s="146" t="s">
        <v>162</v>
      </c>
      <c r="E131" s="147" t="s">
        <v>2495</v>
      </c>
      <c r="F131" s="148" t="s">
        <v>2496</v>
      </c>
      <c r="G131" s="149" t="s">
        <v>370</v>
      </c>
      <c r="H131" s="150">
        <v>280</v>
      </c>
      <c r="I131" s="151"/>
      <c r="J131" s="152">
        <f>ROUND(I131*H131,2)</f>
        <v>0</v>
      </c>
      <c r="K131" s="148" t="s">
        <v>166</v>
      </c>
      <c r="L131" s="33"/>
      <c r="M131" s="153" t="s">
        <v>21</v>
      </c>
      <c r="N131" s="154" t="s">
        <v>47</v>
      </c>
      <c r="P131" s="155">
        <f>O131*H131</f>
        <v>0</v>
      </c>
      <c r="Q131" s="155">
        <v>0</v>
      </c>
      <c r="R131" s="155">
        <f>Q131*H131</f>
        <v>0</v>
      </c>
      <c r="S131" s="155">
        <v>0</v>
      </c>
      <c r="T131" s="156">
        <f>S131*H131</f>
        <v>0</v>
      </c>
      <c r="AR131" s="157" t="s">
        <v>167</v>
      </c>
      <c r="AT131" s="157" t="s">
        <v>162</v>
      </c>
      <c r="AU131" s="157" t="s">
        <v>85</v>
      </c>
      <c r="AY131" s="18" t="s">
        <v>160</v>
      </c>
      <c r="BE131" s="158">
        <f>IF(N131="základní",J131,0)</f>
        <v>0</v>
      </c>
      <c r="BF131" s="158">
        <f>IF(N131="snížená",J131,0)</f>
        <v>0</v>
      </c>
      <c r="BG131" s="158">
        <f>IF(N131="zákl. přenesená",J131,0)</f>
        <v>0</v>
      </c>
      <c r="BH131" s="158">
        <f>IF(N131="sníž. přenesená",J131,0)</f>
        <v>0</v>
      </c>
      <c r="BI131" s="158">
        <f>IF(N131="nulová",J131,0)</f>
        <v>0</v>
      </c>
      <c r="BJ131" s="18" t="s">
        <v>83</v>
      </c>
      <c r="BK131" s="158">
        <f>ROUND(I131*H131,2)</f>
        <v>0</v>
      </c>
      <c r="BL131" s="18" t="s">
        <v>167</v>
      </c>
      <c r="BM131" s="157" t="s">
        <v>2497</v>
      </c>
    </row>
    <row r="132" spans="2:47" s="1" customFormat="1" ht="63">
      <c r="B132" s="33"/>
      <c r="D132" s="159" t="s">
        <v>169</v>
      </c>
      <c r="F132" s="160" t="s">
        <v>2498</v>
      </c>
      <c r="I132" s="94"/>
      <c r="L132" s="33"/>
      <c r="M132" s="161"/>
      <c r="T132" s="54"/>
      <c r="AT132" s="18" t="s">
        <v>169</v>
      </c>
      <c r="AU132" s="18" t="s">
        <v>85</v>
      </c>
    </row>
    <row r="133" spans="2:65" s="1" customFormat="1" ht="16.5" customHeight="1">
      <c r="B133" s="33"/>
      <c r="C133" s="192" t="s">
        <v>343</v>
      </c>
      <c r="D133" s="192" t="s">
        <v>799</v>
      </c>
      <c r="E133" s="193" t="s">
        <v>2499</v>
      </c>
      <c r="F133" s="194" t="s">
        <v>2500</v>
      </c>
      <c r="G133" s="195" t="s">
        <v>370</v>
      </c>
      <c r="H133" s="196">
        <v>284.2</v>
      </c>
      <c r="I133" s="197"/>
      <c r="J133" s="198">
        <f>ROUND(I133*H133,2)</f>
        <v>0</v>
      </c>
      <c r="K133" s="194" t="s">
        <v>166</v>
      </c>
      <c r="L133" s="199"/>
      <c r="M133" s="200" t="s">
        <v>21</v>
      </c>
      <c r="N133" s="201" t="s">
        <v>47</v>
      </c>
      <c r="P133" s="155">
        <f>O133*H133</f>
        <v>0</v>
      </c>
      <c r="Q133" s="155">
        <v>0.00027</v>
      </c>
      <c r="R133" s="155">
        <f>Q133*H133</f>
        <v>0.076734</v>
      </c>
      <c r="S133" s="155">
        <v>0</v>
      </c>
      <c r="T133" s="156">
        <f>S133*H133</f>
        <v>0</v>
      </c>
      <c r="AR133" s="157" t="s">
        <v>247</v>
      </c>
      <c r="AT133" s="157" t="s">
        <v>799</v>
      </c>
      <c r="AU133" s="157" t="s">
        <v>85</v>
      </c>
      <c r="AY133" s="18" t="s">
        <v>160</v>
      </c>
      <c r="BE133" s="158">
        <f>IF(N133="základní",J133,0)</f>
        <v>0</v>
      </c>
      <c r="BF133" s="158">
        <f>IF(N133="snížená",J133,0)</f>
        <v>0</v>
      </c>
      <c r="BG133" s="158">
        <f>IF(N133="zákl. přenesená",J133,0)</f>
        <v>0</v>
      </c>
      <c r="BH133" s="158">
        <f>IF(N133="sníž. přenesená",J133,0)</f>
        <v>0</v>
      </c>
      <c r="BI133" s="158">
        <f>IF(N133="nulová",J133,0)</f>
        <v>0</v>
      </c>
      <c r="BJ133" s="18" t="s">
        <v>83</v>
      </c>
      <c r="BK133" s="158">
        <f>ROUND(I133*H133,2)</f>
        <v>0</v>
      </c>
      <c r="BL133" s="18" t="s">
        <v>167</v>
      </c>
      <c r="BM133" s="157" t="s">
        <v>2501</v>
      </c>
    </row>
    <row r="134" spans="2:51" s="13" customFormat="1" ht="10">
      <c r="B134" s="168"/>
      <c r="D134" s="159" t="s">
        <v>171</v>
      </c>
      <c r="F134" s="170" t="s">
        <v>2502</v>
      </c>
      <c r="H134" s="171">
        <v>284.2</v>
      </c>
      <c r="I134" s="172"/>
      <c r="L134" s="168"/>
      <c r="M134" s="173"/>
      <c r="T134" s="174"/>
      <c r="AT134" s="169" t="s">
        <v>171</v>
      </c>
      <c r="AU134" s="169" t="s">
        <v>85</v>
      </c>
      <c r="AV134" s="13" t="s">
        <v>85</v>
      </c>
      <c r="AW134" s="13" t="s">
        <v>4</v>
      </c>
      <c r="AX134" s="13" t="s">
        <v>83</v>
      </c>
      <c r="AY134" s="169" t="s">
        <v>160</v>
      </c>
    </row>
    <row r="135" spans="2:65" s="1" customFormat="1" ht="24" customHeight="1">
      <c r="B135" s="33"/>
      <c r="C135" s="146" t="s">
        <v>8</v>
      </c>
      <c r="D135" s="146" t="s">
        <v>162</v>
      </c>
      <c r="E135" s="147" t="s">
        <v>2503</v>
      </c>
      <c r="F135" s="148" t="s">
        <v>2504</v>
      </c>
      <c r="G135" s="149" t="s">
        <v>370</v>
      </c>
      <c r="H135" s="150">
        <v>6</v>
      </c>
      <c r="I135" s="151"/>
      <c r="J135" s="152">
        <f>ROUND(I135*H135,2)</f>
        <v>0</v>
      </c>
      <c r="K135" s="148" t="s">
        <v>166</v>
      </c>
      <c r="L135" s="33"/>
      <c r="M135" s="153" t="s">
        <v>21</v>
      </c>
      <c r="N135" s="154" t="s">
        <v>47</v>
      </c>
      <c r="P135" s="155">
        <f>O135*H135</f>
        <v>0</v>
      </c>
      <c r="Q135" s="155">
        <v>0</v>
      </c>
      <c r="R135" s="155">
        <f>Q135*H135</f>
        <v>0</v>
      </c>
      <c r="S135" s="155">
        <v>0</v>
      </c>
      <c r="T135" s="156">
        <f>S135*H135</f>
        <v>0</v>
      </c>
      <c r="AR135" s="157" t="s">
        <v>167</v>
      </c>
      <c r="AT135" s="157" t="s">
        <v>162</v>
      </c>
      <c r="AU135" s="157" t="s">
        <v>85</v>
      </c>
      <c r="AY135" s="18" t="s">
        <v>160</v>
      </c>
      <c r="BE135" s="158">
        <f>IF(N135="základní",J135,0)</f>
        <v>0</v>
      </c>
      <c r="BF135" s="158">
        <f>IF(N135="snížená",J135,0)</f>
        <v>0</v>
      </c>
      <c r="BG135" s="158">
        <f>IF(N135="zákl. přenesená",J135,0)</f>
        <v>0</v>
      </c>
      <c r="BH135" s="158">
        <f>IF(N135="sníž. přenesená",J135,0)</f>
        <v>0</v>
      </c>
      <c r="BI135" s="158">
        <f>IF(N135="nulová",J135,0)</f>
        <v>0</v>
      </c>
      <c r="BJ135" s="18" t="s">
        <v>83</v>
      </c>
      <c r="BK135" s="158">
        <f>ROUND(I135*H135,2)</f>
        <v>0</v>
      </c>
      <c r="BL135" s="18" t="s">
        <v>167</v>
      </c>
      <c r="BM135" s="157" t="s">
        <v>2505</v>
      </c>
    </row>
    <row r="136" spans="2:47" s="1" customFormat="1" ht="63">
      <c r="B136" s="33"/>
      <c r="D136" s="159" t="s">
        <v>169</v>
      </c>
      <c r="F136" s="160" t="s">
        <v>2498</v>
      </c>
      <c r="I136" s="94"/>
      <c r="L136" s="33"/>
      <c r="M136" s="161"/>
      <c r="T136" s="54"/>
      <c r="AT136" s="18" t="s">
        <v>169</v>
      </c>
      <c r="AU136" s="18" t="s">
        <v>85</v>
      </c>
    </row>
    <row r="137" spans="2:65" s="1" customFormat="1" ht="16.5" customHeight="1">
      <c r="B137" s="33"/>
      <c r="C137" s="192" t="s">
        <v>352</v>
      </c>
      <c r="D137" s="192" t="s">
        <v>799</v>
      </c>
      <c r="E137" s="193" t="s">
        <v>2506</v>
      </c>
      <c r="F137" s="194" t="s">
        <v>2507</v>
      </c>
      <c r="G137" s="195" t="s">
        <v>370</v>
      </c>
      <c r="H137" s="196">
        <v>6.09</v>
      </c>
      <c r="I137" s="197"/>
      <c r="J137" s="198">
        <f>ROUND(I137*H137,2)</f>
        <v>0</v>
      </c>
      <c r="K137" s="194" t="s">
        <v>166</v>
      </c>
      <c r="L137" s="199"/>
      <c r="M137" s="200" t="s">
        <v>21</v>
      </c>
      <c r="N137" s="201" t="s">
        <v>47</v>
      </c>
      <c r="P137" s="155">
        <f>O137*H137</f>
        <v>0</v>
      </c>
      <c r="Q137" s="155">
        <v>0.00042</v>
      </c>
      <c r="R137" s="155">
        <f>Q137*H137</f>
        <v>0.0025578</v>
      </c>
      <c r="S137" s="155">
        <v>0</v>
      </c>
      <c r="T137" s="156">
        <f>S137*H137</f>
        <v>0</v>
      </c>
      <c r="AR137" s="157" t="s">
        <v>247</v>
      </c>
      <c r="AT137" s="157" t="s">
        <v>799</v>
      </c>
      <c r="AU137" s="157" t="s">
        <v>85</v>
      </c>
      <c r="AY137" s="18" t="s">
        <v>160</v>
      </c>
      <c r="BE137" s="158">
        <f>IF(N137="základní",J137,0)</f>
        <v>0</v>
      </c>
      <c r="BF137" s="158">
        <f>IF(N137="snížená",J137,0)</f>
        <v>0</v>
      </c>
      <c r="BG137" s="158">
        <f>IF(N137="zákl. přenesená",J137,0)</f>
        <v>0</v>
      </c>
      <c r="BH137" s="158">
        <f>IF(N137="sníž. přenesená",J137,0)</f>
        <v>0</v>
      </c>
      <c r="BI137" s="158">
        <f>IF(N137="nulová",J137,0)</f>
        <v>0</v>
      </c>
      <c r="BJ137" s="18" t="s">
        <v>83</v>
      </c>
      <c r="BK137" s="158">
        <f>ROUND(I137*H137,2)</f>
        <v>0</v>
      </c>
      <c r="BL137" s="18" t="s">
        <v>167</v>
      </c>
      <c r="BM137" s="157" t="s">
        <v>2508</v>
      </c>
    </row>
    <row r="138" spans="2:51" s="13" customFormat="1" ht="10">
      <c r="B138" s="168"/>
      <c r="D138" s="159" t="s">
        <v>171</v>
      </c>
      <c r="F138" s="170" t="s">
        <v>2509</v>
      </c>
      <c r="H138" s="171">
        <v>6.09</v>
      </c>
      <c r="I138" s="172"/>
      <c r="L138" s="168"/>
      <c r="M138" s="173"/>
      <c r="T138" s="174"/>
      <c r="AT138" s="169" t="s">
        <v>171</v>
      </c>
      <c r="AU138" s="169" t="s">
        <v>85</v>
      </c>
      <c r="AV138" s="13" t="s">
        <v>85</v>
      </c>
      <c r="AW138" s="13" t="s">
        <v>4</v>
      </c>
      <c r="AX138" s="13" t="s">
        <v>83</v>
      </c>
      <c r="AY138" s="169" t="s">
        <v>160</v>
      </c>
    </row>
    <row r="139" spans="2:65" s="1" customFormat="1" ht="24" customHeight="1">
      <c r="B139" s="33"/>
      <c r="C139" s="146" t="s">
        <v>359</v>
      </c>
      <c r="D139" s="146" t="s">
        <v>162</v>
      </c>
      <c r="E139" s="147" t="s">
        <v>2510</v>
      </c>
      <c r="F139" s="148" t="s">
        <v>2511</v>
      </c>
      <c r="G139" s="149" t="s">
        <v>370</v>
      </c>
      <c r="H139" s="150">
        <v>46</v>
      </c>
      <c r="I139" s="151"/>
      <c r="J139" s="152">
        <f>ROUND(I139*H139,2)</f>
        <v>0</v>
      </c>
      <c r="K139" s="148" t="s">
        <v>166</v>
      </c>
      <c r="L139" s="33"/>
      <c r="M139" s="153" t="s">
        <v>21</v>
      </c>
      <c r="N139" s="154" t="s">
        <v>47</v>
      </c>
      <c r="P139" s="155">
        <f>O139*H139</f>
        <v>0</v>
      </c>
      <c r="Q139" s="155">
        <v>0</v>
      </c>
      <c r="R139" s="155">
        <f>Q139*H139</f>
        <v>0</v>
      </c>
      <c r="S139" s="155">
        <v>0</v>
      </c>
      <c r="T139" s="156">
        <f>S139*H139</f>
        <v>0</v>
      </c>
      <c r="AR139" s="157" t="s">
        <v>167</v>
      </c>
      <c r="AT139" s="157" t="s">
        <v>162</v>
      </c>
      <c r="AU139" s="157" t="s">
        <v>85</v>
      </c>
      <c r="AY139" s="18" t="s">
        <v>160</v>
      </c>
      <c r="BE139" s="158">
        <f>IF(N139="základní",J139,0)</f>
        <v>0</v>
      </c>
      <c r="BF139" s="158">
        <f>IF(N139="snížená",J139,0)</f>
        <v>0</v>
      </c>
      <c r="BG139" s="158">
        <f>IF(N139="zákl. přenesená",J139,0)</f>
        <v>0</v>
      </c>
      <c r="BH139" s="158">
        <f>IF(N139="sníž. přenesená",J139,0)</f>
        <v>0</v>
      </c>
      <c r="BI139" s="158">
        <f>IF(N139="nulová",J139,0)</f>
        <v>0</v>
      </c>
      <c r="BJ139" s="18" t="s">
        <v>83</v>
      </c>
      <c r="BK139" s="158">
        <f>ROUND(I139*H139,2)</f>
        <v>0</v>
      </c>
      <c r="BL139" s="18" t="s">
        <v>167</v>
      </c>
      <c r="BM139" s="157" t="s">
        <v>2512</v>
      </c>
    </row>
    <row r="140" spans="2:47" s="1" customFormat="1" ht="63">
      <c r="B140" s="33"/>
      <c r="D140" s="159" t="s">
        <v>169</v>
      </c>
      <c r="F140" s="160" t="s">
        <v>2498</v>
      </c>
      <c r="I140" s="94"/>
      <c r="L140" s="33"/>
      <c r="M140" s="161"/>
      <c r="T140" s="54"/>
      <c r="AT140" s="18" t="s">
        <v>169</v>
      </c>
      <c r="AU140" s="18" t="s">
        <v>85</v>
      </c>
    </row>
    <row r="141" spans="2:65" s="1" customFormat="1" ht="16.5" customHeight="1">
      <c r="B141" s="33"/>
      <c r="C141" s="192" t="s">
        <v>367</v>
      </c>
      <c r="D141" s="192" t="s">
        <v>799</v>
      </c>
      <c r="E141" s="193" t="s">
        <v>2513</v>
      </c>
      <c r="F141" s="194" t="s">
        <v>2514</v>
      </c>
      <c r="G141" s="195" t="s">
        <v>370</v>
      </c>
      <c r="H141" s="196">
        <v>46.69</v>
      </c>
      <c r="I141" s="197"/>
      <c r="J141" s="198">
        <f>ROUND(I141*H141,2)</f>
        <v>0</v>
      </c>
      <c r="K141" s="194" t="s">
        <v>166</v>
      </c>
      <c r="L141" s="199"/>
      <c r="M141" s="200" t="s">
        <v>21</v>
      </c>
      <c r="N141" s="201" t="s">
        <v>47</v>
      </c>
      <c r="P141" s="155">
        <f>O141*H141</f>
        <v>0</v>
      </c>
      <c r="Q141" s="155">
        <v>0.00067</v>
      </c>
      <c r="R141" s="155">
        <f>Q141*H141</f>
        <v>0.0312823</v>
      </c>
      <c r="S141" s="155">
        <v>0</v>
      </c>
      <c r="T141" s="156">
        <f>S141*H141</f>
        <v>0</v>
      </c>
      <c r="AR141" s="157" t="s">
        <v>247</v>
      </c>
      <c r="AT141" s="157" t="s">
        <v>799</v>
      </c>
      <c r="AU141" s="157" t="s">
        <v>85</v>
      </c>
      <c r="AY141" s="18" t="s">
        <v>160</v>
      </c>
      <c r="BE141" s="158">
        <f>IF(N141="základní",J141,0)</f>
        <v>0</v>
      </c>
      <c r="BF141" s="158">
        <f>IF(N141="snížená",J141,0)</f>
        <v>0</v>
      </c>
      <c r="BG141" s="158">
        <f>IF(N141="zákl. přenesená",J141,0)</f>
        <v>0</v>
      </c>
      <c r="BH141" s="158">
        <f>IF(N141="sníž. přenesená",J141,0)</f>
        <v>0</v>
      </c>
      <c r="BI141" s="158">
        <f>IF(N141="nulová",J141,0)</f>
        <v>0</v>
      </c>
      <c r="BJ141" s="18" t="s">
        <v>83</v>
      </c>
      <c r="BK141" s="158">
        <f>ROUND(I141*H141,2)</f>
        <v>0</v>
      </c>
      <c r="BL141" s="18" t="s">
        <v>167</v>
      </c>
      <c r="BM141" s="157" t="s">
        <v>2515</v>
      </c>
    </row>
    <row r="142" spans="2:51" s="13" customFormat="1" ht="10">
      <c r="B142" s="168"/>
      <c r="D142" s="159" t="s">
        <v>171</v>
      </c>
      <c r="F142" s="170" t="s">
        <v>2516</v>
      </c>
      <c r="H142" s="171">
        <v>46.69</v>
      </c>
      <c r="I142" s="172"/>
      <c r="L142" s="168"/>
      <c r="M142" s="173"/>
      <c r="T142" s="174"/>
      <c r="AT142" s="169" t="s">
        <v>171</v>
      </c>
      <c r="AU142" s="169" t="s">
        <v>85</v>
      </c>
      <c r="AV142" s="13" t="s">
        <v>85</v>
      </c>
      <c r="AW142" s="13" t="s">
        <v>4</v>
      </c>
      <c r="AX142" s="13" t="s">
        <v>83</v>
      </c>
      <c r="AY142" s="169" t="s">
        <v>160</v>
      </c>
    </row>
    <row r="143" spans="2:65" s="1" customFormat="1" ht="24" customHeight="1">
      <c r="B143" s="33"/>
      <c r="C143" s="146" t="s">
        <v>374</v>
      </c>
      <c r="D143" s="146" t="s">
        <v>162</v>
      </c>
      <c r="E143" s="147" t="s">
        <v>2517</v>
      </c>
      <c r="F143" s="148" t="s">
        <v>2518</v>
      </c>
      <c r="G143" s="149" t="s">
        <v>370</v>
      </c>
      <c r="H143" s="150">
        <v>30</v>
      </c>
      <c r="I143" s="151"/>
      <c r="J143" s="152">
        <f>ROUND(I143*H143,2)</f>
        <v>0</v>
      </c>
      <c r="K143" s="148" t="s">
        <v>166</v>
      </c>
      <c r="L143" s="33"/>
      <c r="M143" s="153" t="s">
        <v>21</v>
      </c>
      <c r="N143" s="154" t="s">
        <v>47</v>
      </c>
      <c r="P143" s="155">
        <f>O143*H143</f>
        <v>0</v>
      </c>
      <c r="Q143" s="155">
        <v>0</v>
      </c>
      <c r="R143" s="155">
        <f>Q143*H143</f>
        <v>0</v>
      </c>
      <c r="S143" s="155">
        <v>0</v>
      </c>
      <c r="T143" s="156">
        <f>S143*H143</f>
        <v>0</v>
      </c>
      <c r="AR143" s="157" t="s">
        <v>167</v>
      </c>
      <c r="AT143" s="157" t="s">
        <v>162</v>
      </c>
      <c r="AU143" s="157" t="s">
        <v>85</v>
      </c>
      <c r="AY143" s="18" t="s">
        <v>160</v>
      </c>
      <c r="BE143" s="158">
        <f>IF(N143="základní",J143,0)</f>
        <v>0</v>
      </c>
      <c r="BF143" s="158">
        <f>IF(N143="snížená",J143,0)</f>
        <v>0</v>
      </c>
      <c r="BG143" s="158">
        <f>IF(N143="zákl. přenesená",J143,0)</f>
        <v>0</v>
      </c>
      <c r="BH143" s="158">
        <f>IF(N143="sníž. přenesená",J143,0)</f>
        <v>0</v>
      </c>
      <c r="BI143" s="158">
        <f>IF(N143="nulová",J143,0)</f>
        <v>0</v>
      </c>
      <c r="BJ143" s="18" t="s">
        <v>83</v>
      </c>
      <c r="BK143" s="158">
        <f>ROUND(I143*H143,2)</f>
        <v>0</v>
      </c>
      <c r="BL143" s="18" t="s">
        <v>167</v>
      </c>
      <c r="BM143" s="157" t="s">
        <v>2519</v>
      </c>
    </row>
    <row r="144" spans="2:47" s="1" customFormat="1" ht="63">
      <c r="B144" s="33"/>
      <c r="D144" s="159" t="s">
        <v>169</v>
      </c>
      <c r="F144" s="160" t="s">
        <v>2498</v>
      </c>
      <c r="I144" s="94"/>
      <c r="L144" s="33"/>
      <c r="M144" s="161"/>
      <c r="T144" s="54"/>
      <c r="AT144" s="18" t="s">
        <v>169</v>
      </c>
      <c r="AU144" s="18" t="s">
        <v>85</v>
      </c>
    </row>
    <row r="145" spans="2:65" s="1" customFormat="1" ht="16.5" customHeight="1">
      <c r="B145" s="33"/>
      <c r="C145" s="192" t="s">
        <v>380</v>
      </c>
      <c r="D145" s="192" t="s">
        <v>799</v>
      </c>
      <c r="E145" s="193" t="s">
        <v>2520</v>
      </c>
      <c r="F145" s="194" t="s">
        <v>2521</v>
      </c>
      <c r="G145" s="195" t="s">
        <v>370</v>
      </c>
      <c r="H145" s="196">
        <v>30.45</v>
      </c>
      <c r="I145" s="197"/>
      <c r="J145" s="198">
        <f>ROUND(I145*H145,2)</f>
        <v>0</v>
      </c>
      <c r="K145" s="194" t="s">
        <v>166</v>
      </c>
      <c r="L145" s="199"/>
      <c r="M145" s="200" t="s">
        <v>21</v>
      </c>
      <c r="N145" s="201" t="s">
        <v>47</v>
      </c>
      <c r="P145" s="155">
        <f>O145*H145</f>
        <v>0</v>
      </c>
      <c r="Q145" s="155">
        <v>0.00106</v>
      </c>
      <c r="R145" s="155">
        <f>Q145*H145</f>
        <v>0.032277</v>
      </c>
      <c r="S145" s="155">
        <v>0</v>
      </c>
      <c r="T145" s="156">
        <f>S145*H145</f>
        <v>0</v>
      </c>
      <c r="AR145" s="157" t="s">
        <v>247</v>
      </c>
      <c r="AT145" s="157" t="s">
        <v>799</v>
      </c>
      <c r="AU145" s="157" t="s">
        <v>85</v>
      </c>
      <c r="AY145" s="18" t="s">
        <v>160</v>
      </c>
      <c r="BE145" s="158">
        <f>IF(N145="základní",J145,0)</f>
        <v>0</v>
      </c>
      <c r="BF145" s="158">
        <f>IF(N145="snížená",J145,0)</f>
        <v>0</v>
      </c>
      <c r="BG145" s="158">
        <f>IF(N145="zákl. přenesená",J145,0)</f>
        <v>0</v>
      </c>
      <c r="BH145" s="158">
        <f>IF(N145="sníž. přenesená",J145,0)</f>
        <v>0</v>
      </c>
      <c r="BI145" s="158">
        <f>IF(N145="nulová",J145,0)</f>
        <v>0</v>
      </c>
      <c r="BJ145" s="18" t="s">
        <v>83</v>
      </c>
      <c r="BK145" s="158">
        <f>ROUND(I145*H145,2)</f>
        <v>0</v>
      </c>
      <c r="BL145" s="18" t="s">
        <v>167</v>
      </c>
      <c r="BM145" s="157" t="s">
        <v>2522</v>
      </c>
    </row>
    <row r="146" spans="2:51" s="13" customFormat="1" ht="10">
      <c r="B146" s="168"/>
      <c r="D146" s="159" t="s">
        <v>171</v>
      </c>
      <c r="F146" s="170" t="s">
        <v>2523</v>
      </c>
      <c r="H146" s="171">
        <v>30.45</v>
      </c>
      <c r="I146" s="172"/>
      <c r="L146" s="168"/>
      <c r="M146" s="173"/>
      <c r="T146" s="174"/>
      <c r="AT146" s="169" t="s">
        <v>171</v>
      </c>
      <c r="AU146" s="169" t="s">
        <v>85</v>
      </c>
      <c r="AV146" s="13" t="s">
        <v>85</v>
      </c>
      <c r="AW146" s="13" t="s">
        <v>4</v>
      </c>
      <c r="AX146" s="13" t="s">
        <v>83</v>
      </c>
      <c r="AY146" s="169" t="s">
        <v>160</v>
      </c>
    </row>
    <row r="147" spans="2:65" s="1" customFormat="1" ht="24" customHeight="1">
      <c r="B147" s="33"/>
      <c r="C147" s="146" t="s">
        <v>7</v>
      </c>
      <c r="D147" s="146" t="s">
        <v>162</v>
      </c>
      <c r="E147" s="147" t="s">
        <v>2524</v>
      </c>
      <c r="F147" s="148" t="s">
        <v>2525</v>
      </c>
      <c r="G147" s="149" t="s">
        <v>370</v>
      </c>
      <c r="H147" s="150">
        <v>54</v>
      </c>
      <c r="I147" s="151"/>
      <c r="J147" s="152">
        <f>ROUND(I147*H147,2)</f>
        <v>0</v>
      </c>
      <c r="K147" s="148" t="s">
        <v>21</v>
      </c>
      <c r="L147" s="33"/>
      <c r="M147" s="153" t="s">
        <v>21</v>
      </c>
      <c r="N147" s="154" t="s">
        <v>47</v>
      </c>
      <c r="P147" s="155">
        <f>O147*H147</f>
        <v>0</v>
      </c>
      <c r="Q147" s="155">
        <v>0.00128</v>
      </c>
      <c r="R147" s="155">
        <f>Q147*H147</f>
        <v>0.06912</v>
      </c>
      <c r="S147" s="155">
        <v>0</v>
      </c>
      <c r="T147" s="156">
        <f>S147*H147</f>
        <v>0</v>
      </c>
      <c r="AR147" s="157" t="s">
        <v>167</v>
      </c>
      <c r="AT147" s="157" t="s">
        <v>162</v>
      </c>
      <c r="AU147" s="157" t="s">
        <v>85</v>
      </c>
      <c r="AY147" s="18" t="s">
        <v>160</v>
      </c>
      <c r="BE147" s="158">
        <f>IF(N147="základní",J147,0)</f>
        <v>0</v>
      </c>
      <c r="BF147" s="158">
        <f>IF(N147="snížená",J147,0)</f>
        <v>0</v>
      </c>
      <c r="BG147" s="158">
        <f>IF(N147="zákl. přenesená",J147,0)</f>
        <v>0</v>
      </c>
      <c r="BH147" s="158">
        <f>IF(N147="sníž. přenesená",J147,0)</f>
        <v>0</v>
      </c>
      <c r="BI147" s="158">
        <f>IF(N147="nulová",J147,0)</f>
        <v>0</v>
      </c>
      <c r="BJ147" s="18" t="s">
        <v>83</v>
      </c>
      <c r="BK147" s="158">
        <f>ROUND(I147*H147,2)</f>
        <v>0</v>
      </c>
      <c r="BL147" s="18" t="s">
        <v>167</v>
      </c>
      <c r="BM147" s="157" t="s">
        <v>2526</v>
      </c>
    </row>
    <row r="148" spans="2:47" s="1" customFormat="1" ht="81">
      <c r="B148" s="33"/>
      <c r="D148" s="159" t="s">
        <v>169</v>
      </c>
      <c r="F148" s="160" t="s">
        <v>2527</v>
      </c>
      <c r="I148" s="94"/>
      <c r="L148" s="33"/>
      <c r="M148" s="161"/>
      <c r="T148" s="54"/>
      <c r="AT148" s="18" t="s">
        <v>169</v>
      </c>
      <c r="AU148" s="18" t="s">
        <v>85</v>
      </c>
    </row>
    <row r="149" spans="2:51" s="13" customFormat="1" ht="10">
      <c r="B149" s="168"/>
      <c r="D149" s="159" t="s">
        <v>171</v>
      </c>
      <c r="E149" s="169" t="s">
        <v>21</v>
      </c>
      <c r="F149" s="170" t="s">
        <v>2528</v>
      </c>
      <c r="H149" s="171">
        <v>41</v>
      </c>
      <c r="I149" s="172"/>
      <c r="L149" s="168"/>
      <c r="M149" s="173"/>
      <c r="T149" s="174"/>
      <c r="AT149" s="169" t="s">
        <v>171</v>
      </c>
      <c r="AU149" s="169" t="s">
        <v>85</v>
      </c>
      <c r="AV149" s="13" t="s">
        <v>85</v>
      </c>
      <c r="AW149" s="13" t="s">
        <v>37</v>
      </c>
      <c r="AX149" s="13" t="s">
        <v>76</v>
      </c>
      <c r="AY149" s="169" t="s">
        <v>160</v>
      </c>
    </row>
    <row r="150" spans="2:51" s="13" customFormat="1" ht="10">
      <c r="B150" s="168"/>
      <c r="D150" s="159" t="s">
        <v>171</v>
      </c>
      <c r="E150" s="169" t="s">
        <v>21</v>
      </c>
      <c r="F150" s="170" t="s">
        <v>2529</v>
      </c>
      <c r="H150" s="171">
        <v>13</v>
      </c>
      <c r="I150" s="172"/>
      <c r="L150" s="168"/>
      <c r="M150" s="173"/>
      <c r="T150" s="174"/>
      <c r="AT150" s="169" t="s">
        <v>171</v>
      </c>
      <c r="AU150" s="169" t="s">
        <v>85</v>
      </c>
      <c r="AV150" s="13" t="s">
        <v>85</v>
      </c>
      <c r="AW150" s="13" t="s">
        <v>37</v>
      </c>
      <c r="AX150" s="13" t="s">
        <v>76</v>
      </c>
      <c r="AY150" s="169" t="s">
        <v>160</v>
      </c>
    </row>
    <row r="151" spans="2:51" s="15" customFormat="1" ht="10">
      <c r="B151" s="182"/>
      <c r="D151" s="159" t="s">
        <v>171</v>
      </c>
      <c r="E151" s="183" t="s">
        <v>21</v>
      </c>
      <c r="F151" s="184" t="s">
        <v>185</v>
      </c>
      <c r="H151" s="185">
        <v>54</v>
      </c>
      <c r="I151" s="186"/>
      <c r="L151" s="182"/>
      <c r="M151" s="187"/>
      <c r="T151" s="188"/>
      <c r="AT151" s="183" t="s">
        <v>171</v>
      </c>
      <c r="AU151" s="183" t="s">
        <v>85</v>
      </c>
      <c r="AV151" s="15" t="s">
        <v>167</v>
      </c>
      <c r="AW151" s="15" t="s">
        <v>37</v>
      </c>
      <c r="AX151" s="15" t="s">
        <v>83</v>
      </c>
      <c r="AY151" s="183" t="s">
        <v>160</v>
      </c>
    </row>
    <row r="152" spans="2:65" s="1" customFormat="1" ht="24" customHeight="1">
      <c r="B152" s="33"/>
      <c r="C152" s="146" t="s">
        <v>389</v>
      </c>
      <c r="D152" s="146" t="s">
        <v>162</v>
      </c>
      <c r="E152" s="147" t="s">
        <v>2530</v>
      </c>
      <c r="F152" s="148" t="s">
        <v>2531</v>
      </c>
      <c r="G152" s="149" t="s">
        <v>370</v>
      </c>
      <c r="H152" s="150">
        <v>458</v>
      </c>
      <c r="I152" s="151"/>
      <c r="J152" s="152">
        <f>ROUND(I152*H152,2)</f>
        <v>0</v>
      </c>
      <c r="K152" s="148" t="s">
        <v>21</v>
      </c>
      <c r="L152" s="33"/>
      <c r="M152" s="153" t="s">
        <v>21</v>
      </c>
      <c r="N152" s="154" t="s">
        <v>47</v>
      </c>
      <c r="P152" s="155">
        <f>O152*H152</f>
        <v>0</v>
      </c>
      <c r="Q152" s="155">
        <v>0.00178</v>
      </c>
      <c r="R152" s="155">
        <f>Q152*H152</f>
        <v>0.81524</v>
      </c>
      <c r="S152" s="155">
        <v>0</v>
      </c>
      <c r="T152" s="156">
        <f>S152*H152</f>
        <v>0</v>
      </c>
      <c r="AR152" s="157" t="s">
        <v>167</v>
      </c>
      <c r="AT152" s="157" t="s">
        <v>162</v>
      </c>
      <c r="AU152" s="157" t="s">
        <v>85</v>
      </c>
      <c r="AY152" s="18" t="s">
        <v>160</v>
      </c>
      <c r="BE152" s="158">
        <f>IF(N152="základní",J152,0)</f>
        <v>0</v>
      </c>
      <c r="BF152" s="158">
        <f>IF(N152="snížená",J152,0)</f>
        <v>0</v>
      </c>
      <c r="BG152" s="158">
        <f>IF(N152="zákl. přenesená",J152,0)</f>
        <v>0</v>
      </c>
      <c r="BH152" s="158">
        <f>IF(N152="sníž. přenesená",J152,0)</f>
        <v>0</v>
      </c>
      <c r="BI152" s="158">
        <f>IF(N152="nulová",J152,0)</f>
        <v>0</v>
      </c>
      <c r="BJ152" s="18" t="s">
        <v>83</v>
      </c>
      <c r="BK152" s="158">
        <f>ROUND(I152*H152,2)</f>
        <v>0</v>
      </c>
      <c r="BL152" s="18" t="s">
        <v>167</v>
      </c>
      <c r="BM152" s="157" t="s">
        <v>2532</v>
      </c>
    </row>
    <row r="153" spans="2:47" s="1" customFormat="1" ht="81">
      <c r="B153" s="33"/>
      <c r="D153" s="159" t="s">
        <v>169</v>
      </c>
      <c r="F153" s="160" t="s">
        <v>2527</v>
      </c>
      <c r="I153" s="94"/>
      <c r="L153" s="33"/>
      <c r="M153" s="161"/>
      <c r="T153" s="54"/>
      <c r="AT153" s="18" t="s">
        <v>169</v>
      </c>
      <c r="AU153" s="18" t="s">
        <v>85</v>
      </c>
    </row>
    <row r="154" spans="2:51" s="13" customFormat="1" ht="10">
      <c r="B154" s="168"/>
      <c r="D154" s="159" t="s">
        <v>171</v>
      </c>
      <c r="E154" s="169" t="s">
        <v>21</v>
      </c>
      <c r="F154" s="170" t="s">
        <v>2533</v>
      </c>
      <c r="H154" s="171">
        <v>220</v>
      </c>
      <c r="I154" s="172"/>
      <c r="L154" s="168"/>
      <c r="M154" s="173"/>
      <c r="T154" s="174"/>
      <c r="AT154" s="169" t="s">
        <v>171</v>
      </c>
      <c r="AU154" s="169" t="s">
        <v>85</v>
      </c>
      <c r="AV154" s="13" t="s">
        <v>85</v>
      </c>
      <c r="AW154" s="13" t="s">
        <v>37</v>
      </c>
      <c r="AX154" s="13" t="s">
        <v>76</v>
      </c>
      <c r="AY154" s="169" t="s">
        <v>160</v>
      </c>
    </row>
    <row r="155" spans="2:51" s="13" customFormat="1" ht="10">
      <c r="B155" s="168"/>
      <c r="D155" s="159" t="s">
        <v>171</v>
      </c>
      <c r="E155" s="169" t="s">
        <v>21</v>
      </c>
      <c r="F155" s="170" t="s">
        <v>2534</v>
      </c>
      <c r="H155" s="171">
        <v>238</v>
      </c>
      <c r="I155" s="172"/>
      <c r="L155" s="168"/>
      <c r="M155" s="173"/>
      <c r="T155" s="174"/>
      <c r="AT155" s="169" t="s">
        <v>171</v>
      </c>
      <c r="AU155" s="169" t="s">
        <v>85</v>
      </c>
      <c r="AV155" s="13" t="s">
        <v>85</v>
      </c>
      <c r="AW155" s="13" t="s">
        <v>37</v>
      </c>
      <c r="AX155" s="13" t="s">
        <v>76</v>
      </c>
      <c r="AY155" s="169" t="s">
        <v>160</v>
      </c>
    </row>
    <row r="156" spans="2:51" s="15" customFormat="1" ht="10">
      <c r="B156" s="182"/>
      <c r="D156" s="159" t="s">
        <v>171</v>
      </c>
      <c r="E156" s="183" t="s">
        <v>21</v>
      </c>
      <c r="F156" s="184" t="s">
        <v>185</v>
      </c>
      <c r="H156" s="185">
        <v>458</v>
      </c>
      <c r="I156" s="186"/>
      <c r="L156" s="182"/>
      <c r="M156" s="187"/>
      <c r="T156" s="188"/>
      <c r="AT156" s="183" t="s">
        <v>171</v>
      </c>
      <c r="AU156" s="183" t="s">
        <v>85</v>
      </c>
      <c r="AV156" s="15" t="s">
        <v>167</v>
      </c>
      <c r="AW156" s="15" t="s">
        <v>37</v>
      </c>
      <c r="AX156" s="15" t="s">
        <v>83</v>
      </c>
      <c r="AY156" s="183" t="s">
        <v>160</v>
      </c>
    </row>
    <row r="157" spans="2:65" s="1" customFormat="1" ht="24" customHeight="1">
      <c r="B157" s="33"/>
      <c r="C157" s="146" t="s">
        <v>396</v>
      </c>
      <c r="D157" s="146" t="s">
        <v>162</v>
      </c>
      <c r="E157" s="147" t="s">
        <v>2535</v>
      </c>
      <c r="F157" s="148" t="s">
        <v>2536</v>
      </c>
      <c r="G157" s="149" t="s">
        <v>370</v>
      </c>
      <c r="H157" s="150">
        <v>329</v>
      </c>
      <c r="I157" s="151"/>
      <c r="J157" s="152">
        <f>ROUND(I157*H157,2)</f>
        <v>0</v>
      </c>
      <c r="K157" s="148" t="s">
        <v>21</v>
      </c>
      <c r="L157" s="33"/>
      <c r="M157" s="153" t="s">
        <v>21</v>
      </c>
      <c r="N157" s="154" t="s">
        <v>47</v>
      </c>
      <c r="P157" s="155">
        <f>O157*H157</f>
        <v>0</v>
      </c>
      <c r="Q157" s="155">
        <v>0.00274</v>
      </c>
      <c r="R157" s="155">
        <f>Q157*H157</f>
        <v>0.9014599999999999</v>
      </c>
      <c r="S157" s="155">
        <v>0</v>
      </c>
      <c r="T157" s="156">
        <f>S157*H157</f>
        <v>0</v>
      </c>
      <c r="AR157" s="157" t="s">
        <v>167</v>
      </c>
      <c r="AT157" s="157" t="s">
        <v>162</v>
      </c>
      <c r="AU157" s="157" t="s">
        <v>85</v>
      </c>
      <c r="AY157" s="18" t="s">
        <v>160</v>
      </c>
      <c r="BE157" s="158">
        <f>IF(N157="základní",J157,0)</f>
        <v>0</v>
      </c>
      <c r="BF157" s="158">
        <f>IF(N157="snížená",J157,0)</f>
        <v>0</v>
      </c>
      <c r="BG157" s="158">
        <f>IF(N157="zákl. přenesená",J157,0)</f>
        <v>0</v>
      </c>
      <c r="BH157" s="158">
        <f>IF(N157="sníž. přenesená",J157,0)</f>
        <v>0</v>
      </c>
      <c r="BI157" s="158">
        <f>IF(N157="nulová",J157,0)</f>
        <v>0</v>
      </c>
      <c r="BJ157" s="18" t="s">
        <v>83</v>
      </c>
      <c r="BK157" s="158">
        <f>ROUND(I157*H157,2)</f>
        <v>0</v>
      </c>
      <c r="BL157" s="18" t="s">
        <v>167</v>
      </c>
      <c r="BM157" s="157" t="s">
        <v>2537</v>
      </c>
    </row>
    <row r="158" spans="2:47" s="1" customFormat="1" ht="81">
      <c r="B158" s="33"/>
      <c r="D158" s="159" t="s">
        <v>169</v>
      </c>
      <c r="F158" s="160" t="s">
        <v>2527</v>
      </c>
      <c r="I158" s="94"/>
      <c r="L158" s="33"/>
      <c r="M158" s="161"/>
      <c r="T158" s="54"/>
      <c r="AT158" s="18" t="s">
        <v>169</v>
      </c>
      <c r="AU158" s="18" t="s">
        <v>85</v>
      </c>
    </row>
    <row r="159" spans="2:51" s="13" customFormat="1" ht="10">
      <c r="B159" s="168"/>
      <c r="D159" s="159" t="s">
        <v>171</v>
      </c>
      <c r="E159" s="169" t="s">
        <v>21</v>
      </c>
      <c r="F159" s="170" t="s">
        <v>2538</v>
      </c>
      <c r="H159" s="171">
        <v>174</v>
      </c>
      <c r="I159" s="172"/>
      <c r="L159" s="168"/>
      <c r="M159" s="173"/>
      <c r="T159" s="174"/>
      <c r="AT159" s="169" t="s">
        <v>171</v>
      </c>
      <c r="AU159" s="169" t="s">
        <v>85</v>
      </c>
      <c r="AV159" s="13" t="s">
        <v>85</v>
      </c>
      <c r="AW159" s="13" t="s">
        <v>37</v>
      </c>
      <c r="AX159" s="13" t="s">
        <v>76</v>
      </c>
      <c r="AY159" s="169" t="s">
        <v>160</v>
      </c>
    </row>
    <row r="160" spans="2:51" s="13" customFormat="1" ht="10">
      <c r="B160" s="168"/>
      <c r="D160" s="159" t="s">
        <v>171</v>
      </c>
      <c r="E160" s="169" t="s">
        <v>21</v>
      </c>
      <c r="F160" s="170" t="s">
        <v>2539</v>
      </c>
      <c r="H160" s="171">
        <v>155</v>
      </c>
      <c r="I160" s="172"/>
      <c r="L160" s="168"/>
      <c r="M160" s="173"/>
      <c r="T160" s="174"/>
      <c r="AT160" s="169" t="s">
        <v>171</v>
      </c>
      <c r="AU160" s="169" t="s">
        <v>85</v>
      </c>
      <c r="AV160" s="13" t="s">
        <v>85</v>
      </c>
      <c r="AW160" s="13" t="s">
        <v>37</v>
      </c>
      <c r="AX160" s="13" t="s">
        <v>76</v>
      </c>
      <c r="AY160" s="169" t="s">
        <v>160</v>
      </c>
    </row>
    <row r="161" spans="2:51" s="15" customFormat="1" ht="10">
      <c r="B161" s="182"/>
      <c r="D161" s="159" t="s">
        <v>171</v>
      </c>
      <c r="E161" s="183" t="s">
        <v>21</v>
      </c>
      <c r="F161" s="184" t="s">
        <v>185</v>
      </c>
      <c r="H161" s="185">
        <v>329</v>
      </c>
      <c r="I161" s="186"/>
      <c r="L161" s="182"/>
      <c r="M161" s="187"/>
      <c r="T161" s="188"/>
      <c r="AT161" s="183" t="s">
        <v>171</v>
      </c>
      <c r="AU161" s="183" t="s">
        <v>85</v>
      </c>
      <c r="AV161" s="15" t="s">
        <v>167</v>
      </c>
      <c r="AW161" s="15" t="s">
        <v>37</v>
      </c>
      <c r="AX161" s="15" t="s">
        <v>83</v>
      </c>
      <c r="AY161" s="183" t="s">
        <v>160</v>
      </c>
    </row>
    <row r="162" spans="2:65" s="1" customFormat="1" ht="24" customHeight="1">
      <c r="B162" s="33"/>
      <c r="C162" s="146" t="s">
        <v>403</v>
      </c>
      <c r="D162" s="146" t="s">
        <v>162</v>
      </c>
      <c r="E162" s="147" t="s">
        <v>2540</v>
      </c>
      <c r="F162" s="148" t="s">
        <v>2541</v>
      </c>
      <c r="G162" s="149" t="s">
        <v>370</v>
      </c>
      <c r="H162" s="150">
        <v>162</v>
      </c>
      <c r="I162" s="151"/>
      <c r="J162" s="152">
        <f>ROUND(I162*H162,2)</f>
        <v>0</v>
      </c>
      <c r="K162" s="148" t="s">
        <v>21</v>
      </c>
      <c r="L162" s="33"/>
      <c r="M162" s="153" t="s">
        <v>21</v>
      </c>
      <c r="N162" s="154" t="s">
        <v>47</v>
      </c>
      <c r="P162" s="155">
        <f>O162*H162</f>
        <v>0</v>
      </c>
      <c r="Q162" s="155">
        <v>0.00428</v>
      </c>
      <c r="R162" s="155">
        <f>Q162*H162</f>
        <v>0.69336</v>
      </c>
      <c r="S162" s="155">
        <v>0</v>
      </c>
      <c r="T162" s="156">
        <f>S162*H162</f>
        <v>0</v>
      </c>
      <c r="AR162" s="157" t="s">
        <v>167</v>
      </c>
      <c r="AT162" s="157" t="s">
        <v>162</v>
      </c>
      <c r="AU162" s="157" t="s">
        <v>85</v>
      </c>
      <c r="AY162" s="18" t="s">
        <v>160</v>
      </c>
      <c r="BE162" s="158">
        <f>IF(N162="základní",J162,0)</f>
        <v>0</v>
      </c>
      <c r="BF162" s="158">
        <f>IF(N162="snížená",J162,0)</f>
        <v>0</v>
      </c>
      <c r="BG162" s="158">
        <f>IF(N162="zákl. přenesená",J162,0)</f>
        <v>0</v>
      </c>
      <c r="BH162" s="158">
        <f>IF(N162="sníž. přenesená",J162,0)</f>
        <v>0</v>
      </c>
      <c r="BI162" s="158">
        <f>IF(N162="nulová",J162,0)</f>
        <v>0</v>
      </c>
      <c r="BJ162" s="18" t="s">
        <v>83</v>
      </c>
      <c r="BK162" s="158">
        <f>ROUND(I162*H162,2)</f>
        <v>0</v>
      </c>
      <c r="BL162" s="18" t="s">
        <v>167</v>
      </c>
      <c r="BM162" s="157" t="s">
        <v>2542</v>
      </c>
    </row>
    <row r="163" spans="2:47" s="1" customFormat="1" ht="81">
      <c r="B163" s="33"/>
      <c r="D163" s="159" t="s">
        <v>169</v>
      </c>
      <c r="F163" s="160" t="s">
        <v>2527</v>
      </c>
      <c r="I163" s="94"/>
      <c r="L163" s="33"/>
      <c r="M163" s="161"/>
      <c r="T163" s="54"/>
      <c r="AT163" s="18" t="s">
        <v>169</v>
      </c>
      <c r="AU163" s="18" t="s">
        <v>85</v>
      </c>
    </row>
    <row r="164" spans="2:51" s="13" customFormat="1" ht="10">
      <c r="B164" s="168"/>
      <c r="D164" s="159" t="s">
        <v>171</v>
      </c>
      <c r="E164" s="169" t="s">
        <v>21</v>
      </c>
      <c r="F164" s="170" t="s">
        <v>2543</v>
      </c>
      <c r="H164" s="171">
        <v>150</v>
      </c>
      <c r="I164" s="172"/>
      <c r="L164" s="168"/>
      <c r="M164" s="173"/>
      <c r="T164" s="174"/>
      <c r="AT164" s="169" t="s">
        <v>171</v>
      </c>
      <c r="AU164" s="169" t="s">
        <v>85</v>
      </c>
      <c r="AV164" s="13" t="s">
        <v>85</v>
      </c>
      <c r="AW164" s="13" t="s">
        <v>37</v>
      </c>
      <c r="AX164" s="13" t="s">
        <v>76</v>
      </c>
      <c r="AY164" s="169" t="s">
        <v>160</v>
      </c>
    </row>
    <row r="165" spans="2:51" s="13" customFormat="1" ht="10">
      <c r="B165" s="168"/>
      <c r="D165" s="159" t="s">
        <v>171</v>
      </c>
      <c r="E165" s="169" t="s">
        <v>21</v>
      </c>
      <c r="F165" s="170" t="s">
        <v>2544</v>
      </c>
      <c r="H165" s="171">
        <v>12</v>
      </c>
      <c r="I165" s="172"/>
      <c r="L165" s="168"/>
      <c r="M165" s="173"/>
      <c r="T165" s="174"/>
      <c r="AT165" s="169" t="s">
        <v>171</v>
      </c>
      <c r="AU165" s="169" t="s">
        <v>85</v>
      </c>
      <c r="AV165" s="13" t="s">
        <v>85</v>
      </c>
      <c r="AW165" s="13" t="s">
        <v>37</v>
      </c>
      <c r="AX165" s="13" t="s">
        <v>76</v>
      </c>
      <c r="AY165" s="169" t="s">
        <v>160</v>
      </c>
    </row>
    <row r="166" spans="2:51" s="15" customFormat="1" ht="10">
      <c r="B166" s="182"/>
      <c r="D166" s="159" t="s">
        <v>171</v>
      </c>
      <c r="E166" s="183" t="s">
        <v>21</v>
      </c>
      <c r="F166" s="184" t="s">
        <v>185</v>
      </c>
      <c r="H166" s="185">
        <v>162</v>
      </c>
      <c r="I166" s="186"/>
      <c r="L166" s="182"/>
      <c r="M166" s="187"/>
      <c r="T166" s="188"/>
      <c r="AT166" s="183" t="s">
        <v>171</v>
      </c>
      <c r="AU166" s="183" t="s">
        <v>85</v>
      </c>
      <c r="AV166" s="15" t="s">
        <v>167</v>
      </c>
      <c r="AW166" s="15" t="s">
        <v>37</v>
      </c>
      <c r="AX166" s="15" t="s">
        <v>83</v>
      </c>
      <c r="AY166" s="183" t="s">
        <v>160</v>
      </c>
    </row>
    <row r="167" spans="2:65" s="1" customFormat="1" ht="24" customHeight="1">
      <c r="B167" s="33"/>
      <c r="C167" s="146" t="s">
        <v>409</v>
      </c>
      <c r="D167" s="146" t="s">
        <v>162</v>
      </c>
      <c r="E167" s="147" t="s">
        <v>2545</v>
      </c>
      <c r="F167" s="148" t="s">
        <v>2546</v>
      </c>
      <c r="G167" s="149" t="s">
        <v>370</v>
      </c>
      <c r="H167" s="150">
        <v>61</v>
      </c>
      <c r="I167" s="151"/>
      <c r="J167" s="152">
        <f>ROUND(I167*H167,2)</f>
        <v>0</v>
      </c>
      <c r="K167" s="148" t="s">
        <v>21</v>
      </c>
      <c r="L167" s="33"/>
      <c r="M167" s="153" t="s">
        <v>21</v>
      </c>
      <c r="N167" s="154" t="s">
        <v>47</v>
      </c>
      <c r="P167" s="155">
        <f>O167*H167</f>
        <v>0</v>
      </c>
      <c r="Q167" s="155">
        <v>0.00726</v>
      </c>
      <c r="R167" s="155">
        <f>Q167*H167</f>
        <v>0.44286</v>
      </c>
      <c r="S167" s="155">
        <v>0</v>
      </c>
      <c r="T167" s="156">
        <f>S167*H167</f>
        <v>0</v>
      </c>
      <c r="AR167" s="157" t="s">
        <v>167</v>
      </c>
      <c r="AT167" s="157" t="s">
        <v>162</v>
      </c>
      <c r="AU167" s="157" t="s">
        <v>85</v>
      </c>
      <c r="AY167" s="18" t="s">
        <v>160</v>
      </c>
      <c r="BE167" s="158">
        <f>IF(N167="základní",J167,0)</f>
        <v>0</v>
      </c>
      <c r="BF167" s="158">
        <f>IF(N167="snížená",J167,0)</f>
        <v>0</v>
      </c>
      <c r="BG167" s="158">
        <f>IF(N167="zákl. přenesená",J167,0)</f>
        <v>0</v>
      </c>
      <c r="BH167" s="158">
        <f>IF(N167="sníž. přenesená",J167,0)</f>
        <v>0</v>
      </c>
      <c r="BI167" s="158">
        <f>IF(N167="nulová",J167,0)</f>
        <v>0</v>
      </c>
      <c r="BJ167" s="18" t="s">
        <v>83</v>
      </c>
      <c r="BK167" s="158">
        <f>ROUND(I167*H167,2)</f>
        <v>0</v>
      </c>
      <c r="BL167" s="18" t="s">
        <v>167</v>
      </c>
      <c r="BM167" s="157" t="s">
        <v>2547</v>
      </c>
    </row>
    <row r="168" spans="2:47" s="1" customFormat="1" ht="81">
      <c r="B168" s="33"/>
      <c r="D168" s="159" t="s">
        <v>169</v>
      </c>
      <c r="F168" s="160" t="s">
        <v>2527</v>
      </c>
      <c r="I168" s="94"/>
      <c r="L168" s="33"/>
      <c r="M168" s="161"/>
      <c r="T168" s="54"/>
      <c r="AT168" s="18" t="s">
        <v>169</v>
      </c>
      <c r="AU168" s="18" t="s">
        <v>85</v>
      </c>
    </row>
    <row r="169" spans="2:51" s="13" customFormat="1" ht="10">
      <c r="B169" s="168"/>
      <c r="D169" s="159" t="s">
        <v>171</v>
      </c>
      <c r="E169" s="169" t="s">
        <v>21</v>
      </c>
      <c r="F169" s="170" t="s">
        <v>2548</v>
      </c>
      <c r="H169" s="171">
        <v>61</v>
      </c>
      <c r="I169" s="172"/>
      <c r="L169" s="168"/>
      <c r="M169" s="173"/>
      <c r="T169" s="174"/>
      <c r="AT169" s="169" t="s">
        <v>171</v>
      </c>
      <c r="AU169" s="169" t="s">
        <v>85</v>
      </c>
      <c r="AV169" s="13" t="s">
        <v>85</v>
      </c>
      <c r="AW169" s="13" t="s">
        <v>37</v>
      </c>
      <c r="AX169" s="13" t="s">
        <v>76</v>
      </c>
      <c r="AY169" s="169" t="s">
        <v>160</v>
      </c>
    </row>
    <row r="170" spans="2:51" s="15" customFormat="1" ht="10">
      <c r="B170" s="182"/>
      <c r="D170" s="159" t="s">
        <v>171</v>
      </c>
      <c r="E170" s="183" t="s">
        <v>21</v>
      </c>
      <c r="F170" s="184" t="s">
        <v>185</v>
      </c>
      <c r="H170" s="185">
        <v>61</v>
      </c>
      <c r="I170" s="186"/>
      <c r="L170" s="182"/>
      <c r="M170" s="187"/>
      <c r="T170" s="188"/>
      <c r="AT170" s="183" t="s">
        <v>171</v>
      </c>
      <c r="AU170" s="183" t="s">
        <v>85</v>
      </c>
      <c r="AV170" s="15" t="s">
        <v>167</v>
      </c>
      <c r="AW170" s="15" t="s">
        <v>37</v>
      </c>
      <c r="AX170" s="15" t="s">
        <v>83</v>
      </c>
      <c r="AY170" s="183" t="s">
        <v>160</v>
      </c>
    </row>
    <row r="171" spans="2:65" s="1" customFormat="1" ht="24" customHeight="1">
      <c r="B171" s="33"/>
      <c r="C171" s="146" t="s">
        <v>414</v>
      </c>
      <c r="D171" s="146" t="s">
        <v>162</v>
      </c>
      <c r="E171" s="147" t="s">
        <v>2549</v>
      </c>
      <c r="F171" s="148" t="s">
        <v>2550</v>
      </c>
      <c r="G171" s="149" t="s">
        <v>370</v>
      </c>
      <c r="H171" s="150">
        <v>10</v>
      </c>
      <c r="I171" s="151"/>
      <c r="J171" s="152">
        <f>ROUND(I171*H171,2)</f>
        <v>0</v>
      </c>
      <c r="K171" s="148" t="s">
        <v>21</v>
      </c>
      <c r="L171" s="33"/>
      <c r="M171" s="153" t="s">
        <v>21</v>
      </c>
      <c r="N171" s="154" t="s">
        <v>47</v>
      </c>
      <c r="P171" s="155">
        <f>O171*H171</f>
        <v>0</v>
      </c>
      <c r="Q171" s="155">
        <v>0.01149</v>
      </c>
      <c r="R171" s="155">
        <f>Q171*H171</f>
        <v>0.1149</v>
      </c>
      <c r="S171" s="155">
        <v>0</v>
      </c>
      <c r="T171" s="156">
        <f>S171*H171</f>
        <v>0</v>
      </c>
      <c r="AR171" s="157" t="s">
        <v>167</v>
      </c>
      <c r="AT171" s="157" t="s">
        <v>162</v>
      </c>
      <c r="AU171" s="157" t="s">
        <v>85</v>
      </c>
      <c r="AY171" s="18" t="s">
        <v>160</v>
      </c>
      <c r="BE171" s="158">
        <f>IF(N171="základní",J171,0)</f>
        <v>0</v>
      </c>
      <c r="BF171" s="158">
        <f>IF(N171="snížená",J171,0)</f>
        <v>0</v>
      </c>
      <c r="BG171" s="158">
        <f>IF(N171="zákl. přenesená",J171,0)</f>
        <v>0</v>
      </c>
      <c r="BH171" s="158">
        <f>IF(N171="sníž. přenesená",J171,0)</f>
        <v>0</v>
      </c>
      <c r="BI171" s="158">
        <f>IF(N171="nulová",J171,0)</f>
        <v>0</v>
      </c>
      <c r="BJ171" s="18" t="s">
        <v>83</v>
      </c>
      <c r="BK171" s="158">
        <f>ROUND(I171*H171,2)</f>
        <v>0</v>
      </c>
      <c r="BL171" s="18" t="s">
        <v>167</v>
      </c>
      <c r="BM171" s="157" t="s">
        <v>2551</v>
      </c>
    </row>
    <row r="172" spans="2:47" s="1" customFormat="1" ht="81">
      <c r="B172" s="33"/>
      <c r="D172" s="159" t="s">
        <v>169</v>
      </c>
      <c r="F172" s="160" t="s">
        <v>2527</v>
      </c>
      <c r="I172" s="94"/>
      <c r="L172" s="33"/>
      <c r="M172" s="161"/>
      <c r="T172" s="54"/>
      <c r="AT172" s="18" t="s">
        <v>169</v>
      </c>
      <c r="AU172" s="18" t="s">
        <v>85</v>
      </c>
    </row>
    <row r="173" spans="2:51" s="13" customFormat="1" ht="10">
      <c r="B173" s="168"/>
      <c r="D173" s="159" t="s">
        <v>171</v>
      </c>
      <c r="E173" s="169" t="s">
        <v>21</v>
      </c>
      <c r="F173" s="170" t="s">
        <v>2552</v>
      </c>
      <c r="H173" s="171">
        <v>10</v>
      </c>
      <c r="I173" s="172"/>
      <c r="L173" s="168"/>
      <c r="M173" s="173"/>
      <c r="T173" s="174"/>
      <c r="AT173" s="169" t="s">
        <v>171</v>
      </c>
      <c r="AU173" s="169" t="s">
        <v>85</v>
      </c>
      <c r="AV173" s="13" t="s">
        <v>85</v>
      </c>
      <c r="AW173" s="13" t="s">
        <v>37</v>
      </c>
      <c r="AX173" s="13" t="s">
        <v>76</v>
      </c>
      <c r="AY173" s="169" t="s">
        <v>160</v>
      </c>
    </row>
    <row r="174" spans="2:51" s="15" customFormat="1" ht="10">
      <c r="B174" s="182"/>
      <c r="D174" s="159" t="s">
        <v>171</v>
      </c>
      <c r="E174" s="183" t="s">
        <v>21</v>
      </c>
      <c r="F174" s="184" t="s">
        <v>185</v>
      </c>
      <c r="H174" s="185">
        <v>10</v>
      </c>
      <c r="I174" s="186"/>
      <c r="L174" s="182"/>
      <c r="M174" s="187"/>
      <c r="T174" s="188"/>
      <c r="AT174" s="183" t="s">
        <v>171</v>
      </c>
      <c r="AU174" s="183" t="s">
        <v>85</v>
      </c>
      <c r="AV174" s="15" t="s">
        <v>167</v>
      </c>
      <c r="AW174" s="15" t="s">
        <v>37</v>
      </c>
      <c r="AX174" s="15" t="s">
        <v>83</v>
      </c>
      <c r="AY174" s="183" t="s">
        <v>160</v>
      </c>
    </row>
    <row r="175" spans="2:65" s="1" customFormat="1" ht="16.5" customHeight="1">
      <c r="B175" s="33"/>
      <c r="C175" s="146" t="s">
        <v>416</v>
      </c>
      <c r="D175" s="146" t="s">
        <v>162</v>
      </c>
      <c r="E175" s="147" t="s">
        <v>2553</v>
      </c>
      <c r="F175" s="148" t="s">
        <v>2554</v>
      </c>
      <c r="G175" s="149" t="s">
        <v>370</v>
      </c>
      <c r="H175" s="150">
        <v>362</v>
      </c>
      <c r="I175" s="151"/>
      <c r="J175" s="152">
        <f>ROUND(I175*H175,2)</f>
        <v>0</v>
      </c>
      <c r="K175" s="148" t="s">
        <v>166</v>
      </c>
      <c r="L175" s="33"/>
      <c r="M175" s="153" t="s">
        <v>21</v>
      </c>
      <c r="N175" s="154" t="s">
        <v>47</v>
      </c>
      <c r="P175" s="155">
        <f>O175*H175</f>
        <v>0</v>
      </c>
      <c r="Q175" s="155">
        <v>0</v>
      </c>
      <c r="R175" s="155">
        <f>Q175*H175</f>
        <v>0</v>
      </c>
      <c r="S175" s="155">
        <v>0</v>
      </c>
      <c r="T175" s="156">
        <f>S175*H175</f>
        <v>0</v>
      </c>
      <c r="AR175" s="157" t="s">
        <v>167</v>
      </c>
      <c r="AT175" s="157" t="s">
        <v>162</v>
      </c>
      <c r="AU175" s="157" t="s">
        <v>85</v>
      </c>
      <c r="AY175" s="18" t="s">
        <v>160</v>
      </c>
      <c r="BE175" s="158">
        <f>IF(N175="základní",J175,0)</f>
        <v>0</v>
      </c>
      <c r="BF175" s="158">
        <f>IF(N175="snížená",J175,0)</f>
        <v>0</v>
      </c>
      <c r="BG175" s="158">
        <f>IF(N175="zákl. přenesená",J175,0)</f>
        <v>0</v>
      </c>
      <c r="BH175" s="158">
        <f>IF(N175="sníž. přenesená",J175,0)</f>
        <v>0</v>
      </c>
      <c r="BI175" s="158">
        <f>IF(N175="nulová",J175,0)</f>
        <v>0</v>
      </c>
      <c r="BJ175" s="18" t="s">
        <v>83</v>
      </c>
      <c r="BK175" s="158">
        <f>ROUND(I175*H175,2)</f>
        <v>0</v>
      </c>
      <c r="BL175" s="18" t="s">
        <v>167</v>
      </c>
      <c r="BM175" s="157" t="s">
        <v>2555</v>
      </c>
    </row>
    <row r="176" spans="2:47" s="1" customFormat="1" ht="27">
      <c r="B176" s="33"/>
      <c r="D176" s="159" t="s">
        <v>169</v>
      </c>
      <c r="F176" s="160" t="s">
        <v>2556</v>
      </c>
      <c r="I176" s="94"/>
      <c r="L176" s="33"/>
      <c r="M176" s="161"/>
      <c r="T176" s="54"/>
      <c r="AT176" s="18" t="s">
        <v>169</v>
      </c>
      <c r="AU176" s="18" t="s">
        <v>85</v>
      </c>
    </row>
    <row r="177" spans="2:65" s="1" customFormat="1" ht="16.5" customHeight="1">
      <c r="B177" s="33"/>
      <c r="C177" s="146" t="s">
        <v>422</v>
      </c>
      <c r="D177" s="146" t="s">
        <v>162</v>
      </c>
      <c r="E177" s="147" t="s">
        <v>2557</v>
      </c>
      <c r="F177" s="148" t="s">
        <v>2558</v>
      </c>
      <c r="G177" s="149" t="s">
        <v>370</v>
      </c>
      <c r="H177" s="150">
        <v>362</v>
      </c>
      <c r="I177" s="151"/>
      <c r="J177" s="152">
        <f>ROUND(I177*H177,2)</f>
        <v>0</v>
      </c>
      <c r="K177" s="148" t="s">
        <v>166</v>
      </c>
      <c r="L177" s="33"/>
      <c r="M177" s="153" t="s">
        <v>21</v>
      </c>
      <c r="N177" s="154" t="s">
        <v>47</v>
      </c>
      <c r="P177" s="155">
        <f>O177*H177</f>
        <v>0</v>
      </c>
      <c r="Q177" s="155">
        <v>0</v>
      </c>
      <c r="R177" s="155">
        <f>Q177*H177</f>
        <v>0</v>
      </c>
      <c r="S177" s="155">
        <v>0</v>
      </c>
      <c r="T177" s="156">
        <f>S177*H177</f>
        <v>0</v>
      </c>
      <c r="AR177" s="157" t="s">
        <v>167</v>
      </c>
      <c r="AT177" s="157" t="s">
        <v>162</v>
      </c>
      <c r="AU177" s="157" t="s">
        <v>85</v>
      </c>
      <c r="AY177" s="18" t="s">
        <v>160</v>
      </c>
      <c r="BE177" s="158">
        <f>IF(N177="základní",J177,0)</f>
        <v>0</v>
      </c>
      <c r="BF177" s="158">
        <f>IF(N177="snížená",J177,0)</f>
        <v>0</v>
      </c>
      <c r="BG177" s="158">
        <f>IF(N177="zákl. přenesená",J177,0)</f>
        <v>0</v>
      </c>
      <c r="BH177" s="158">
        <f>IF(N177="sníž. přenesená",J177,0)</f>
        <v>0</v>
      </c>
      <c r="BI177" s="158">
        <f>IF(N177="nulová",J177,0)</f>
        <v>0</v>
      </c>
      <c r="BJ177" s="18" t="s">
        <v>83</v>
      </c>
      <c r="BK177" s="158">
        <f>ROUND(I177*H177,2)</f>
        <v>0</v>
      </c>
      <c r="BL177" s="18" t="s">
        <v>167</v>
      </c>
      <c r="BM177" s="157" t="s">
        <v>2559</v>
      </c>
    </row>
    <row r="178" spans="2:47" s="1" customFormat="1" ht="81">
      <c r="B178" s="33"/>
      <c r="D178" s="159" t="s">
        <v>169</v>
      </c>
      <c r="F178" s="160" t="s">
        <v>2560</v>
      </c>
      <c r="I178" s="94"/>
      <c r="L178" s="33"/>
      <c r="M178" s="161"/>
      <c r="T178" s="54"/>
      <c r="AT178" s="18" t="s">
        <v>169</v>
      </c>
      <c r="AU178" s="18" t="s">
        <v>85</v>
      </c>
    </row>
    <row r="179" spans="2:65" s="1" customFormat="1" ht="16.5" customHeight="1">
      <c r="B179" s="33"/>
      <c r="C179" s="146" t="s">
        <v>427</v>
      </c>
      <c r="D179" s="146" t="s">
        <v>162</v>
      </c>
      <c r="E179" s="147" t="s">
        <v>2561</v>
      </c>
      <c r="F179" s="148" t="s">
        <v>2562</v>
      </c>
      <c r="G179" s="149" t="s">
        <v>370</v>
      </c>
      <c r="H179" s="150">
        <v>313</v>
      </c>
      <c r="I179" s="151"/>
      <c r="J179" s="152">
        <f>ROUND(I179*H179,2)</f>
        <v>0</v>
      </c>
      <c r="K179" s="148" t="s">
        <v>166</v>
      </c>
      <c r="L179" s="33"/>
      <c r="M179" s="153" t="s">
        <v>21</v>
      </c>
      <c r="N179" s="154" t="s">
        <v>47</v>
      </c>
      <c r="P179" s="155">
        <f>O179*H179</f>
        <v>0</v>
      </c>
      <c r="Q179" s="155">
        <v>0</v>
      </c>
      <c r="R179" s="155">
        <f>Q179*H179</f>
        <v>0</v>
      </c>
      <c r="S179" s="155">
        <v>0</v>
      </c>
      <c r="T179" s="156">
        <f>S179*H179</f>
        <v>0</v>
      </c>
      <c r="AR179" s="157" t="s">
        <v>167</v>
      </c>
      <c r="AT179" s="157" t="s">
        <v>162</v>
      </c>
      <c r="AU179" s="157" t="s">
        <v>85</v>
      </c>
      <c r="AY179" s="18" t="s">
        <v>160</v>
      </c>
      <c r="BE179" s="158">
        <f>IF(N179="základní",J179,0)</f>
        <v>0</v>
      </c>
      <c r="BF179" s="158">
        <f>IF(N179="snížená",J179,0)</f>
        <v>0</v>
      </c>
      <c r="BG179" s="158">
        <f>IF(N179="zákl. přenesená",J179,0)</f>
        <v>0</v>
      </c>
      <c r="BH179" s="158">
        <f>IF(N179="sníž. přenesená",J179,0)</f>
        <v>0</v>
      </c>
      <c r="BI179" s="158">
        <f>IF(N179="nulová",J179,0)</f>
        <v>0</v>
      </c>
      <c r="BJ179" s="18" t="s">
        <v>83</v>
      </c>
      <c r="BK179" s="158">
        <f>ROUND(I179*H179,2)</f>
        <v>0</v>
      </c>
      <c r="BL179" s="18" t="s">
        <v>167</v>
      </c>
      <c r="BM179" s="157" t="s">
        <v>2563</v>
      </c>
    </row>
    <row r="180" spans="2:47" s="1" customFormat="1" ht="81">
      <c r="B180" s="33"/>
      <c r="D180" s="159" t="s">
        <v>169</v>
      </c>
      <c r="F180" s="160" t="s">
        <v>2560</v>
      </c>
      <c r="I180" s="94"/>
      <c r="L180" s="33"/>
      <c r="M180" s="161"/>
      <c r="T180" s="54"/>
      <c r="AT180" s="18" t="s">
        <v>169</v>
      </c>
      <c r="AU180" s="18" t="s">
        <v>85</v>
      </c>
    </row>
    <row r="181" spans="2:65" s="1" customFormat="1" ht="16.5" customHeight="1">
      <c r="B181" s="33"/>
      <c r="C181" s="146" t="s">
        <v>432</v>
      </c>
      <c r="D181" s="146" t="s">
        <v>162</v>
      </c>
      <c r="E181" s="147" t="s">
        <v>2564</v>
      </c>
      <c r="F181" s="148" t="s">
        <v>2565</v>
      </c>
      <c r="G181" s="149" t="s">
        <v>370</v>
      </c>
      <c r="H181" s="150">
        <v>411</v>
      </c>
      <c r="I181" s="151"/>
      <c r="J181" s="152">
        <f>ROUND(I181*H181,2)</f>
        <v>0</v>
      </c>
      <c r="K181" s="148" t="s">
        <v>166</v>
      </c>
      <c r="L181" s="33"/>
      <c r="M181" s="153" t="s">
        <v>21</v>
      </c>
      <c r="N181" s="154" t="s">
        <v>47</v>
      </c>
      <c r="P181" s="155">
        <f>O181*H181</f>
        <v>0</v>
      </c>
      <c r="Q181" s="155">
        <v>0</v>
      </c>
      <c r="R181" s="155">
        <f>Q181*H181</f>
        <v>0</v>
      </c>
      <c r="S181" s="155">
        <v>0</v>
      </c>
      <c r="T181" s="156">
        <f>S181*H181</f>
        <v>0</v>
      </c>
      <c r="AR181" s="157" t="s">
        <v>167</v>
      </c>
      <c r="AT181" s="157" t="s">
        <v>162</v>
      </c>
      <c r="AU181" s="157" t="s">
        <v>85</v>
      </c>
      <c r="AY181" s="18" t="s">
        <v>160</v>
      </c>
      <c r="BE181" s="158">
        <f>IF(N181="základní",J181,0)</f>
        <v>0</v>
      </c>
      <c r="BF181" s="158">
        <f>IF(N181="snížená",J181,0)</f>
        <v>0</v>
      </c>
      <c r="BG181" s="158">
        <f>IF(N181="zákl. přenesená",J181,0)</f>
        <v>0</v>
      </c>
      <c r="BH181" s="158">
        <f>IF(N181="sníž. přenesená",J181,0)</f>
        <v>0</v>
      </c>
      <c r="BI181" s="158">
        <f>IF(N181="nulová",J181,0)</f>
        <v>0</v>
      </c>
      <c r="BJ181" s="18" t="s">
        <v>83</v>
      </c>
      <c r="BK181" s="158">
        <f>ROUND(I181*H181,2)</f>
        <v>0</v>
      </c>
      <c r="BL181" s="18" t="s">
        <v>167</v>
      </c>
      <c r="BM181" s="157" t="s">
        <v>2566</v>
      </c>
    </row>
    <row r="182" spans="2:47" s="1" customFormat="1" ht="81">
      <c r="B182" s="33"/>
      <c r="D182" s="159" t="s">
        <v>169</v>
      </c>
      <c r="F182" s="160" t="s">
        <v>2560</v>
      </c>
      <c r="I182" s="94"/>
      <c r="L182" s="33"/>
      <c r="M182" s="161"/>
      <c r="T182" s="54"/>
      <c r="AT182" s="18" t="s">
        <v>169</v>
      </c>
      <c r="AU182" s="18" t="s">
        <v>85</v>
      </c>
    </row>
    <row r="183" spans="2:65" s="1" customFormat="1" ht="16.5" customHeight="1">
      <c r="B183" s="33"/>
      <c r="C183" s="146" t="s">
        <v>437</v>
      </c>
      <c r="D183" s="146" t="s">
        <v>162</v>
      </c>
      <c r="E183" s="147" t="s">
        <v>2567</v>
      </c>
      <c r="F183" s="148" t="s">
        <v>2568</v>
      </c>
      <c r="G183" s="149" t="s">
        <v>332</v>
      </c>
      <c r="H183" s="150">
        <v>4</v>
      </c>
      <c r="I183" s="151"/>
      <c r="J183" s="152">
        <f>ROUND(I183*H183,2)</f>
        <v>0</v>
      </c>
      <c r="K183" s="148" t="s">
        <v>166</v>
      </c>
      <c r="L183" s="33"/>
      <c r="M183" s="153" t="s">
        <v>21</v>
      </c>
      <c r="N183" s="154" t="s">
        <v>47</v>
      </c>
      <c r="P183" s="155">
        <f>O183*H183</f>
        <v>0</v>
      </c>
      <c r="Q183" s="155">
        <v>0.46009</v>
      </c>
      <c r="R183" s="155">
        <f>Q183*H183</f>
        <v>1.84036</v>
      </c>
      <c r="S183" s="155">
        <v>0</v>
      </c>
      <c r="T183" s="156">
        <f>S183*H183</f>
        <v>0</v>
      </c>
      <c r="AR183" s="157" t="s">
        <v>167</v>
      </c>
      <c r="AT183" s="157" t="s">
        <v>162</v>
      </c>
      <c r="AU183" s="157" t="s">
        <v>85</v>
      </c>
      <c r="AY183" s="18" t="s">
        <v>160</v>
      </c>
      <c r="BE183" s="158">
        <f>IF(N183="základní",J183,0)</f>
        <v>0</v>
      </c>
      <c r="BF183" s="158">
        <f>IF(N183="snížená",J183,0)</f>
        <v>0</v>
      </c>
      <c r="BG183" s="158">
        <f>IF(N183="zákl. přenesená",J183,0)</f>
        <v>0</v>
      </c>
      <c r="BH183" s="158">
        <f>IF(N183="sníž. přenesená",J183,0)</f>
        <v>0</v>
      </c>
      <c r="BI183" s="158">
        <f>IF(N183="nulová",J183,0)</f>
        <v>0</v>
      </c>
      <c r="BJ183" s="18" t="s">
        <v>83</v>
      </c>
      <c r="BK183" s="158">
        <f>ROUND(I183*H183,2)</f>
        <v>0</v>
      </c>
      <c r="BL183" s="18" t="s">
        <v>167</v>
      </c>
      <c r="BM183" s="157" t="s">
        <v>2569</v>
      </c>
    </row>
    <row r="184" spans="2:47" s="1" customFormat="1" ht="81">
      <c r="B184" s="33"/>
      <c r="D184" s="159" t="s">
        <v>169</v>
      </c>
      <c r="F184" s="160" t="s">
        <v>2560</v>
      </c>
      <c r="I184" s="94"/>
      <c r="L184" s="33"/>
      <c r="M184" s="161"/>
      <c r="T184" s="54"/>
      <c r="AT184" s="18" t="s">
        <v>169</v>
      </c>
      <c r="AU184" s="18" t="s">
        <v>85</v>
      </c>
    </row>
    <row r="185" spans="2:65" s="1" customFormat="1" ht="16.5" customHeight="1">
      <c r="B185" s="33"/>
      <c r="C185" s="146" t="s">
        <v>445</v>
      </c>
      <c r="D185" s="146" t="s">
        <v>162</v>
      </c>
      <c r="E185" s="147" t="s">
        <v>2570</v>
      </c>
      <c r="F185" s="148" t="s">
        <v>2571</v>
      </c>
      <c r="G185" s="149" t="s">
        <v>370</v>
      </c>
      <c r="H185" s="150">
        <v>71</v>
      </c>
      <c r="I185" s="151"/>
      <c r="J185" s="152">
        <f>ROUND(I185*H185,2)</f>
        <v>0</v>
      </c>
      <c r="K185" s="148" t="s">
        <v>166</v>
      </c>
      <c r="L185" s="33"/>
      <c r="M185" s="153" t="s">
        <v>21</v>
      </c>
      <c r="N185" s="154" t="s">
        <v>47</v>
      </c>
      <c r="P185" s="155">
        <f>O185*H185</f>
        <v>0</v>
      </c>
      <c r="Q185" s="155">
        <v>0</v>
      </c>
      <c r="R185" s="155">
        <f>Q185*H185</f>
        <v>0</v>
      </c>
      <c r="S185" s="155">
        <v>0</v>
      </c>
      <c r="T185" s="156">
        <f>S185*H185</f>
        <v>0</v>
      </c>
      <c r="AR185" s="157" t="s">
        <v>167</v>
      </c>
      <c r="AT185" s="157" t="s">
        <v>162</v>
      </c>
      <c r="AU185" s="157" t="s">
        <v>85</v>
      </c>
      <c r="AY185" s="18" t="s">
        <v>160</v>
      </c>
      <c r="BE185" s="158">
        <f>IF(N185="základní",J185,0)</f>
        <v>0</v>
      </c>
      <c r="BF185" s="158">
        <f>IF(N185="snížená",J185,0)</f>
        <v>0</v>
      </c>
      <c r="BG185" s="158">
        <f>IF(N185="zákl. přenesená",J185,0)</f>
        <v>0</v>
      </c>
      <c r="BH185" s="158">
        <f>IF(N185="sníž. přenesená",J185,0)</f>
        <v>0</v>
      </c>
      <c r="BI185" s="158">
        <f>IF(N185="nulová",J185,0)</f>
        <v>0</v>
      </c>
      <c r="BJ185" s="18" t="s">
        <v>83</v>
      </c>
      <c r="BK185" s="158">
        <f>ROUND(I185*H185,2)</f>
        <v>0</v>
      </c>
      <c r="BL185" s="18" t="s">
        <v>167</v>
      </c>
      <c r="BM185" s="157" t="s">
        <v>2572</v>
      </c>
    </row>
    <row r="186" spans="2:47" s="1" customFormat="1" ht="81">
      <c r="B186" s="33"/>
      <c r="D186" s="159" t="s">
        <v>169</v>
      </c>
      <c r="F186" s="160" t="s">
        <v>2560</v>
      </c>
      <c r="I186" s="94"/>
      <c r="L186" s="33"/>
      <c r="M186" s="161"/>
      <c r="T186" s="54"/>
      <c r="AT186" s="18" t="s">
        <v>169</v>
      </c>
      <c r="AU186" s="18" t="s">
        <v>85</v>
      </c>
    </row>
    <row r="187" spans="2:65" s="1" customFormat="1" ht="16.5" customHeight="1">
      <c r="B187" s="33"/>
      <c r="C187" s="146" t="s">
        <v>450</v>
      </c>
      <c r="D187" s="146" t="s">
        <v>162</v>
      </c>
      <c r="E187" s="147" t="s">
        <v>2573</v>
      </c>
      <c r="F187" s="148" t="s">
        <v>2574</v>
      </c>
      <c r="G187" s="149" t="s">
        <v>332</v>
      </c>
      <c r="H187" s="150">
        <v>1</v>
      </c>
      <c r="I187" s="151"/>
      <c r="J187" s="152">
        <f>ROUND(I187*H187,2)</f>
        <v>0</v>
      </c>
      <c r="K187" s="148" t="s">
        <v>166</v>
      </c>
      <c r="L187" s="33"/>
      <c r="M187" s="153" t="s">
        <v>21</v>
      </c>
      <c r="N187" s="154" t="s">
        <v>47</v>
      </c>
      <c r="P187" s="155">
        <f>O187*H187</f>
        <v>0</v>
      </c>
      <c r="Q187" s="155">
        <v>0.47166</v>
      </c>
      <c r="R187" s="155">
        <f>Q187*H187</f>
        <v>0.47166</v>
      </c>
      <c r="S187" s="155">
        <v>0</v>
      </c>
      <c r="T187" s="156">
        <f>S187*H187</f>
        <v>0</v>
      </c>
      <c r="AR187" s="157" t="s">
        <v>167</v>
      </c>
      <c r="AT187" s="157" t="s">
        <v>162</v>
      </c>
      <c r="AU187" s="157" t="s">
        <v>85</v>
      </c>
      <c r="AY187" s="18" t="s">
        <v>160</v>
      </c>
      <c r="BE187" s="158">
        <f>IF(N187="základní",J187,0)</f>
        <v>0</v>
      </c>
      <c r="BF187" s="158">
        <f>IF(N187="snížená",J187,0)</f>
        <v>0</v>
      </c>
      <c r="BG187" s="158">
        <f>IF(N187="zákl. přenesená",J187,0)</f>
        <v>0</v>
      </c>
      <c r="BH187" s="158">
        <f>IF(N187="sníž. přenesená",J187,0)</f>
        <v>0</v>
      </c>
      <c r="BI187" s="158">
        <f>IF(N187="nulová",J187,0)</f>
        <v>0</v>
      </c>
      <c r="BJ187" s="18" t="s">
        <v>83</v>
      </c>
      <c r="BK187" s="158">
        <f>ROUND(I187*H187,2)</f>
        <v>0</v>
      </c>
      <c r="BL187" s="18" t="s">
        <v>167</v>
      </c>
      <c r="BM187" s="157" t="s">
        <v>2575</v>
      </c>
    </row>
    <row r="188" spans="2:47" s="1" customFormat="1" ht="81">
      <c r="B188" s="33"/>
      <c r="D188" s="159" t="s">
        <v>169</v>
      </c>
      <c r="F188" s="160" t="s">
        <v>2560</v>
      </c>
      <c r="I188" s="94"/>
      <c r="L188" s="33"/>
      <c r="M188" s="161"/>
      <c r="T188" s="54"/>
      <c r="AT188" s="18" t="s">
        <v>169</v>
      </c>
      <c r="AU188" s="18" t="s">
        <v>85</v>
      </c>
    </row>
    <row r="189" spans="2:65" s="1" customFormat="1" ht="16.5" customHeight="1">
      <c r="B189" s="33"/>
      <c r="C189" s="146" t="s">
        <v>455</v>
      </c>
      <c r="D189" s="146" t="s">
        <v>162</v>
      </c>
      <c r="E189" s="147" t="s">
        <v>2576</v>
      </c>
      <c r="F189" s="148" t="s">
        <v>2577</v>
      </c>
      <c r="G189" s="149" t="s">
        <v>332</v>
      </c>
      <c r="H189" s="150">
        <v>41</v>
      </c>
      <c r="I189" s="151"/>
      <c r="J189" s="152">
        <f>ROUND(I189*H189,2)</f>
        <v>0</v>
      </c>
      <c r="K189" s="148" t="s">
        <v>166</v>
      </c>
      <c r="L189" s="33"/>
      <c r="M189" s="153" t="s">
        <v>21</v>
      </c>
      <c r="N189" s="154" t="s">
        <v>47</v>
      </c>
      <c r="P189" s="155">
        <f>O189*H189</f>
        <v>0</v>
      </c>
      <c r="Q189" s="155">
        <v>0.01019</v>
      </c>
      <c r="R189" s="155">
        <f>Q189*H189</f>
        <v>0.41779</v>
      </c>
      <c r="S189" s="155">
        <v>0</v>
      </c>
      <c r="T189" s="156">
        <f>S189*H189</f>
        <v>0</v>
      </c>
      <c r="AR189" s="157" t="s">
        <v>167</v>
      </c>
      <c r="AT189" s="157" t="s">
        <v>162</v>
      </c>
      <c r="AU189" s="157" t="s">
        <v>85</v>
      </c>
      <c r="AY189" s="18" t="s">
        <v>160</v>
      </c>
      <c r="BE189" s="158">
        <f>IF(N189="základní",J189,0)</f>
        <v>0</v>
      </c>
      <c r="BF189" s="158">
        <f>IF(N189="snížená",J189,0)</f>
        <v>0</v>
      </c>
      <c r="BG189" s="158">
        <f>IF(N189="zákl. přenesená",J189,0)</f>
        <v>0</v>
      </c>
      <c r="BH189" s="158">
        <f>IF(N189="sníž. přenesená",J189,0)</f>
        <v>0</v>
      </c>
      <c r="BI189" s="158">
        <f>IF(N189="nulová",J189,0)</f>
        <v>0</v>
      </c>
      <c r="BJ189" s="18" t="s">
        <v>83</v>
      </c>
      <c r="BK189" s="158">
        <f>ROUND(I189*H189,2)</f>
        <v>0</v>
      </c>
      <c r="BL189" s="18" t="s">
        <v>167</v>
      </c>
      <c r="BM189" s="157" t="s">
        <v>2578</v>
      </c>
    </row>
    <row r="190" spans="2:47" s="1" customFormat="1" ht="36">
      <c r="B190" s="33"/>
      <c r="D190" s="159" t="s">
        <v>169</v>
      </c>
      <c r="F190" s="160" t="s">
        <v>2579</v>
      </c>
      <c r="I190" s="94"/>
      <c r="L190" s="33"/>
      <c r="M190" s="161"/>
      <c r="T190" s="54"/>
      <c r="AT190" s="18" t="s">
        <v>169</v>
      </c>
      <c r="AU190" s="18" t="s">
        <v>85</v>
      </c>
    </row>
    <row r="191" spans="2:65" s="1" customFormat="1" ht="16.5" customHeight="1">
      <c r="B191" s="33"/>
      <c r="C191" s="192" t="s">
        <v>460</v>
      </c>
      <c r="D191" s="192" t="s">
        <v>799</v>
      </c>
      <c r="E191" s="193" t="s">
        <v>2580</v>
      </c>
      <c r="F191" s="194" t="s">
        <v>2581</v>
      </c>
      <c r="G191" s="195" t="s">
        <v>332</v>
      </c>
      <c r="H191" s="196">
        <v>7</v>
      </c>
      <c r="I191" s="197"/>
      <c r="J191" s="198">
        <f aca="true" t="shared" si="0" ref="J191:J201">ROUND(I191*H191,2)</f>
        <v>0</v>
      </c>
      <c r="K191" s="194" t="s">
        <v>21</v>
      </c>
      <c r="L191" s="199"/>
      <c r="M191" s="200" t="s">
        <v>21</v>
      </c>
      <c r="N191" s="201" t="s">
        <v>47</v>
      </c>
      <c r="P191" s="155">
        <f aca="true" t="shared" si="1" ref="P191:P201">O191*H191</f>
        <v>0</v>
      </c>
      <c r="Q191" s="155">
        <v>0.262</v>
      </c>
      <c r="R191" s="155">
        <f aca="true" t="shared" si="2" ref="R191:R201">Q191*H191</f>
        <v>1.834</v>
      </c>
      <c r="S191" s="155">
        <v>0</v>
      </c>
      <c r="T191" s="156">
        <f aca="true" t="shared" si="3" ref="T191:T201">S191*H191</f>
        <v>0</v>
      </c>
      <c r="AR191" s="157" t="s">
        <v>247</v>
      </c>
      <c r="AT191" s="157" t="s">
        <v>799</v>
      </c>
      <c r="AU191" s="157" t="s">
        <v>85</v>
      </c>
      <c r="AY191" s="18" t="s">
        <v>160</v>
      </c>
      <c r="BE191" s="158">
        <f aca="true" t="shared" si="4" ref="BE191:BE201">IF(N191="základní",J191,0)</f>
        <v>0</v>
      </c>
      <c r="BF191" s="158">
        <f aca="true" t="shared" si="5" ref="BF191:BF201">IF(N191="snížená",J191,0)</f>
        <v>0</v>
      </c>
      <c r="BG191" s="158">
        <f aca="true" t="shared" si="6" ref="BG191:BG201">IF(N191="zákl. přenesená",J191,0)</f>
        <v>0</v>
      </c>
      <c r="BH191" s="158">
        <f aca="true" t="shared" si="7" ref="BH191:BH201">IF(N191="sníž. přenesená",J191,0)</f>
        <v>0</v>
      </c>
      <c r="BI191" s="158">
        <f aca="true" t="shared" si="8" ref="BI191:BI201">IF(N191="nulová",J191,0)</f>
        <v>0</v>
      </c>
      <c r="BJ191" s="18" t="s">
        <v>83</v>
      </c>
      <c r="BK191" s="158">
        <f aca="true" t="shared" si="9" ref="BK191:BK201">ROUND(I191*H191,2)</f>
        <v>0</v>
      </c>
      <c r="BL191" s="18" t="s">
        <v>167</v>
      </c>
      <c r="BM191" s="157" t="s">
        <v>2582</v>
      </c>
    </row>
    <row r="192" spans="2:65" s="1" customFormat="1" ht="16.5" customHeight="1">
      <c r="B192" s="33"/>
      <c r="C192" s="192" t="s">
        <v>467</v>
      </c>
      <c r="D192" s="192" t="s">
        <v>799</v>
      </c>
      <c r="E192" s="193" t="s">
        <v>2583</v>
      </c>
      <c r="F192" s="194" t="s">
        <v>2584</v>
      </c>
      <c r="G192" s="195" t="s">
        <v>332</v>
      </c>
      <c r="H192" s="196">
        <v>6</v>
      </c>
      <c r="I192" s="197"/>
      <c r="J192" s="198">
        <f t="shared" si="0"/>
        <v>0</v>
      </c>
      <c r="K192" s="194" t="s">
        <v>21</v>
      </c>
      <c r="L192" s="199"/>
      <c r="M192" s="200" t="s">
        <v>21</v>
      </c>
      <c r="N192" s="201" t="s">
        <v>47</v>
      </c>
      <c r="P192" s="155">
        <f t="shared" si="1"/>
        <v>0</v>
      </c>
      <c r="Q192" s="155">
        <v>0.331</v>
      </c>
      <c r="R192" s="155">
        <f t="shared" si="2"/>
        <v>1.9860000000000002</v>
      </c>
      <c r="S192" s="155">
        <v>0</v>
      </c>
      <c r="T192" s="156">
        <f t="shared" si="3"/>
        <v>0</v>
      </c>
      <c r="AR192" s="157" t="s">
        <v>247</v>
      </c>
      <c r="AT192" s="157" t="s">
        <v>799</v>
      </c>
      <c r="AU192" s="157" t="s">
        <v>85</v>
      </c>
      <c r="AY192" s="18" t="s">
        <v>160</v>
      </c>
      <c r="BE192" s="158">
        <f t="shared" si="4"/>
        <v>0</v>
      </c>
      <c r="BF192" s="158">
        <f t="shared" si="5"/>
        <v>0</v>
      </c>
      <c r="BG192" s="158">
        <f t="shared" si="6"/>
        <v>0</v>
      </c>
      <c r="BH192" s="158">
        <f t="shared" si="7"/>
        <v>0</v>
      </c>
      <c r="BI192" s="158">
        <f t="shared" si="8"/>
        <v>0</v>
      </c>
      <c r="BJ192" s="18" t="s">
        <v>83</v>
      </c>
      <c r="BK192" s="158">
        <f t="shared" si="9"/>
        <v>0</v>
      </c>
      <c r="BL192" s="18" t="s">
        <v>167</v>
      </c>
      <c r="BM192" s="157" t="s">
        <v>2585</v>
      </c>
    </row>
    <row r="193" spans="2:65" s="1" customFormat="1" ht="16.5" customHeight="1">
      <c r="B193" s="33"/>
      <c r="C193" s="192" t="s">
        <v>474</v>
      </c>
      <c r="D193" s="192" t="s">
        <v>799</v>
      </c>
      <c r="E193" s="193" t="s">
        <v>2586</v>
      </c>
      <c r="F193" s="194" t="s">
        <v>2587</v>
      </c>
      <c r="G193" s="195" t="s">
        <v>332</v>
      </c>
      <c r="H193" s="196">
        <v>2</v>
      </c>
      <c r="I193" s="197"/>
      <c r="J193" s="198">
        <f t="shared" si="0"/>
        <v>0</v>
      </c>
      <c r="K193" s="194" t="s">
        <v>21</v>
      </c>
      <c r="L193" s="199"/>
      <c r="M193" s="200" t="s">
        <v>21</v>
      </c>
      <c r="N193" s="201" t="s">
        <v>47</v>
      </c>
      <c r="P193" s="155">
        <f t="shared" si="1"/>
        <v>0</v>
      </c>
      <c r="Q193" s="155">
        <v>0.331</v>
      </c>
      <c r="R193" s="155">
        <f t="shared" si="2"/>
        <v>0.662</v>
      </c>
      <c r="S193" s="155">
        <v>0</v>
      </c>
      <c r="T193" s="156">
        <f t="shared" si="3"/>
        <v>0</v>
      </c>
      <c r="AR193" s="157" t="s">
        <v>247</v>
      </c>
      <c r="AT193" s="157" t="s">
        <v>799</v>
      </c>
      <c r="AU193" s="157" t="s">
        <v>85</v>
      </c>
      <c r="AY193" s="18" t="s">
        <v>160</v>
      </c>
      <c r="BE193" s="158">
        <f t="shared" si="4"/>
        <v>0</v>
      </c>
      <c r="BF193" s="158">
        <f t="shared" si="5"/>
        <v>0</v>
      </c>
      <c r="BG193" s="158">
        <f t="shared" si="6"/>
        <v>0</v>
      </c>
      <c r="BH193" s="158">
        <f t="shared" si="7"/>
        <v>0</v>
      </c>
      <c r="BI193" s="158">
        <f t="shared" si="8"/>
        <v>0</v>
      </c>
      <c r="BJ193" s="18" t="s">
        <v>83</v>
      </c>
      <c r="BK193" s="158">
        <f t="shared" si="9"/>
        <v>0</v>
      </c>
      <c r="BL193" s="18" t="s">
        <v>167</v>
      </c>
      <c r="BM193" s="157" t="s">
        <v>2588</v>
      </c>
    </row>
    <row r="194" spans="2:65" s="1" customFormat="1" ht="16.5" customHeight="1">
      <c r="B194" s="33"/>
      <c r="C194" s="192" t="s">
        <v>786</v>
      </c>
      <c r="D194" s="192" t="s">
        <v>799</v>
      </c>
      <c r="E194" s="193" t="s">
        <v>2589</v>
      </c>
      <c r="F194" s="194" t="s">
        <v>2590</v>
      </c>
      <c r="G194" s="195" t="s">
        <v>332</v>
      </c>
      <c r="H194" s="196">
        <v>2</v>
      </c>
      <c r="I194" s="197"/>
      <c r="J194" s="198">
        <f t="shared" si="0"/>
        <v>0</v>
      </c>
      <c r="K194" s="194" t="s">
        <v>166</v>
      </c>
      <c r="L194" s="199"/>
      <c r="M194" s="200" t="s">
        <v>21</v>
      </c>
      <c r="N194" s="201" t="s">
        <v>47</v>
      </c>
      <c r="P194" s="155">
        <f t="shared" si="1"/>
        <v>0</v>
      </c>
      <c r="Q194" s="155">
        <v>0.254</v>
      </c>
      <c r="R194" s="155">
        <f t="shared" si="2"/>
        <v>0.508</v>
      </c>
      <c r="S194" s="155">
        <v>0</v>
      </c>
      <c r="T194" s="156">
        <f t="shared" si="3"/>
        <v>0</v>
      </c>
      <c r="AR194" s="157" t="s">
        <v>247</v>
      </c>
      <c r="AT194" s="157" t="s">
        <v>799</v>
      </c>
      <c r="AU194" s="157" t="s">
        <v>85</v>
      </c>
      <c r="AY194" s="18" t="s">
        <v>160</v>
      </c>
      <c r="BE194" s="158">
        <f t="shared" si="4"/>
        <v>0</v>
      </c>
      <c r="BF194" s="158">
        <f t="shared" si="5"/>
        <v>0</v>
      </c>
      <c r="BG194" s="158">
        <f t="shared" si="6"/>
        <v>0</v>
      </c>
      <c r="BH194" s="158">
        <f t="shared" si="7"/>
        <v>0</v>
      </c>
      <c r="BI194" s="158">
        <f t="shared" si="8"/>
        <v>0</v>
      </c>
      <c r="BJ194" s="18" t="s">
        <v>83</v>
      </c>
      <c r="BK194" s="158">
        <f t="shared" si="9"/>
        <v>0</v>
      </c>
      <c r="BL194" s="18" t="s">
        <v>167</v>
      </c>
      <c r="BM194" s="157" t="s">
        <v>2591</v>
      </c>
    </row>
    <row r="195" spans="2:65" s="1" customFormat="1" ht="16.5" customHeight="1">
      <c r="B195" s="33"/>
      <c r="C195" s="192" t="s">
        <v>791</v>
      </c>
      <c r="D195" s="192" t="s">
        <v>799</v>
      </c>
      <c r="E195" s="193" t="s">
        <v>2592</v>
      </c>
      <c r="F195" s="194" t="s">
        <v>2593</v>
      </c>
      <c r="G195" s="195" t="s">
        <v>332</v>
      </c>
      <c r="H195" s="196">
        <v>2</v>
      </c>
      <c r="I195" s="197"/>
      <c r="J195" s="198">
        <f t="shared" si="0"/>
        <v>0</v>
      </c>
      <c r="K195" s="194" t="s">
        <v>166</v>
      </c>
      <c r="L195" s="199"/>
      <c r="M195" s="200" t="s">
        <v>21</v>
      </c>
      <c r="N195" s="201" t="s">
        <v>47</v>
      </c>
      <c r="P195" s="155">
        <f t="shared" si="1"/>
        <v>0</v>
      </c>
      <c r="Q195" s="155">
        <v>0.506</v>
      </c>
      <c r="R195" s="155">
        <f t="shared" si="2"/>
        <v>1.012</v>
      </c>
      <c r="S195" s="155">
        <v>0</v>
      </c>
      <c r="T195" s="156">
        <f t="shared" si="3"/>
        <v>0</v>
      </c>
      <c r="AR195" s="157" t="s">
        <v>247</v>
      </c>
      <c r="AT195" s="157" t="s">
        <v>799</v>
      </c>
      <c r="AU195" s="157" t="s">
        <v>85</v>
      </c>
      <c r="AY195" s="18" t="s">
        <v>160</v>
      </c>
      <c r="BE195" s="158">
        <f t="shared" si="4"/>
        <v>0</v>
      </c>
      <c r="BF195" s="158">
        <f t="shared" si="5"/>
        <v>0</v>
      </c>
      <c r="BG195" s="158">
        <f t="shared" si="6"/>
        <v>0</v>
      </c>
      <c r="BH195" s="158">
        <f t="shared" si="7"/>
        <v>0</v>
      </c>
      <c r="BI195" s="158">
        <f t="shared" si="8"/>
        <v>0</v>
      </c>
      <c r="BJ195" s="18" t="s">
        <v>83</v>
      </c>
      <c r="BK195" s="158">
        <f t="shared" si="9"/>
        <v>0</v>
      </c>
      <c r="BL195" s="18" t="s">
        <v>167</v>
      </c>
      <c r="BM195" s="157" t="s">
        <v>2594</v>
      </c>
    </row>
    <row r="196" spans="2:65" s="1" customFormat="1" ht="16.5" customHeight="1">
      <c r="B196" s="33"/>
      <c r="C196" s="192" t="s">
        <v>798</v>
      </c>
      <c r="D196" s="192" t="s">
        <v>799</v>
      </c>
      <c r="E196" s="193" t="s">
        <v>2595</v>
      </c>
      <c r="F196" s="194" t="s">
        <v>2596</v>
      </c>
      <c r="G196" s="195" t="s">
        <v>332</v>
      </c>
      <c r="H196" s="196">
        <v>1</v>
      </c>
      <c r="I196" s="197"/>
      <c r="J196" s="198">
        <f t="shared" si="0"/>
        <v>0</v>
      </c>
      <c r="K196" s="194" t="s">
        <v>166</v>
      </c>
      <c r="L196" s="199"/>
      <c r="M196" s="200" t="s">
        <v>21</v>
      </c>
      <c r="N196" s="201" t="s">
        <v>47</v>
      </c>
      <c r="P196" s="155">
        <f t="shared" si="1"/>
        <v>0</v>
      </c>
      <c r="Q196" s="155">
        <v>0.028</v>
      </c>
      <c r="R196" s="155">
        <f t="shared" si="2"/>
        <v>0.028</v>
      </c>
      <c r="S196" s="155">
        <v>0</v>
      </c>
      <c r="T196" s="156">
        <f t="shared" si="3"/>
        <v>0</v>
      </c>
      <c r="AR196" s="157" t="s">
        <v>247</v>
      </c>
      <c r="AT196" s="157" t="s">
        <v>799</v>
      </c>
      <c r="AU196" s="157" t="s">
        <v>85</v>
      </c>
      <c r="AY196" s="18" t="s">
        <v>160</v>
      </c>
      <c r="BE196" s="158">
        <f t="shared" si="4"/>
        <v>0</v>
      </c>
      <c r="BF196" s="158">
        <f t="shared" si="5"/>
        <v>0</v>
      </c>
      <c r="BG196" s="158">
        <f t="shared" si="6"/>
        <v>0</v>
      </c>
      <c r="BH196" s="158">
        <f t="shared" si="7"/>
        <v>0</v>
      </c>
      <c r="BI196" s="158">
        <f t="shared" si="8"/>
        <v>0</v>
      </c>
      <c r="BJ196" s="18" t="s">
        <v>83</v>
      </c>
      <c r="BK196" s="158">
        <f t="shared" si="9"/>
        <v>0</v>
      </c>
      <c r="BL196" s="18" t="s">
        <v>167</v>
      </c>
      <c r="BM196" s="157" t="s">
        <v>2597</v>
      </c>
    </row>
    <row r="197" spans="2:65" s="1" customFormat="1" ht="16.5" customHeight="1">
      <c r="B197" s="33"/>
      <c r="C197" s="192" t="s">
        <v>804</v>
      </c>
      <c r="D197" s="192" t="s">
        <v>799</v>
      </c>
      <c r="E197" s="193" t="s">
        <v>2598</v>
      </c>
      <c r="F197" s="194" t="s">
        <v>2599</v>
      </c>
      <c r="G197" s="195" t="s">
        <v>332</v>
      </c>
      <c r="H197" s="196">
        <v>5</v>
      </c>
      <c r="I197" s="197"/>
      <c r="J197" s="198">
        <f t="shared" si="0"/>
        <v>0</v>
      </c>
      <c r="K197" s="194" t="s">
        <v>166</v>
      </c>
      <c r="L197" s="199"/>
      <c r="M197" s="200" t="s">
        <v>21</v>
      </c>
      <c r="N197" s="201" t="s">
        <v>47</v>
      </c>
      <c r="P197" s="155">
        <f t="shared" si="1"/>
        <v>0</v>
      </c>
      <c r="Q197" s="155">
        <v>0.04</v>
      </c>
      <c r="R197" s="155">
        <f t="shared" si="2"/>
        <v>0.2</v>
      </c>
      <c r="S197" s="155">
        <v>0</v>
      </c>
      <c r="T197" s="156">
        <f t="shared" si="3"/>
        <v>0</v>
      </c>
      <c r="AR197" s="157" t="s">
        <v>247</v>
      </c>
      <c r="AT197" s="157" t="s">
        <v>799</v>
      </c>
      <c r="AU197" s="157" t="s">
        <v>85</v>
      </c>
      <c r="AY197" s="18" t="s">
        <v>160</v>
      </c>
      <c r="BE197" s="158">
        <f t="shared" si="4"/>
        <v>0</v>
      </c>
      <c r="BF197" s="158">
        <f t="shared" si="5"/>
        <v>0</v>
      </c>
      <c r="BG197" s="158">
        <f t="shared" si="6"/>
        <v>0</v>
      </c>
      <c r="BH197" s="158">
        <f t="shared" si="7"/>
        <v>0</v>
      </c>
      <c r="BI197" s="158">
        <f t="shared" si="8"/>
        <v>0</v>
      </c>
      <c r="BJ197" s="18" t="s">
        <v>83</v>
      </c>
      <c r="BK197" s="158">
        <f t="shared" si="9"/>
        <v>0</v>
      </c>
      <c r="BL197" s="18" t="s">
        <v>167</v>
      </c>
      <c r="BM197" s="157" t="s">
        <v>2600</v>
      </c>
    </row>
    <row r="198" spans="2:65" s="1" customFormat="1" ht="16.5" customHeight="1">
      <c r="B198" s="33"/>
      <c r="C198" s="192" t="s">
        <v>810</v>
      </c>
      <c r="D198" s="192" t="s">
        <v>799</v>
      </c>
      <c r="E198" s="193" t="s">
        <v>2601</v>
      </c>
      <c r="F198" s="194" t="s">
        <v>2602</v>
      </c>
      <c r="G198" s="195" t="s">
        <v>332</v>
      </c>
      <c r="H198" s="196">
        <v>4</v>
      </c>
      <c r="I198" s="197"/>
      <c r="J198" s="198">
        <f t="shared" si="0"/>
        <v>0</v>
      </c>
      <c r="K198" s="194" t="s">
        <v>166</v>
      </c>
      <c r="L198" s="199"/>
      <c r="M198" s="200" t="s">
        <v>21</v>
      </c>
      <c r="N198" s="201" t="s">
        <v>47</v>
      </c>
      <c r="P198" s="155">
        <f t="shared" si="1"/>
        <v>0</v>
      </c>
      <c r="Q198" s="155">
        <v>0.051</v>
      </c>
      <c r="R198" s="155">
        <f t="shared" si="2"/>
        <v>0.204</v>
      </c>
      <c r="S198" s="155">
        <v>0</v>
      </c>
      <c r="T198" s="156">
        <f t="shared" si="3"/>
        <v>0</v>
      </c>
      <c r="AR198" s="157" t="s">
        <v>247</v>
      </c>
      <c r="AT198" s="157" t="s">
        <v>799</v>
      </c>
      <c r="AU198" s="157" t="s">
        <v>85</v>
      </c>
      <c r="AY198" s="18" t="s">
        <v>160</v>
      </c>
      <c r="BE198" s="158">
        <f t="shared" si="4"/>
        <v>0</v>
      </c>
      <c r="BF198" s="158">
        <f t="shared" si="5"/>
        <v>0</v>
      </c>
      <c r="BG198" s="158">
        <f t="shared" si="6"/>
        <v>0</v>
      </c>
      <c r="BH198" s="158">
        <f t="shared" si="7"/>
        <v>0</v>
      </c>
      <c r="BI198" s="158">
        <f t="shared" si="8"/>
        <v>0</v>
      </c>
      <c r="BJ198" s="18" t="s">
        <v>83</v>
      </c>
      <c r="BK198" s="158">
        <f t="shared" si="9"/>
        <v>0</v>
      </c>
      <c r="BL198" s="18" t="s">
        <v>167</v>
      </c>
      <c r="BM198" s="157" t="s">
        <v>2603</v>
      </c>
    </row>
    <row r="199" spans="2:65" s="1" customFormat="1" ht="16.5" customHeight="1">
      <c r="B199" s="33"/>
      <c r="C199" s="192" t="s">
        <v>818</v>
      </c>
      <c r="D199" s="192" t="s">
        <v>799</v>
      </c>
      <c r="E199" s="193" t="s">
        <v>2604</v>
      </c>
      <c r="F199" s="194" t="s">
        <v>2605</v>
      </c>
      <c r="G199" s="195" t="s">
        <v>332</v>
      </c>
      <c r="H199" s="196">
        <v>3</v>
      </c>
      <c r="I199" s="197"/>
      <c r="J199" s="198">
        <f t="shared" si="0"/>
        <v>0</v>
      </c>
      <c r="K199" s="194" t="s">
        <v>166</v>
      </c>
      <c r="L199" s="199"/>
      <c r="M199" s="200" t="s">
        <v>21</v>
      </c>
      <c r="N199" s="201" t="s">
        <v>47</v>
      </c>
      <c r="P199" s="155">
        <f t="shared" si="1"/>
        <v>0</v>
      </c>
      <c r="Q199" s="155">
        <v>0.068</v>
      </c>
      <c r="R199" s="155">
        <f t="shared" si="2"/>
        <v>0.20400000000000001</v>
      </c>
      <c r="S199" s="155">
        <v>0</v>
      </c>
      <c r="T199" s="156">
        <f t="shared" si="3"/>
        <v>0</v>
      </c>
      <c r="AR199" s="157" t="s">
        <v>247</v>
      </c>
      <c r="AT199" s="157" t="s">
        <v>799</v>
      </c>
      <c r="AU199" s="157" t="s">
        <v>85</v>
      </c>
      <c r="AY199" s="18" t="s">
        <v>160</v>
      </c>
      <c r="BE199" s="158">
        <f t="shared" si="4"/>
        <v>0</v>
      </c>
      <c r="BF199" s="158">
        <f t="shared" si="5"/>
        <v>0</v>
      </c>
      <c r="BG199" s="158">
        <f t="shared" si="6"/>
        <v>0</v>
      </c>
      <c r="BH199" s="158">
        <f t="shared" si="7"/>
        <v>0</v>
      </c>
      <c r="BI199" s="158">
        <f t="shared" si="8"/>
        <v>0</v>
      </c>
      <c r="BJ199" s="18" t="s">
        <v>83</v>
      </c>
      <c r="BK199" s="158">
        <f t="shared" si="9"/>
        <v>0</v>
      </c>
      <c r="BL199" s="18" t="s">
        <v>167</v>
      </c>
      <c r="BM199" s="157" t="s">
        <v>2606</v>
      </c>
    </row>
    <row r="200" spans="2:65" s="1" customFormat="1" ht="16.5" customHeight="1">
      <c r="B200" s="33"/>
      <c r="C200" s="192" t="s">
        <v>937</v>
      </c>
      <c r="D200" s="192" t="s">
        <v>799</v>
      </c>
      <c r="E200" s="193" t="s">
        <v>2607</v>
      </c>
      <c r="F200" s="194" t="s">
        <v>2608</v>
      </c>
      <c r="G200" s="195" t="s">
        <v>332</v>
      </c>
      <c r="H200" s="196">
        <v>9</v>
      </c>
      <c r="I200" s="197"/>
      <c r="J200" s="198">
        <f t="shared" si="0"/>
        <v>0</v>
      </c>
      <c r="K200" s="194" t="s">
        <v>166</v>
      </c>
      <c r="L200" s="199"/>
      <c r="M200" s="200" t="s">
        <v>21</v>
      </c>
      <c r="N200" s="201" t="s">
        <v>47</v>
      </c>
      <c r="P200" s="155">
        <f t="shared" si="1"/>
        <v>0</v>
      </c>
      <c r="Q200" s="155">
        <v>0.081</v>
      </c>
      <c r="R200" s="155">
        <f t="shared" si="2"/>
        <v>0.729</v>
      </c>
      <c r="S200" s="155">
        <v>0</v>
      </c>
      <c r="T200" s="156">
        <f t="shared" si="3"/>
        <v>0</v>
      </c>
      <c r="AR200" s="157" t="s">
        <v>247</v>
      </c>
      <c r="AT200" s="157" t="s">
        <v>799</v>
      </c>
      <c r="AU200" s="157" t="s">
        <v>85</v>
      </c>
      <c r="AY200" s="18" t="s">
        <v>160</v>
      </c>
      <c r="BE200" s="158">
        <f t="shared" si="4"/>
        <v>0</v>
      </c>
      <c r="BF200" s="158">
        <f t="shared" si="5"/>
        <v>0</v>
      </c>
      <c r="BG200" s="158">
        <f t="shared" si="6"/>
        <v>0</v>
      </c>
      <c r="BH200" s="158">
        <f t="shared" si="7"/>
        <v>0</v>
      </c>
      <c r="BI200" s="158">
        <f t="shared" si="8"/>
        <v>0</v>
      </c>
      <c r="BJ200" s="18" t="s">
        <v>83</v>
      </c>
      <c r="BK200" s="158">
        <f t="shared" si="9"/>
        <v>0</v>
      </c>
      <c r="BL200" s="18" t="s">
        <v>167</v>
      </c>
      <c r="BM200" s="157" t="s">
        <v>2609</v>
      </c>
    </row>
    <row r="201" spans="2:65" s="1" customFormat="1" ht="16.5" customHeight="1">
      <c r="B201" s="33"/>
      <c r="C201" s="146" t="s">
        <v>949</v>
      </c>
      <c r="D201" s="146" t="s">
        <v>162</v>
      </c>
      <c r="E201" s="147" t="s">
        <v>2610</v>
      </c>
      <c r="F201" s="148" t="s">
        <v>2611</v>
      </c>
      <c r="G201" s="149" t="s">
        <v>332</v>
      </c>
      <c r="H201" s="150">
        <v>16</v>
      </c>
      <c r="I201" s="151"/>
      <c r="J201" s="152">
        <f t="shared" si="0"/>
        <v>0</v>
      </c>
      <c r="K201" s="148" t="s">
        <v>166</v>
      </c>
      <c r="L201" s="33"/>
      <c r="M201" s="153" t="s">
        <v>21</v>
      </c>
      <c r="N201" s="154" t="s">
        <v>47</v>
      </c>
      <c r="P201" s="155">
        <f t="shared" si="1"/>
        <v>0</v>
      </c>
      <c r="Q201" s="155">
        <v>0.01248</v>
      </c>
      <c r="R201" s="155">
        <f t="shared" si="2"/>
        <v>0.19968</v>
      </c>
      <c r="S201" s="155">
        <v>0</v>
      </c>
      <c r="T201" s="156">
        <f t="shared" si="3"/>
        <v>0</v>
      </c>
      <c r="AR201" s="157" t="s">
        <v>167</v>
      </c>
      <c r="AT201" s="157" t="s">
        <v>162</v>
      </c>
      <c r="AU201" s="157" t="s">
        <v>85</v>
      </c>
      <c r="AY201" s="18" t="s">
        <v>160</v>
      </c>
      <c r="BE201" s="158">
        <f t="shared" si="4"/>
        <v>0</v>
      </c>
      <c r="BF201" s="158">
        <f t="shared" si="5"/>
        <v>0</v>
      </c>
      <c r="BG201" s="158">
        <f t="shared" si="6"/>
        <v>0</v>
      </c>
      <c r="BH201" s="158">
        <f t="shared" si="7"/>
        <v>0</v>
      </c>
      <c r="BI201" s="158">
        <f t="shared" si="8"/>
        <v>0</v>
      </c>
      <c r="BJ201" s="18" t="s">
        <v>83</v>
      </c>
      <c r="BK201" s="158">
        <f t="shared" si="9"/>
        <v>0</v>
      </c>
      <c r="BL201" s="18" t="s">
        <v>167</v>
      </c>
      <c r="BM201" s="157" t="s">
        <v>2612</v>
      </c>
    </row>
    <row r="202" spans="2:47" s="1" customFormat="1" ht="36">
      <c r="B202" s="33"/>
      <c r="D202" s="159" t="s">
        <v>169</v>
      </c>
      <c r="F202" s="160" t="s">
        <v>2579</v>
      </c>
      <c r="I202" s="94"/>
      <c r="L202" s="33"/>
      <c r="M202" s="161"/>
      <c r="T202" s="54"/>
      <c r="AT202" s="18" t="s">
        <v>169</v>
      </c>
      <c r="AU202" s="18" t="s">
        <v>85</v>
      </c>
    </row>
    <row r="203" spans="2:65" s="1" customFormat="1" ht="16.5" customHeight="1">
      <c r="B203" s="33"/>
      <c r="C203" s="192" t="s">
        <v>954</v>
      </c>
      <c r="D203" s="192" t="s">
        <v>799</v>
      </c>
      <c r="E203" s="193" t="s">
        <v>2613</v>
      </c>
      <c r="F203" s="194" t="s">
        <v>2614</v>
      </c>
      <c r="G203" s="195" t="s">
        <v>332</v>
      </c>
      <c r="H203" s="196">
        <v>14</v>
      </c>
      <c r="I203" s="197"/>
      <c r="J203" s="198">
        <f>ROUND(I203*H203,2)</f>
        <v>0</v>
      </c>
      <c r="K203" s="194" t="s">
        <v>21</v>
      </c>
      <c r="L203" s="199"/>
      <c r="M203" s="200" t="s">
        <v>21</v>
      </c>
      <c r="N203" s="201" t="s">
        <v>47</v>
      </c>
      <c r="P203" s="155">
        <f>O203*H203</f>
        <v>0</v>
      </c>
      <c r="Q203" s="155">
        <v>0.57</v>
      </c>
      <c r="R203" s="155">
        <f>Q203*H203</f>
        <v>7.9799999999999995</v>
      </c>
      <c r="S203" s="155">
        <v>0</v>
      </c>
      <c r="T203" s="156">
        <f>S203*H203</f>
        <v>0</v>
      </c>
      <c r="AR203" s="157" t="s">
        <v>247</v>
      </c>
      <c r="AT203" s="157" t="s">
        <v>799</v>
      </c>
      <c r="AU203" s="157" t="s">
        <v>85</v>
      </c>
      <c r="AY203" s="18" t="s">
        <v>160</v>
      </c>
      <c r="BE203" s="158">
        <f>IF(N203="základní",J203,0)</f>
        <v>0</v>
      </c>
      <c r="BF203" s="158">
        <f>IF(N203="snížená",J203,0)</f>
        <v>0</v>
      </c>
      <c r="BG203" s="158">
        <f>IF(N203="zákl. přenesená",J203,0)</f>
        <v>0</v>
      </c>
      <c r="BH203" s="158">
        <f>IF(N203="sníž. přenesená",J203,0)</f>
        <v>0</v>
      </c>
      <c r="BI203" s="158">
        <f>IF(N203="nulová",J203,0)</f>
        <v>0</v>
      </c>
      <c r="BJ203" s="18" t="s">
        <v>83</v>
      </c>
      <c r="BK203" s="158">
        <f>ROUND(I203*H203,2)</f>
        <v>0</v>
      </c>
      <c r="BL203" s="18" t="s">
        <v>167</v>
      </c>
      <c r="BM203" s="157" t="s">
        <v>2615</v>
      </c>
    </row>
    <row r="204" spans="2:65" s="1" customFormat="1" ht="16.5" customHeight="1">
      <c r="B204" s="33"/>
      <c r="C204" s="192" t="s">
        <v>958</v>
      </c>
      <c r="D204" s="192" t="s">
        <v>799</v>
      </c>
      <c r="E204" s="193" t="s">
        <v>2616</v>
      </c>
      <c r="F204" s="194" t="s">
        <v>2617</v>
      </c>
      <c r="G204" s="195" t="s">
        <v>332</v>
      </c>
      <c r="H204" s="196">
        <v>2</v>
      </c>
      <c r="I204" s="197"/>
      <c r="J204" s="198">
        <f>ROUND(I204*H204,2)</f>
        <v>0</v>
      </c>
      <c r="K204" s="194" t="s">
        <v>166</v>
      </c>
      <c r="L204" s="199"/>
      <c r="M204" s="200" t="s">
        <v>21</v>
      </c>
      <c r="N204" s="201" t="s">
        <v>47</v>
      </c>
      <c r="P204" s="155">
        <f>O204*H204</f>
        <v>0</v>
      </c>
      <c r="Q204" s="155">
        <v>0.57</v>
      </c>
      <c r="R204" s="155">
        <f>Q204*H204</f>
        <v>1.14</v>
      </c>
      <c r="S204" s="155">
        <v>0</v>
      </c>
      <c r="T204" s="156">
        <f>S204*H204</f>
        <v>0</v>
      </c>
      <c r="AR204" s="157" t="s">
        <v>247</v>
      </c>
      <c r="AT204" s="157" t="s">
        <v>799</v>
      </c>
      <c r="AU204" s="157" t="s">
        <v>85</v>
      </c>
      <c r="AY204" s="18" t="s">
        <v>160</v>
      </c>
      <c r="BE204" s="158">
        <f>IF(N204="základní",J204,0)</f>
        <v>0</v>
      </c>
      <c r="BF204" s="158">
        <f>IF(N204="snížená",J204,0)</f>
        <v>0</v>
      </c>
      <c r="BG204" s="158">
        <f>IF(N204="zákl. přenesená",J204,0)</f>
        <v>0</v>
      </c>
      <c r="BH204" s="158">
        <f>IF(N204="sníž. přenesená",J204,0)</f>
        <v>0</v>
      </c>
      <c r="BI204" s="158">
        <f>IF(N204="nulová",J204,0)</f>
        <v>0</v>
      </c>
      <c r="BJ204" s="18" t="s">
        <v>83</v>
      </c>
      <c r="BK204" s="158">
        <f>ROUND(I204*H204,2)</f>
        <v>0</v>
      </c>
      <c r="BL204" s="18" t="s">
        <v>167</v>
      </c>
      <c r="BM204" s="157" t="s">
        <v>2618</v>
      </c>
    </row>
    <row r="205" spans="2:65" s="1" customFormat="1" ht="16.5" customHeight="1">
      <c r="B205" s="33"/>
      <c r="C205" s="146" t="s">
        <v>970</v>
      </c>
      <c r="D205" s="146" t="s">
        <v>162</v>
      </c>
      <c r="E205" s="147" t="s">
        <v>2619</v>
      </c>
      <c r="F205" s="148" t="s">
        <v>2620</v>
      </c>
      <c r="G205" s="149" t="s">
        <v>332</v>
      </c>
      <c r="H205" s="150">
        <v>16</v>
      </c>
      <c r="I205" s="151"/>
      <c r="J205" s="152">
        <f>ROUND(I205*H205,2)</f>
        <v>0</v>
      </c>
      <c r="K205" s="148" t="s">
        <v>166</v>
      </c>
      <c r="L205" s="33"/>
      <c r="M205" s="153" t="s">
        <v>21</v>
      </c>
      <c r="N205" s="154" t="s">
        <v>47</v>
      </c>
      <c r="P205" s="155">
        <f>O205*H205</f>
        <v>0</v>
      </c>
      <c r="Q205" s="155">
        <v>0.02854</v>
      </c>
      <c r="R205" s="155">
        <f>Q205*H205</f>
        <v>0.45664</v>
      </c>
      <c r="S205" s="155">
        <v>0</v>
      </c>
      <c r="T205" s="156">
        <f>S205*H205</f>
        <v>0</v>
      </c>
      <c r="AR205" s="157" t="s">
        <v>167</v>
      </c>
      <c r="AT205" s="157" t="s">
        <v>162</v>
      </c>
      <c r="AU205" s="157" t="s">
        <v>85</v>
      </c>
      <c r="AY205" s="18" t="s">
        <v>160</v>
      </c>
      <c r="BE205" s="158">
        <f>IF(N205="základní",J205,0)</f>
        <v>0</v>
      </c>
      <c r="BF205" s="158">
        <f>IF(N205="snížená",J205,0)</f>
        <v>0</v>
      </c>
      <c r="BG205" s="158">
        <f>IF(N205="zákl. přenesená",J205,0)</f>
        <v>0</v>
      </c>
      <c r="BH205" s="158">
        <f>IF(N205="sníž. přenesená",J205,0)</f>
        <v>0</v>
      </c>
      <c r="BI205" s="158">
        <f>IF(N205="nulová",J205,0)</f>
        <v>0</v>
      </c>
      <c r="BJ205" s="18" t="s">
        <v>83</v>
      </c>
      <c r="BK205" s="158">
        <f>ROUND(I205*H205,2)</f>
        <v>0</v>
      </c>
      <c r="BL205" s="18" t="s">
        <v>167</v>
      </c>
      <c r="BM205" s="157" t="s">
        <v>2621</v>
      </c>
    </row>
    <row r="206" spans="2:47" s="1" customFormat="1" ht="36">
      <c r="B206" s="33"/>
      <c r="D206" s="159" t="s">
        <v>169</v>
      </c>
      <c r="F206" s="160" t="s">
        <v>2579</v>
      </c>
      <c r="I206" s="94"/>
      <c r="L206" s="33"/>
      <c r="M206" s="161"/>
      <c r="T206" s="54"/>
      <c r="AT206" s="18" t="s">
        <v>169</v>
      </c>
      <c r="AU206" s="18" t="s">
        <v>85</v>
      </c>
    </row>
    <row r="207" spans="2:65" s="1" customFormat="1" ht="16.5" customHeight="1">
      <c r="B207" s="33"/>
      <c r="C207" s="192" t="s">
        <v>1001</v>
      </c>
      <c r="D207" s="192" t="s">
        <v>799</v>
      </c>
      <c r="E207" s="193" t="s">
        <v>2622</v>
      </c>
      <c r="F207" s="194" t="s">
        <v>2623</v>
      </c>
      <c r="G207" s="195" t="s">
        <v>332</v>
      </c>
      <c r="H207" s="196">
        <v>4</v>
      </c>
      <c r="I207" s="197"/>
      <c r="J207" s="198">
        <f>ROUND(I207*H207,2)</f>
        <v>0</v>
      </c>
      <c r="K207" s="194" t="s">
        <v>21</v>
      </c>
      <c r="L207" s="199"/>
      <c r="M207" s="200" t="s">
        <v>21</v>
      </c>
      <c r="N207" s="201" t="s">
        <v>47</v>
      </c>
      <c r="P207" s="155">
        <f>O207*H207</f>
        <v>0</v>
      </c>
      <c r="Q207" s="155">
        <v>1.032</v>
      </c>
      <c r="R207" s="155">
        <f>Q207*H207</f>
        <v>4.128</v>
      </c>
      <c r="S207" s="155">
        <v>0</v>
      </c>
      <c r="T207" s="156">
        <f>S207*H207</f>
        <v>0</v>
      </c>
      <c r="AR207" s="157" t="s">
        <v>247</v>
      </c>
      <c r="AT207" s="157" t="s">
        <v>799</v>
      </c>
      <c r="AU207" s="157" t="s">
        <v>85</v>
      </c>
      <c r="AY207" s="18" t="s">
        <v>160</v>
      </c>
      <c r="BE207" s="158">
        <f>IF(N207="základní",J207,0)</f>
        <v>0</v>
      </c>
      <c r="BF207" s="158">
        <f>IF(N207="snížená",J207,0)</f>
        <v>0</v>
      </c>
      <c r="BG207" s="158">
        <f>IF(N207="zákl. přenesená",J207,0)</f>
        <v>0</v>
      </c>
      <c r="BH207" s="158">
        <f>IF(N207="sníž. přenesená",J207,0)</f>
        <v>0</v>
      </c>
      <c r="BI207" s="158">
        <f>IF(N207="nulová",J207,0)</f>
        <v>0</v>
      </c>
      <c r="BJ207" s="18" t="s">
        <v>83</v>
      </c>
      <c r="BK207" s="158">
        <f>ROUND(I207*H207,2)</f>
        <v>0</v>
      </c>
      <c r="BL207" s="18" t="s">
        <v>167</v>
      </c>
      <c r="BM207" s="157" t="s">
        <v>2624</v>
      </c>
    </row>
    <row r="208" spans="2:65" s="1" customFormat="1" ht="16.5" customHeight="1">
      <c r="B208" s="33"/>
      <c r="C208" s="192" t="s">
        <v>1013</v>
      </c>
      <c r="D208" s="192" t="s">
        <v>799</v>
      </c>
      <c r="E208" s="193" t="s">
        <v>2625</v>
      </c>
      <c r="F208" s="194" t="s">
        <v>2626</v>
      </c>
      <c r="G208" s="195" t="s">
        <v>332</v>
      </c>
      <c r="H208" s="196">
        <v>10</v>
      </c>
      <c r="I208" s="197"/>
      <c r="J208" s="198">
        <f>ROUND(I208*H208,2)</f>
        <v>0</v>
      </c>
      <c r="K208" s="194" t="s">
        <v>21</v>
      </c>
      <c r="L208" s="199"/>
      <c r="M208" s="200" t="s">
        <v>21</v>
      </c>
      <c r="N208" s="201" t="s">
        <v>47</v>
      </c>
      <c r="P208" s="155">
        <f>O208*H208</f>
        <v>0</v>
      </c>
      <c r="Q208" s="155">
        <v>1.032</v>
      </c>
      <c r="R208" s="155">
        <f>Q208*H208</f>
        <v>10.32</v>
      </c>
      <c r="S208" s="155">
        <v>0</v>
      </c>
      <c r="T208" s="156">
        <f>S208*H208</f>
        <v>0</v>
      </c>
      <c r="AR208" s="157" t="s">
        <v>247</v>
      </c>
      <c r="AT208" s="157" t="s">
        <v>799</v>
      </c>
      <c r="AU208" s="157" t="s">
        <v>85</v>
      </c>
      <c r="AY208" s="18" t="s">
        <v>160</v>
      </c>
      <c r="BE208" s="158">
        <f>IF(N208="základní",J208,0)</f>
        <v>0</v>
      </c>
      <c r="BF208" s="158">
        <f>IF(N208="snížená",J208,0)</f>
        <v>0</v>
      </c>
      <c r="BG208" s="158">
        <f>IF(N208="zákl. přenesená",J208,0)</f>
        <v>0</v>
      </c>
      <c r="BH208" s="158">
        <f>IF(N208="sníž. přenesená",J208,0)</f>
        <v>0</v>
      </c>
      <c r="BI208" s="158">
        <f>IF(N208="nulová",J208,0)</f>
        <v>0</v>
      </c>
      <c r="BJ208" s="18" t="s">
        <v>83</v>
      </c>
      <c r="BK208" s="158">
        <f>ROUND(I208*H208,2)</f>
        <v>0</v>
      </c>
      <c r="BL208" s="18" t="s">
        <v>167</v>
      </c>
      <c r="BM208" s="157" t="s">
        <v>2627</v>
      </c>
    </row>
    <row r="209" spans="2:65" s="1" customFormat="1" ht="16.5" customHeight="1">
      <c r="B209" s="33"/>
      <c r="C209" s="192" t="s">
        <v>1018</v>
      </c>
      <c r="D209" s="192" t="s">
        <v>799</v>
      </c>
      <c r="E209" s="193" t="s">
        <v>2628</v>
      </c>
      <c r="F209" s="194" t="s">
        <v>2629</v>
      </c>
      <c r="G209" s="195" t="s">
        <v>332</v>
      </c>
      <c r="H209" s="196">
        <v>1</v>
      </c>
      <c r="I209" s="197"/>
      <c r="J209" s="198">
        <f>ROUND(I209*H209,2)</f>
        <v>0</v>
      </c>
      <c r="K209" s="194" t="s">
        <v>166</v>
      </c>
      <c r="L209" s="199"/>
      <c r="M209" s="200" t="s">
        <v>21</v>
      </c>
      <c r="N209" s="201" t="s">
        <v>47</v>
      </c>
      <c r="P209" s="155">
        <f>O209*H209</f>
        <v>0</v>
      </c>
      <c r="Q209" s="155">
        <v>1.229</v>
      </c>
      <c r="R209" s="155">
        <f>Q209*H209</f>
        <v>1.229</v>
      </c>
      <c r="S209" s="155">
        <v>0</v>
      </c>
      <c r="T209" s="156">
        <f>S209*H209</f>
        <v>0</v>
      </c>
      <c r="AR209" s="157" t="s">
        <v>247</v>
      </c>
      <c r="AT209" s="157" t="s">
        <v>799</v>
      </c>
      <c r="AU209" s="157" t="s">
        <v>85</v>
      </c>
      <c r="AY209" s="18" t="s">
        <v>160</v>
      </c>
      <c r="BE209" s="158">
        <f>IF(N209="základní",J209,0)</f>
        <v>0</v>
      </c>
      <c r="BF209" s="158">
        <f>IF(N209="snížená",J209,0)</f>
        <v>0</v>
      </c>
      <c r="BG209" s="158">
        <f>IF(N209="zákl. přenesená",J209,0)</f>
        <v>0</v>
      </c>
      <c r="BH209" s="158">
        <f>IF(N209="sníž. přenesená",J209,0)</f>
        <v>0</v>
      </c>
      <c r="BI209" s="158">
        <f>IF(N209="nulová",J209,0)</f>
        <v>0</v>
      </c>
      <c r="BJ209" s="18" t="s">
        <v>83</v>
      </c>
      <c r="BK209" s="158">
        <f>ROUND(I209*H209,2)</f>
        <v>0</v>
      </c>
      <c r="BL209" s="18" t="s">
        <v>167</v>
      </c>
      <c r="BM209" s="157" t="s">
        <v>2630</v>
      </c>
    </row>
    <row r="210" spans="2:65" s="1" customFormat="1" ht="16.5" customHeight="1">
      <c r="B210" s="33"/>
      <c r="C210" s="192" t="s">
        <v>1022</v>
      </c>
      <c r="D210" s="192" t="s">
        <v>799</v>
      </c>
      <c r="E210" s="193" t="s">
        <v>2631</v>
      </c>
      <c r="F210" s="194" t="s">
        <v>2632</v>
      </c>
      <c r="G210" s="195" t="s">
        <v>332</v>
      </c>
      <c r="H210" s="196">
        <v>1</v>
      </c>
      <c r="I210" s="197"/>
      <c r="J210" s="198">
        <f>ROUND(I210*H210,2)</f>
        <v>0</v>
      </c>
      <c r="K210" s="194" t="s">
        <v>166</v>
      </c>
      <c r="L210" s="199"/>
      <c r="M210" s="200" t="s">
        <v>21</v>
      </c>
      <c r="N210" s="201" t="s">
        <v>47</v>
      </c>
      <c r="P210" s="155">
        <f>O210*H210</f>
        <v>0</v>
      </c>
      <c r="Q210" s="155">
        <v>1.032</v>
      </c>
      <c r="R210" s="155">
        <f>Q210*H210</f>
        <v>1.032</v>
      </c>
      <c r="S210" s="155">
        <v>0</v>
      </c>
      <c r="T210" s="156">
        <f>S210*H210</f>
        <v>0</v>
      </c>
      <c r="AR210" s="157" t="s">
        <v>247</v>
      </c>
      <c r="AT210" s="157" t="s">
        <v>799</v>
      </c>
      <c r="AU210" s="157" t="s">
        <v>85</v>
      </c>
      <c r="AY210" s="18" t="s">
        <v>160</v>
      </c>
      <c r="BE210" s="158">
        <f>IF(N210="základní",J210,0)</f>
        <v>0</v>
      </c>
      <c r="BF210" s="158">
        <f>IF(N210="snížená",J210,0)</f>
        <v>0</v>
      </c>
      <c r="BG210" s="158">
        <f>IF(N210="zákl. přenesená",J210,0)</f>
        <v>0</v>
      </c>
      <c r="BH210" s="158">
        <f>IF(N210="sníž. přenesená",J210,0)</f>
        <v>0</v>
      </c>
      <c r="BI210" s="158">
        <f>IF(N210="nulová",J210,0)</f>
        <v>0</v>
      </c>
      <c r="BJ210" s="18" t="s">
        <v>83</v>
      </c>
      <c r="BK210" s="158">
        <f>ROUND(I210*H210,2)</f>
        <v>0</v>
      </c>
      <c r="BL210" s="18" t="s">
        <v>167</v>
      </c>
      <c r="BM210" s="157" t="s">
        <v>2633</v>
      </c>
    </row>
    <row r="211" spans="2:65" s="1" customFormat="1" ht="36" customHeight="1">
      <c r="B211" s="33"/>
      <c r="C211" s="146" t="s">
        <v>1027</v>
      </c>
      <c r="D211" s="146" t="s">
        <v>162</v>
      </c>
      <c r="E211" s="147" t="s">
        <v>2634</v>
      </c>
      <c r="F211" s="148" t="s">
        <v>2635</v>
      </c>
      <c r="G211" s="149" t="s">
        <v>332</v>
      </c>
      <c r="H211" s="150">
        <v>9</v>
      </c>
      <c r="I211" s="151"/>
      <c r="J211" s="152">
        <f>ROUND(I211*H211,2)</f>
        <v>0</v>
      </c>
      <c r="K211" s="148" t="s">
        <v>21</v>
      </c>
      <c r="L211" s="33"/>
      <c r="M211" s="153" t="s">
        <v>21</v>
      </c>
      <c r="N211" s="154" t="s">
        <v>47</v>
      </c>
      <c r="P211" s="155">
        <f>O211*H211</f>
        <v>0</v>
      </c>
      <c r="Q211" s="155">
        <v>0.03906</v>
      </c>
      <c r="R211" s="155">
        <f>Q211*H211</f>
        <v>0.35153999999999996</v>
      </c>
      <c r="S211" s="155">
        <v>0</v>
      </c>
      <c r="T211" s="156">
        <f>S211*H211</f>
        <v>0</v>
      </c>
      <c r="AR211" s="157" t="s">
        <v>167</v>
      </c>
      <c r="AT211" s="157" t="s">
        <v>162</v>
      </c>
      <c r="AU211" s="157" t="s">
        <v>85</v>
      </c>
      <c r="AY211" s="18" t="s">
        <v>160</v>
      </c>
      <c r="BE211" s="158">
        <f>IF(N211="základní",J211,0)</f>
        <v>0</v>
      </c>
      <c r="BF211" s="158">
        <f>IF(N211="snížená",J211,0)</f>
        <v>0</v>
      </c>
      <c r="BG211" s="158">
        <f>IF(N211="zákl. přenesená",J211,0)</f>
        <v>0</v>
      </c>
      <c r="BH211" s="158">
        <f>IF(N211="sníž. přenesená",J211,0)</f>
        <v>0</v>
      </c>
      <c r="BI211" s="158">
        <f>IF(N211="nulová",J211,0)</f>
        <v>0</v>
      </c>
      <c r="BJ211" s="18" t="s">
        <v>83</v>
      </c>
      <c r="BK211" s="158">
        <f>ROUND(I211*H211,2)</f>
        <v>0</v>
      </c>
      <c r="BL211" s="18" t="s">
        <v>167</v>
      </c>
      <c r="BM211" s="157" t="s">
        <v>2636</v>
      </c>
    </row>
    <row r="212" spans="2:47" s="1" customFormat="1" ht="81">
      <c r="B212" s="33"/>
      <c r="D212" s="159" t="s">
        <v>169</v>
      </c>
      <c r="F212" s="160" t="s">
        <v>2637</v>
      </c>
      <c r="I212" s="94"/>
      <c r="L212" s="33"/>
      <c r="M212" s="161"/>
      <c r="T212" s="54"/>
      <c r="AT212" s="18" t="s">
        <v>169</v>
      </c>
      <c r="AU212" s="18" t="s">
        <v>85</v>
      </c>
    </row>
    <row r="213" spans="2:65" s="1" customFormat="1" ht="16.5" customHeight="1">
      <c r="B213" s="33"/>
      <c r="C213" s="146" t="s">
        <v>1035</v>
      </c>
      <c r="D213" s="146" t="s">
        <v>162</v>
      </c>
      <c r="E213" s="147" t="s">
        <v>2638</v>
      </c>
      <c r="F213" s="148" t="s">
        <v>2639</v>
      </c>
      <c r="G213" s="149" t="s">
        <v>332</v>
      </c>
      <c r="H213" s="150">
        <v>370</v>
      </c>
      <c r="I213" s="151"/>
      <c r="J213" s="152">
        <f>ROUND(I213*H213,2)</f>
        <v>0</v>
      </c>
      <c r="K213" s="148" t="s">
        <v>21</v>
      </c>
      <c r="L213" s="33"/>
      <c r="M213" s="153" t="s">
        <v>21</v>
      </c>
      <c r="N213" s="154" t="s">
        <v>47</v>
      </c>
      <c r="P213" s="155">
        <f>O213*H213</f>
        <v>0</v>
      </c>
      <c r="Q213" s="155">
        <v>0</v>
      </c>
      <c r="R213" s="155">
        <f>Q213*H213</f>
        <v>0</v>
      </c>
      <c r="S213" s="155">
        <v>0</v>
      </c>
      <c r="T213" s="156">
        <f>S213*H213</f>
        <v>0</v>
      </c>
      <c r="AR213" s="157" t="s">
        <v>167</v>
      </c>
      <c r="AT213" s="157" t="s">
        <v>162</v>
      </c>
      <c r="AU213" s="157" t="s">
        <v>85</v>
      </c>
      <c r="AY213" s="18" t="s">
        <v>160</v>
      </c>
      <c r="BE213" s="158">
        <f>IF(N213="základní",J213,0)</f>
        <v>0</v>
      </c>
      <c r="BF213" s="158">
        <f>IF(N213="snížená",J213,0)</f>
        <v>0</v>
      </c>
      <c r="BG213" s="158">
        <f>IF(N213="zákl. přenesená",J213,0)</f>
        <v>0</v>
      </c>
      <c r="BH213" s="158">
        <f>IF(N213="sníž. přenesená",J213,0)</f>
        <v>0</v>
      </c>
      <c r="BI213" s="158">
        <f>IF(N213="nulová",J213,0)</f>
        <v>0</v>
      </c>
      <c r="BJ213" s="18" t="s">
        <v>83</v>
      </c>
      <c r="BK213" s="158">
        <f>ROUND(I213*H213,2)</f>
        <v>0</v>
      </c>
      <c r="BL213" s="18" t="s">
        <v>167</v>
      </c>
      <c r="BM213" s="157" t="s">
        <v>2640</v>
      </c>
    </row>
    <row r="214" spans="2:47" s="1" customFormat="1" ht="99">
      <c r="B214" s="33"/>
      <c r="D214" s="159" t="s">
        <v>169</v>
      </c>
      <c r="F214" s="160" t="s">
        <v>2641</v>
      </c>
      <c r="I214" s="94"/>
      <c r="L214" s="33"/>
      <c r="M214" s="161"/>
      <c r="T214" s="54"/>
      <c r="AT214" s="18" t="s">
        <v>169</v>
      </c>
      <c r="AU214" s="18" t="s">
        <v>85</v>
      </c>
    </row>
    <row r="215" spans="2:65" s="1" customFormat="1" ht="16.5" customHeight="1">
      <c r="B215" s="33"/>
      <c r="C215" s="146" t="s">
        <v>1040</v>
      </c>
      <c r="D215" s="146" t="s">
        <v>162</v>
      </c>
      <c r="E215" s="147" t="s">
        <v>2642</v>
      </c>
      <c r="F215" s="148" t="s">
        <v>2643</v>
      </c>
      <c r="G215" s="149" t="s">
        <v>250</v>
      </c>
      <c r="H215" s="150">
        <v>1</v>
      </c>
      <c r="I215" s="151"/>
      <c r="J215" s="152">
        <f>ROUND(I215*H215,2)</f>
        <v>0</v>
      </c>
      <c r="K215" s="148" t="s">
        <v>21</v>
      </c>
      <c r="L215" s="33"/>
      <c r="M215" s="153" t="s">
        <v>21</v>
      </c>
      <c r="N215" s="154" t="s">
        <v>47</v>
      </c>
      <c r="P215" s="155">
        <f>O215*H215</f>
        <v>0</v>
      </c>
      <c r="Q215" s="155">
        <v>0</v>
      </c>
      <c r="R215" s="155">
        <f>Q215*H215</f>
        <v>0</v>
      </c>
      <c r="S215" s="155">
        <v>0</v>
      </c>
      <c r="T215" s="156">
        <f>S215*H215</f>
        <v>0</v>
      </c>
      <c r="AR215" s="157" t="s">
        <v>167</v>
      </c>
      <c r="AT215" s="157" t="s">
        <v>162</v>
      </c>
      <c r="AU215" s="157" t="s">
        <v>85</v>
      </c>
      <c r="AY215" s="18" t="s">
        <v>160</v>
      </c>
      <c r="BE215" s="158">
        <f>IF(N215="základní",J215,0)</f>
        <v>0</v>
      </c>
      <c r="BF215" s="158">
        <f>IF(N215="snížená",J215,0)</f>
        <v>0</v>
      </c>
      <c r="BG215" s="158">
        <f>IF(N215="zákl. přenesená",J215,0)</f>
        <v>0</v>
      </c>
      <c r="BH215" s="158">
        <f>IF(N215="sníž. přenesená",J215,0)</f>
        <v>0</v>
      </c>
      <c r="BI215" s="158">
        <f>IF(N215="nulová",J215,0)</f>
        <v>0</v>
      </c>
      <c r="BJ215" s="18" t="s">
        <v>83</v>
      </c>
      <c r="BK215" s="158">
        <f>ROUND(I215*H215,2)</f>
        <v>0</v>
      </c>
      <c r="BL215" s="18" t="s">
        <v>167</v>
      </c>
      <c r="BM215" s="157" t="s">
        <v>2644</v>
      </c>
    </row>
    <row r="216" spans="2:47" s="1" customFormat="1" ht="99">
      <c r="B216" s="33"/>
      <c r="D216" s="159" t="s">
        <v>169</v>
      </c>
      <c r="F216" s="160" t="s">
        <v>2641</v>
      </c>
      <c r="I216" s="94"/>
      <c r="L216" s="33"/>
      <c r="M216" s="161"/>
      <c r="T216" s="54"/>
      <c r="AT216" s="18" t="s">
        <v>169</v>
      </c>
      <c r="AU216" s="18" t="s">
        <v>85</v>
      </c>
    </row>
    <row r="217" spans="2:65" s="1" customFormat="1" ht="16.5" customHeight="1">
      <c r="B217" s="33"/>
      <c r="C217" s="146" t="s">
        <v>1047</v>
      </c>
      <c r="D217" s="146" t="s">
        <v>162</v>
      </c>
      <c r="E217" s="147" t="s">
        <v>2645</v>
      </c>
      <c r="F217" s="148" t="s">
        <v>2646</v>
      </c>
      <c r="G217" s="149" t="s">
        <v>204</v>
      </c>
      <c r="H217" s="150">
        <v>500</v>
      </c>
      <c r="I217" s="151"/>
      <c r="J217" s="152">
        <f>ROUND(I217*H217,2)</f>
        <v>0</v>
      </c>
      <c r="K217" s="148" t="s">
        <v>21</v>
      </c>
      <c r="L217" s="33"/>
      <c r="M217" s="153" t="s">
        <v>21</v>
      </c>
      <c r="N217" s="154" t="s">
        <v>47</v>
      </c>
      <c r="P217" s="155">
        <f>O217*H217</f>
        <v>0</v>
      </c>
      <c r="Q217" s="155">
        <v>0</v>
      </c>
      <c r="R217" s="155">
        <f>Q217*H217</f>
        <v>0</v>
      </c>
      <c r="S217" s="155">
        <v>0</v>
      </c>
      <c r="T217" s="156">
        <f>S217*H217</f>
        <v>0</v>
      </c>
      <c r="AR217" s="157" t="s">
        <v>167</v>
      </c>
      <c r="AT217" s="157" t="s">
        <v>162</v>
      </c>
      <c r="AU217" s="157" t="s">
        <v>85</v>
      </c>
      <c r="AY217" s="18" t="s">
        <v>160</v>
      </c>
      <c r="BE217" s="158">
        <f>IF(N217="základní",J217,0)</f>
        <v>0</v>
      </c>
      <c r="BF217" s="158">
        <f>IF(N217="snížená",J217,0)</f>
        <v>0</v>
      </c>
      <c r="BG217" s="158">
        <f>IF(N217="zákl. přenesená",J217,0)</f>
        <v>0</v>
      </c>
      <c r="BH217" s="158">
        <f>IF(N217="sníž. přenesená",J217,0)</f>
        <v>0</v>
      </c>
      <c r="BI217" s="158">
        <f>IF(N217="nulová",J217,0)</f>
        <v>0</v>
      </c>
      <c r="BJ217" s="18" t="s">
        <v>83</v>
      </c>
      <c r="BK217" s="158">
        <f>ROUND(I217*H217,2)</f>
        <v>0</v>
      </c>
      <c r="BL217" s="18" t="s">
        <v>167</v>
      </c>
      <c r="BM217" s="157" t="s">
        <v>2647</v>
      </c>
    </row>
    <row r="218" spans="2:47" s="1" customFormat="1" ht="99">
      <c r="B218" s="33"/>
      <c r="D218" s="159" t="s">
        <v>169</v>
      </c>
      <c r="F218" s="160" t="s">
        <v>2641</v>
      </c>
      <c r="I218" s="94"/>
      <c r="L218" s="33"/>
      <c r="M218" s="161"/>
      <c r="T218" s="54"/>
      <c r="AT218" s="18" t="s">
        <v>169</v>
      </c>
      <c r="AU218" s="18" t="s">
        <v>85</v>
      </c>
    </row>
    <row r="219" spans="2:65" s="1" customFormat="1" ht="16.5" customHeight="1">
      <c r="B219" s="33"/>
      <c r="C219" s="146" t="s">
        <v>1059</v>
      </c>
      <c r="D219" s="146" t="s">
        <v>162</v>
      </c>
      <c r="E219" s="147" t="s">
        <v>2648</v>
      </c>
      <c r="F219" s="148" t="s">
        <v>2649</v>
      </c>
      <c r="G219" s="149" t="s">
        <v>332</v>
      </c>
      <c r="H219" s="150">
        <v>16</v>
      </c>
      <c r="I219" s="151"/>
      <c r="J219" s="152">
        <f>ROUND(I219*H219,2)</f>
        <v>0</v>
      </c>
      <c r="K219" s="148" t="s">
        <v>166</v>
      </c>
      <c r="L219" s="33"/>
      <c r="M219" s="153" t="s">
        <v>21</v>
      </c>
      <c r="N219" s="154" t="s">
        <v>47</v>
      </c>
      <c r="P219" s="155">
        <f>O219*H219</f>
        <v>0</v>
      </c>
      <c r="Q219" s="155">
        <v>0.21734</v>
      </c>
      <c r="R219" s="155">
        <f>Q219*H219</f>
        <v>3.47744</v>
      </c>
      <c r="S219" s="155">
        <v>0</v>
      </c>
      <c r="T219" s="156">
        <f>S219*H219</f>
        <v>0</v>
      </c>
      <c r="AR219" s="157" t="s">
        <v>167</v>
      </c>
      <c r="AT219" s="157" t="s">
        <v>162</v>
      </c>
      <c r="AU219" s="157" t="s">
        <v>85</v>
      </c>
      <c r="AY219" s="18" t="s">
        <v>160</v>
      </c>
      <c r="BE219" s="158">
        <f>IF(N219="základní",J219,0)</f>
        <v>0</v>
      </c>
      <c r="BF219" s="158">
        <f>IF(N219="snížená",J219,0)</f>
        <v>0</v>
      </c>
      <c r="BG219" s="158">
        <f>IF(N219="zákl. přenesená",J219,0)</f>
        <v>0</v>
      </c>
      <c r="BH219" s="158">
        <f>IF(N219="sníž. přenesená",J219,0)</f>
        <v>0</v>
      </c>
      <c r="BI219" s="158">
        <f>IF(N219="nulová",J219,0)</f>
        <v>0</v>
      </c>
      <c r="BJ219" s="18" t="s">
        <v>83</v>
      </c>
      <c r="BK219" s="158">
        <f>ROUND(I219*H219,2)</f>
        <v>0</v>
      </c>
      <c r="BL219" s="18" t="s">
        <v>167</v>
      </c>
      <c r="BM219" s="157" t="s">
        <v>2650</v>
      </c>
    </row>
    <row r="220" spans="2:47" s="1" customFormat="1" ht="126">
      <c r="B220" s="33"/>
      <c r="D220" s="159" t="s">
        <v>169</v>
      </c>
      <c r="F220" s="160" t="s">
        <v>2651</v>
      </c>
      <c r="I220" s="94"/>
      <c r="L220" s="33"/>
      <c r="M220" s="161"/>
      <c r="T220" s="54"/>
      <c r="AT220" s="18" t="s">
        <v>169</v>
      </c>
      <c r="AU220" s="18" t="s">
        <v>85</v>
      </c>
    </row>
    <row r="221" spans="2:65" s="1" customFormat="1" ht="16.5" customHeight="1">
      <c r="B221" s="33"/>
      <c r="C221" s="192" t="s">
        <v>1064</v>
      </c>
      <c r="D221" s="192" t="s">
        <v>799</v>
      </c>
      <c r="E221" s="193" t="s">
        <v>2652</v>
      </c>
      <c r="F221" s="194" t="s">
        <v>2653</v>
      </c>
      <c r="G221" s="195" t="s">
        <v>332</v>
      </c>
      <c r="H221" s="196">
        <v>16</v>
      </c>
      <c r="I221" s="197"/>
      <c r="J221" s="198">
        <f aca="true" t="shared" si="10" ref="J221:J232">ROUND(I221*H221,2)</f>
        <v>0</v>
      </c>
      <c r="K221" s="194" t="s">
        <v>166</v>
      </c>
      <c r="L221" s="199"/>
      <c r="M221" s="200" t="s">
        <v>21</v>
      </c>
      <c r="N221" s="201" t="s">
        <v>47</v>
      </c>
      <c r="P221" s="155">
        <f aca="true" t="shared" si="11" ref="P221:P232">O221*H221</f>
        <v>0</v>
      </c>
      <c r="Q221" s="155">
        <v>0.196</v>
      </c>
      <c r="R221" s="155">
        <f aca="true" t="shared" si="12" ref="R221:R232">Q221*H221</f>
        <v>3.136</v>
      </c>
      <c r="S221" s="155">
        <v>0</v>
      </c>
      <c r="T221" s="156">
        <f aca="true" t="shared" si="13" ref="T221:T232">S221*H221</f>
        <v>0</v>
      </c>
      <c r="AR221" s="157" t="s">
        <v>247</v>
      </c>
      <c r="AT221" s="157" t="s">
        <v>799</v>
      </c>
      <c r="AU221" s="157" t="s">
        <v>85</v>
      </c>
      <c r="AY221" s="18" t="s">
        <v>160</v>
      </c>
      <c r="BE221" s="158">
        <f aca="true" t="shared" si="14" ref="BE221:BE232">IF(N221="základní",J221,0)</f>
        <v>0</v>
      </c>
      <c r="BF221" s="158">
        <f aca="true" t="shared" si="15" ref="BF221:BF232">IF(N221="snížená",J221,0)</f>
        <v>0</v>
      </c>
      <c r="BG221" s="158">
        <f aca="true" t="shared" si="16" ref="BG221:BG232">IF(N221="zákl. přenesená",J221,0)</f>
        <v>0</v>
      </c>
      <c r="BH221" s="158">
        <f aca="true" t="shared" si="17" ref="BH221:BH232">IF(N221="sníž. přenesená",J221,0)</f>
        <v>0</v>
      </c>
      <c r="BI221" s="158">
        <f aca="true" t="shared" si="18" ref="BI221:BI232">IF(N221="nulová",J221,0)</f>
        <v>0</v>
      </c>
      <c r="BJ221" s="18" t="s">
        <v>83</v>
      </c>
      <c r="BK221" s="158">
        <f aca="true" t="shared" si="19" ref="BK221:BK232">ROUND(I221*H221,2)</f>
        <v>0</v>
      </c>
      <c r="BL221" s="18" t="s">
        <v>167</v>
      </c>
      <c r="BM221" s="157" t="s">
        <v>2654</v>
      </c>
    </row>
    <row r="222" spans="2:65" s="1" customFormat="1" ht="16.5" customHeight="1">
      <c r="B222" s="33"/>
      <c r="C222" s="146" t="s">
        <v>1068</v>
      </c>
      <c r="D222" s="146" t="s">
        <v>162</v>
      </c>
      <c r="E222" s="147" t="s">
        <v>2655</v>
      </c>
      <c r="F222" s="148" t="s">
        <v>2656</v>
      </c>
      <c r="G222" s="149" t="s">
        <v>370</v>
      </c>
      <c r="H222" s="150">
        <v>325</v>
      </c>
      <c r="I222" s="151"/>
      <c r="J222" s="152">
        <f t="shared" si="10"/>
        <v>0</v>
      </c>
      <c r="K222" s="148" t="s">
        <v>166</v>
      </c>
      <c r="L222" s="33"/>
      <c r="M222" s="153" t="s">
        <v>21</v>
      </c>
      <c r="N222" s="154" t="s">
        <v>47</v>
      </c>
      <c r="P222" s="155">
        <f t="shared" si="11"/>
        <v>0</v>
      </c>
      <c r="Q222" s="155">
        <v>0.00019</v>
      </c>
      <c r="R222" s="155">
        <f t="shared" si="12"/>
        <v>0.061750000000000006</v>
      </c>
      <c r="S222" s="155">
        <v>0</v>
      </c>
      <c r="T222" s="156">
        <f t="shared" si="13"/>
        <v>0</v>
      </c>
      <c r="AR222" s="157" t="s">
        <v>167</v>
      </c>
      <c r="AT222" s="157" t="s">
        <v>162</v>
      </c>
      <c r="AU222" s="157" t="s">
        <v>85</v>
      </c>
      <c r="AY222" s="18" t="s">
        <v>160</v>
      </c>
      <c r="BE222" s="158">
        <f t="shared" si="14"/>
        <v>0</v>
      </c>
      <c r="BF222" s="158">
        <f t="shared" si="15"/>
        <v>0</v>
      </c>
      <c r="BG222" s="158">
        <f t="shared" si="16"/>
        <v>0</v>
      </c>
      <c r="BH222" s="158">
        <f t="shared" si="17"/>
        <v>0</v>
      </c>
      <c r="BI222" s="158">
        <f t="shared" si="18"/>
        <v>0</v>
      </c>
      <c r="BJ222" s="18" t="s">
        <v>83</v>
      </c>
      <c r="BK222" s="158">
        <f t="shared" si="19"/>
        <v>0</v>
      </c>
      <c r="BL222" s="18" t="s">
        <v>167</v>
      </c>
      <c r="BM222" s="157" t="s">
        <v>2657</v>
      </c>
    </row>
    <row r="223" spans="2:65" s="1" customFormat="1" ht="16.5" customHeight="1">
      <c r="B223" s="33"/>
      <c r="C223" s="146" t="s">
        <v>1077</v>
      </c>
      <c r="D223" s="146" t="s">
        <v>162</v>
      </c>
      <c r="E223" s="147" t="s">
        <v>2658</v>
      </c>
      <c r="F223" s="148" t="s">
        <v>2659</v>
      </c>
      <c r="G223" s="149" t="s">
        <v>370</v>
      </c>
      <c r="H223" s="150">
        <v>325</v>
      </c>
      <c r="I223" s="151"/>
      <c r="J223" s="152">
        <f t="shared" si="10"/>
        <v>0</v>
      </c>
      <c r="K223" s="148" t="s">
        <v>166</v>
      </c>
      <c r="L223" s="33"/>
      <c r="M223" s="153" t="s">
        <v>21</v>
      </c>
      <c r="N223" s="154" t="s">
        <v>47</v>
      </c>
      <c r="P223" s="155">
        <f t="shared" si="11"/>
        <v>0</v>
      </c>
      <c r="Q223" s="155">
        <v>9E-05</v>
      </c>
      <c r="R223" s="155">
        <f t="shared" si="12"/>
        <v>0.02925</v>
      </c>
      <c r="S223" s="155">
        <v>0</v>
      </c>
      <c r="T223" s="156">
        <f t="shared" si="13"/>
        <v>0</v>
      </c>
      <c r="AR223" s="157" t="s">
        <v>167</v>
      </c>
      <c r="AT223" s="157" t="s">
        <v>162</v>
      </c>
      <c r="AU223" s="157" t="s">
        <v>85</v>
      </c>
      <c r="AY223" s="18" t="s">
        <v>160</v>
      </c>
      <c r="BE223" s="158">
        <f t="shared" si="14"/>
        <v>0</v>
      </c>
      <c r="BF223" s="158">
        <f t="shared" si="15"/>
        <v>0</v>
      </c>
      <c r="BG223" s="158">
        <f t="shared" si="16"/>
        <v>0</v>
      </c>
      <c r="BH223" s="158">
        <f t="shared" si="17"/>
        <v>0</v>
      </c>
      <c r="BI223" s="158">
        <f t="shared" si="18"/>
        <v>0</v>
      </c>
      <c r="BJ223" s="18" t="s">
        <v>83</v>
      </c>
      <c r="BK223" s="158">
        <f t="shared" si="19"/>
        <v>0</v>
      </c>
      <c r="BL223" s="18" t="s">
        <v>167</v>
      </c>
      <c r="BM223" s="157" t="s">
        <v>2660</v>
      </c>
    </row>
    <row r="224" spans="2:65" s="1" customFormat="1" ht="16.5" customHeight="1">
      <c r="B224" s="33"/>
      <c r="C224" s="146" t="s">
        <v>1083</v>
      </c>
      <c r="D224" s="146" t="s">
        <v>162</v>
      </c>
      <c r="E224" s="147" t="s">
        <v>2661</v>
      </c>
      <c r="F224" s="148" t="s">
        <v>2662</v>
      </c>
      <c r="G224" s="149" t="s">
        <v>250</v>
      </c>
      <c r="H224" s="150">
        <v>1</v>
      </c>
      <c r="I224" s="151"/>
      <c r="J224" s="152">
        <f t="shared" si="10"/>
        <v>0</v>
      </c>
      <c r="K224" s="148" t="s">
        <v>21</v>
      </c>
      <c r="L224" s="33"/>
      <c r="M224" s="153" t="s">
        <v>21</v>
      </c>
      <c r="N224" s="154" t="s">
        <v>47</v>
      </c>
      <c r="P224" s="155">
        <f t="shared" si="11"/>
        <v>0</v>
      </c>
      <c r="Q224" s="155">
        <v>9E-05</v>
      </c>
      <c r="R224" s="155">
        <f t="shared" si="12"/>
        <v>9E-05</v>
      </c>
      <c r="S224" s="155">
        <v>0</v>
      </c>
      <c r="T224" s="156">
        <f t="shared" si="13"/>
        <v>0</v>
      </c>
      <c r="AR224" s="157" t="s">
        <v>167</v>
      </c>
      <c r="AT224" s="157" t="s">
        <v>162</v>
      </c>
      <c r="AU224" s="157" t="s">
        <v>85</v>
      </c>
      <c r="AY224" s="18" t="s">
        <v>160</v>
      </c>
      <c r="BE224" s="158">
        <f t="shared" si="14"/>
        <v>0</v>
      </c>
      <c r="BF224" s="158">
        <f t="shared" si="15"/>
        <v>0</v>
      </c>
      <c r="BG224" s="158">
        <f t="shared" si="16"/>
        <v>0</v>
      </c>
      <c r="BH224" s="158">
        <f t="shared" si="17"/>
        <v>0</v>
      </c>
      <c r="BI224" s="158">
        <f t="shared" si="18"/>
        <v>0</v>
      </c>
      <c r="BJ224" s="18" t="s">
        <v>83</v>
      </c>
      <c r="BK224" s="158">
        <f t="shared" si="19"/>
        <v>0</v>
      </c>
      <c r="BL224" s="18" t="s">
        <v>167</v>
      </c>
      <c r="BM224" s="157" t="s">
        <v>2663</v>
      </c>
    </row>
    <row r="225" spans="2:65" s="1" customFormat="1" ht="16.5" customHeight="1">
      <c r="B225" s="33"/>
      <c r="C225" s="146" t="s">
        <v>1101</v>
      </c>
      <c r="D225" s="146" t="s">
        <v>162</v>
      </c>
      <c r="E225" s="147" t="s">
        <v>2664</v>
      </c>
      <c r="F225" s="148" t="s">
        <v>2665</v>
      </c>
      <c r="G225" s="149" t="s">
        <v>332</v>
      </c>
      <c r="H225" s="150">
        <v>2</v>
      </c>
      <c r="I225" s="151"/>
      <c r="J225" s="152">
        <f t="shared" si="10"/>
        <v>0</v>
      </c>
      <c r="K225" s="148" t="s">
        <v>21</v>
      </c>
      <c r="L225" s="33"/>
      <c r="M225" s="153" t="s">
        <v>21</v>
      </c>
      <c r="N225" s="154" t="s">
        <v>47</v>
      </c>
      <c r="P225" s="155">
        <f t="shared" si="11"/>
        <v>0</v>
      </c>
      <c r="Q225" s="155">
        <v>9E-05</v>
      </c>
      <c r="R225" s="155">
        <f t="shared" si="12"/>
        <v>0.00018</v>
      </c>
      <c r="S225" s="155">
        <v>0</v>
      </c>
      <c r="T225" s="156">
        <f t="shared" si="13"/>
        <v>0</v>
      </c>
      <c r="AR225" s="157" t="s">
        <v>167</v>
      </c>
      <c r="AT225" s="157" t="s">
        <v>162</v>
      </c>
      <c r="AU225" s="157" t="s">
        <v>85</v>
      </c>
      <c r="AY225" s="18" t="s">
        <v>160</v>
      </c>
      <c r="BE225" s="158">
        <f t="shared" si="14"/>
        <v>0</v>
      </c>
      <c r="BF225" s="158">
        <f t="shared" si="15"/>
        <v>0</v>
      </c>
      <c r="BG225" s="158">
        <f t="shared" si="16"/>
        <v>0</v>
      </c>
      <c r="BH225" s="158">
        <f t="shared" si="17"/>
        <v>0</v>
      </c>
      <c r="BI225" s="158">
        <f t="shared" si="18"/>
        <v>0</v>
      </c>
      <c r="BJ225" s="18" t="s">
        <v>83</v>
      </c>
      <c r="BK225" s="158">
        <f t="shared" si="19"/>
        <v>0</v>
      </c>
      <c r="BL225" s="18" t="s">
        <v>167</v>
      </c>
      <c r="BM225" s="157" t="s">
        <v>2666</v>
      </c>
    </row>
    <row r="226" spans="2:65" s="1" customFormat="1" ht="16.5" customHeight="1">
      <c r="B226" s="33"/>
      <c r="C226" s="146" t="s">
        <v>1106</v>
      </c>
      <c r="D226" s="146" t="s">
        <v>162</v>
      </c>
      <c r="E226" s="147" t="s">
        <v>2667</v>
      </c>
      <c r="F226" s="148" t="s">
        <v>2668</v>
      </c>
      <c r="G226" s="149" t="s">
        <v>332</v>
      </c>
      <c r="H226" s="150">
        <v>14</v>
      </c>
      <c r="I226" s="151"/>
      <c r="J226" s="152">
        <f t="shared" si="10"/>
        <v>0</v>
      </c>
      <c r="K226" s="148" t="s">
        <v>21</v>
      </c>
      <c r="L226" s="33"/>
      <c r="M226" s="153" t="s">
        <v>21</v>
      </c>
      <c r="N226" s="154" t="s">
        <v>47</v>
      </c>
      <c r="P226" s="155">
        <f t="shared" si="11"/>
        <v>0</v>
      </c>
      <c r="Q226" s="155">
        <v>9E-05</v>
      </c>
      <c r="R226" s="155">
        <f t="shared" si="12"/>
        <v>0.00126</v>
      </c>
      <c r="S226" s="155">
        <v>0</v>
      </c>
      <c r="T226" s="156">
        <f t="shared" si="13"/>
        <v>0</v>
      </c>
      <c r="AR226" s="157" t="s">
        <v>167</v>
      </c>
      <c r="AT226" s="157" t="s">
        <v>162</v>
      </c>
      <c r="AU226" s="157" t="s">
        <v>85</v>
      </c>
      <c r="AY226" s="18" t="s">
        <v>160</v>
      </c>
      <c r="BE226" s="158">
        <f t="shared" si="14"/>
        <v>0</v>
      </c>
      <c r="BF226" s="158">
        <f t="shared" si="15"/>
        <v>0</v>
      </c>
      <c r="BG226" s="158">
        <f t="shared" si="16"/>
        <v>0</v>
      </c>
      <c r="BH226" s="158">
        <f t="shared" si="17"/>
        <v>0</v>
      </c>
      <c r="BI226" s="158">
        <f t="shared" si="18"/>
        <v>0</v>
      </c>
      <c r="BJ226" s="18" t="s">
        <v>83</v>
      </c>
      <c r="BK226" s="158">
        <f t="shared" si="19"/>
        <v>0</v>
      </c>
      <c r="BL226" s="18" t="s">
        <v>167</v>
      </c>
      <c r="BM226" s="157" t="s">
        <v>2669</v>
      </c>
    </row>
    <row r="227" spans="2:65" s="1" customFormat="1" ht="16.5" customHeight="1">
      <c r="B227" s="33"/>
      <c r="C227" s="146" t="s">
        <v>1111</v>
      </c>
      <c r="D227" s="146" t="s">
        <v>162</v>
      </c>
      <c r="E227" s="147" t="s">
        <v>2670</v>
      </c>
      <c r="F227" s="148" t="s">
        <v>2671</v>
      </c>
      <c r="G227" s="149" t="s">
        <v>332</v>
      </c>
      <c r="H227" s="150">
        <v>5</v>
      </c>
      <c r="I227" s="151"/>
      <c r="J227" s="152">
        <f t="shared" si="10"/>
        <v>0</v>
      </c>
      <c r="K227" s="148" t="s">
        <v>21</v>
      </c>
      <c r="L227" s="33"/>
      <c r="M227" s="153" t="s">
        <v>21</v>
      </c>
      <c r="N227" s="154" t="s">
        <v>47</v>
      </c>
      <c r="P227" s="155">
        <f t="shared" si="11"/>
        <v>0</v>
      </c>
      <c r="Q227" s="155">
        <v>9E-05</v>
      </c>
      <c r="R227" s="155">
        <f t="shared" si="12"/>
        <v>0.00045000000000000004</v>
      </c>
      <c r="S227" s="155">
        <v>0</v>
      </c>
      <c r="T227" s="156">
        <f t="shared" si="13"/>
        <v>0</v>
      </c>
      <c r="AR227" s="157" t="s">
        <v>167</v>
      </c>
      <c r="AT227" s="157" t="s">
        <v>162</v>
      </c>
      <c r="AU227" s="157" t="s">
        <v>85</v>
      </c>
      <c r="AY227" s="18" t="s">
        <v>160</v>
      </c>
      <c r="BE227" s="158">
        <f t="shared" si="14"/>
        <v>0</v>
      </c>
      <c r="BF227" s="158">
        <f t="shared" si="15"/>
        <v>0</v>
      </c>
      <c r="BG227" s="158">
        <f t="shared" si="16"/>
        <v>0</v>
      </c>
      <c r="BH227" s="158">
        <f t="shared" si="17"/>
        <v>0</v>
      </c>
      <c r="BI227" s="158">
        <f t="shared" si="18"/>
        <v>0</v>
      </c>
      <c r="BJ227" s="18" t="s">
        <v>83</v>
      </c>
      <c r="BK227" s="158">
        <f t="shared" si="19"/>
        <v>0</v>
      </c>
      <c r="BL227" s="18" t="s">
        <v>167</v>
      </c>
      <c r="BM227" s="157" t="s">
        <v>2672</v>
      </c>
    </row>
    <row r="228" spans="2:65" s="1" customFormat="1" ht="16.5" customHeight="1">
      <c r="B228" s="33"/>
      <c r="C228" s="146" t="s">
        <v>1142</v>
      </c>
      <c r="D228" s="146" t="s">
        <v>162</v>
      </c>
      <c r="E228" s="147" t="s">
        <v>2673</v>
      </c>
      <c r="F228" s="148" t="s">
        <v>2674</v>
      </c>
      <c r="G228" s="149" t="s">
        <v>250</v>
      </c>
      <c r="H228" s="150">
        <v>1</v>
      </c>
      <c r="I228" s="151"/>
      <c r="J228" s="152">
        <f t="shared" si="10"/>
        <v>0</v>
      </c>
      <c r="K228" s="148" t="s">
        <v>21</v>
      </c>
      <c r="L228" s="33"/>
      <c r="M228" s="153" t="s">
        <v>21</v>
      </c>
      <c r="N228" s="154" t="s">
        <v>47</v>
      </c>
      <c r="P228" s="155">
        <f t="shared" si="11"/>
        <v>0</v>
      </c>
      <c r="Q228" s="155">
        <v>9E-05</v>
      </c>
      <c r="R228" s="155">
        <f t="shared" si="12"/>
        <v>9E-05</v>
      </c>
      <c r="S228" s="155">
        <v>0</v>
      </c>
      <c r="T228" s="156">
        <f t="shared" si="13"/>
        <v>0</v>
      </c>
      <c r="AR228" s="157" t="s">
        <v>167</v>
      </c>
      <c r="AT228" s="157" t="s">
        <v>162</v>
      </c>
      <c r="AU228" s="157" t="s">
        <v>85</v>
      </c>
      <c r="AY228" s="18" t="s">
        <v>160</v>
      </c>
      <c r="BE228" s="158">
        <f t="shared" si="14"/>
        <v>0</v>
      </c>
      <c r="BF228" s="158">
        <f t="shared" si="15"/>
        <v>0</v>
      </c>
      <c r="BG228" s="158">
        <f t="shared" si="16"/>
        <v>0</v>
      </c>
      <c r="BH228" s="158">
        <f t="shared" si="17"/>
        <v>0</v>
      </c>
      <c r="BI228" s="158">
        <f t="shared" si="18"/>
        <v>0</v>
      </c>
      <c r="BJ228" s="18" t="s">
        <v>83</v>
      </c>
      <c r="BK228" s="158">
        <f t="shared" si="19"/>
        <v>0</v>
      </c>
      <c r="BL228" s="18" t="s">
        <v>167</v>
      </c>
      <c r="BM228" s="157" t="s">
        <v>2675</v>
      </c>
    </row>
    <row r="229" spans="2:65" s="1" customFormat="1" ht="16.5" customHeight="1">
      <c r="B229" s="33"/>
      <c r="C229" s="146" t="s">
        <v>1160</v>
      </c>
      <c r="D229" s="146" t="s">
        <v>162</v>
      </c>
      <c r="E229" s="147" t="s">
        <v>2676</v>
      </c>
      <c r="F229" s="148" t="s">
        <v>2677</v>
      </c>
      <c r="G229" s="149" t="s">
        <v>250</v>
      </c>
      <c r="H229" s="150">
        <v>1</v>
      </c>
      <c r="I229" s="151"/>
      <c r="J229" s="152">
        <f t="shared" si="10"/>
        <v>0</v>
      </c>
      <c r="K229" s="148" t="s">
        <v>21</v>
      </c>
      <c r="L229" s="33"/>
      <c r="M229" s="153" t="s">
        <v>21</v>
      </c>
      <c r="N229" s="154" t="s">
        <v>47</v>
      </c>
      <c r="P229" s="155">
        <f t="shared" si="11"/>
        <v>0</v>
      </c>
      <c r="Q229" s="155">
        <v>9E-05</v>
      </c>
      <c r="R229" s="155">
        <f t="shared" si="12"/>
        <v>9E-05</v>
      </c>
      <c r="S229" s="155">
        <v>0</v>
      </c>
      <c r="T229" s="156">
        <f t="shared" si="13"/>
        <v>0</v>
      </c>
      <c r="AR229" s="157" t="s">
        <v>167</v>
      </c>
      <c r="AT229" s="157" t="s">
        <v>162</v>
      </c>
      <c r="AU229" s="157" t="s">
        <v>85</v>
      </c>
      <c r="AY229" s="18" t="s">
        <v>160</v>
      </c>
      <c r="BE229" s="158">
        <f t="shared" si="14"/>
        <v>0</v>
      </c>
      <c r="BF229" s="158">
        <f t="shared" si="15"/>
        <v>0</v>
      </c>
      <c r="BG229" s="158">
        <f t="shared" si="16"/>
        <v>0</v>
      </c>
      <c r="BH229" s="158">
        <f t="shared" si="17"/>
        <v>0</v>
      </c>
      <c r="BI229" s="158">
        <f t="shared" si="18"/>
        <v>0</v>
      </c>
      <c r="BJ229" s="18" t="s">
        <v>83</v>
      </c>
      <c r="BK229" s="158">
        <f t="shared" si="19"/>
        <v>0</v>
      </c>
      <c r="BL229" s="18" t="s">
        <v>167</v>
      </c>
      <c r="BM229" s="157" t="s">
        <v>2678</v>
      </c>
    </row>
    <row r="230" spans="2:65" s="1" customFormat="1" ht="24" customHeight="1">
      <c r="B230" s="33"/>
      <c r="C230" s="146" t="s">
        <v>1758</v>
      </c>
      <c r="D230" s="146" t="s">
        <v>162</v>
      </c>
      <c r="E230" s="147" t="s">
        <v>2679</v>
      </c>
      <c r="F230" s="148" t="s">
        <v>2680</v>
      </c>
      <c r="G230" s="149" t="s">
        <v>250</v>
      </c>
      <c r="H230" s="150">
        <v>1</v>
      </c>
      <c r="I230" s="151"/>
      <c r="J230" s="152">
        <f t="shared" si="10"/>
        <v>0</v>
      </c>
      <c r="K230" s="148" t="s">
        <v>21</v>
      </c>
      <c r="L230" s="33"/>
      <c r="M230" s="153" t="s">
        <v>21</v>
      </c>
      <c r="N230" s="154" t="s">
        <v>47</v>
      </c>
      <c r="P230" s="155">
        <f t="shared" si="11"/>
        <v>0</v>
      </c>
      <c r="Q230" s="155">
        <v>0</v>
      </c>
      <c r="R230" s="155">
        <f t="shared" si="12"/>
        <v>0</v>
      </c>
      <c r="S230" s="155">
        <v>0</v>
      </c>
      <c r="T230" s="156">
        <f t="shared" si="13"/>
        <v>0</v>
      </c>
      <c r="AR230" s="157" t="s">
        <v>167</v>
      </c>
      <c r="AT230" s="157" t="s">
        <v>162</v>
      </c>
      <c r="AU230" s="157" t="s">
        <v>85</v>
      </c>
      <c r="AY230" s="18" t="s">
        <v>160</v>
      </c>
      <c r="BE230" s="158">
        <f t="shared" si="14"/>
        <v>0</v>
      </c>
      <c r="BF230" s="158">
        <f t="shared" si="15"/>
        <v>0</v>
      </c>
      <c r="BG230" s="158">
        <f t="shared" si="16"/>
        <v>0</v>
      </c>
      <c r="BH230" s="158">
        <f t="shared" si="17"/>
        <v>0</v>
      </c>
      <c r="BI230" s="158">
        <f t="shared" si="18"/>
        <v>0</v>
      </c>
      <c r="BJ230" s="18" t="s">
        <v>83</v>
      </c>
      <c r="BK230" s="158">
        <f t="shared" si="19"/>
        <v>0</v>
      </c>
      <c r="BL230" s="18" t="s">
        <v>167</v>
      </c>
      <c r="BM230" s="157" t="s">
        <v>2681</v>
      </c>
    </row>
    <row r="231" spans="2:65" s="1" customFormat="1" ht="16.5" customHeight="1">
      <c r="B231" s="33"/>
      <c r="C231" s="146" t="s">
        <v>1165</v>
      </c>
      <c r="D231" s="146" t="s">
        <v>162</v>
      </c>
      <c r="E231" s="147" t="s">
        <v>2682</v>
      </c>
      <c r="F231" s="148" t="s">
        <v>2683</v>
      </c>
      <c r="G231" s="149" t="s">
        <v>332</v>
      </c>
      <c r="H231" s="150">
        <v>1</v>
      </c>
      <c r="I231" s="151"/>
      <c r="J231" s="152">
        <f t="shared" si="10"/>
        <v>0</v>
      </c>
      <c r="K231" s="148" t="s">
        <v>21</v>
      </c>
      <c r="L231" s="33"/>
      <c r="M231" s="153" t="s">
        <v>21</v>
      </c>
      <c r="N231" s="154" t="s">
        <v>47</v>
      </c>
      <c r="P231" s="155">
        <f t="shared" si="11"/>
        <v>0</v>
      </c>
      <c r="Q231" s="155">
        <v>9E-05</v>
      </c>
      <c r="R231" s="155">
        <f t="shared" si="12"/>
        <v>9E-05</v>
      </c>
      <c r="S231" s="155">
        <v>0</v>
      </c>
      <c r="T231" s="156">
        <f t="shared" si="13"/>
        <v>0</v>
      </c>
      <c r="AR231" s="157" t="s">
        <v>167</v>
      </c>
      <c r="AT231" s="157" t="s">
        <v>162</v>
      </c>
      <c r="AU231" s="157" t="s">
        <v>85</v>
      </c>
      <c r="AY231" s="18" t="s">
        <v>160</v>
      </c>
      <c r="BE231" s="158">
        <f t="shared" si="14"/>
        <v>0</v>
      </c>
      <c r="BF231" s="158">
        <f t="shared" si="15"/>
        <v>0</v>
      </c>
      <c r="BG231" s="158">
        <f t="shared" si="16"/>
        <v>0</v>
      </c>
      <c r="BH231" s="158">
        <f t="shared" si="17"/>
        <v>0</v>
      </c>
      <c r="BI231" s="158">
        <f t="shared" si="18"/>
        <v>0</v>
      </c>
      <c r="BJ231" s="18" t="s">
        <v>83</v>
      </c>
      <c r="BK231" s="158">
        <f t="shared" si="19"/>
        <v>0</v>
      </c>
      <c r="BL231" s="18" t="s">
        <v>167</v>
      </c>
      <c r="BM231" s="157" t="s">
        <v>2684</v>
      </c>
    </row>
    <row r="232" spans="2:65" s="1" customFormat="1" ht="16.5" customHeight="1">
      <c r="B232" s="33"/>
      <c r="C232" s="146" t="s">
        <v>1178</v>
      </c>
      <c r="D232" s="146" t="s">
        <v>162</v>
      </c>
      <c r="E232" s="147" t="s">
        <v>2685</v>
      </c>
      <c r="F232" s="148" t="s">
        <v>2686</v>
      </c>
      <c r="G232" s="149" t="s">
        <v>332</v>
      </c>
      <c r="H232" s="150">
        <v>3</v>
      </c>
      <c r="I232" s="151"/>
      <c r="J232" s="152">
        <f t="shared" si="10"/>
        <v>0</v>
      </c>
      <c r="K232" s="148" t="s">
        <v>21</v>
      </c>
      <c r="L232" s="33"/>
      <c r="M232" s="153" t="s">
        <v>21</v>
      </c>
      <c r="N232" s="154" t="s">
        <v>47</v>
      </c>
      <c r="P232" s="155">
        <f t="shared" si="11"/>
        <v>0</v>
      </c>
      <c r="Q232" s="155">
        <v>9E-05</v>
      </c>
      <c r="R232" s="155">
        <f t="shared" si="12"/>
        <v>0.00027</v>
      </c>
      <c r="S232" s="155">
        <v>0</v>
      </c>
      <c r="T232" s="156">
        <f t="shared" si="13"/>
        <v>0</v>
      </c>
      <c r="AR232" s="157" t="s">
        <v>167</v>
      </c>
      <c r="AT232" s="157" t="s">
        <v>162</v>
      </c>
      <c r="AU232" s="157" t="s">
        <v>85</v>
      </c>
      <c r="AY232" s="18" t="s">
        <v>160</v>
      </c>
      <c r="BE232" s="158">
        <f t="shared" si="14"/>
        <v>0</v>
      </c>
      <c r="BF232" s="158">
        <f t="shared" si="15"/>
        <v>0</v>
      </c>
      <c r="BG232" s="158">
        <f t="shared" si="16"/>
        <v>0</v>
      </c>
      <c r="BH232" s="158">
        <f t="shared" si="17"/>
        <v>0</v>
      </c>
      <c r="BI232" s="158">
        <f t="shared" si="18"/>
        <v>0</v>
      </c>
      <c r="BJ232" s="18" t="s">
        <v>83</v>
      </c>
      <c r="BK232" s="158">
        <f t="shared" si="19"/>
        <v>0</v>
      </c>
      <c r="BL232" s="18" t="s">
        <v>167</v>
      </c>
      <c r="BM232" s="157" t="s">
        <v>2687</v>
      </c>
    </row>
    <row r="233" spans="2:51" s="13" customFormat="1" ht="10">
      <c r="B233" s="168"/>
      <c r="D233" s="159" t="s">
        <v>171</v>
      </c>
      <c r="E233" s="169" t="s">
        <v>21</v>
      </c>
      <c r="F233" s="170" t="s">
        <v>1861</v>
      </c>
      <c r="H233" s="171">
        <v>3</v>
      </c>
      <c r="I233" s="172"/>
      <c r="L233" s="168"/>
      <c r="M233" s="173"/>
      <c r="T233" s="174"/>
      <c r="AT233" s="169" t="s">
        <v>171</v>
      </c>
      <c r="AU233" s="169" t="s">
        <v>85</v>
      </c>
      <c r="AV233" s="13" t="s">
        <v>85</v>
      </c>
      <c r="AW233" s="13" t="s">
        <v>37</v>
      </c>
      <c r="AX233" s="13" t="s">
        <v>76</v>
      </c>
      <c r="AY233" s="169" t="s">
        <v>160</v>
      </c>
    </row>
    <row r="234" spans="2:51" s="15" customFormat="1" ht="10">
      <c r="B234" s="182"/>
      <c r="D234" s="159" t="s">
        <v>171</v>
      </c>
      <c r="E234" s="183" t="s">
        <v>21</v>
      </c>
      <c r="F234" s="184" t="s">
        <v>185</v>
      </c>
      <c r="H234" s="185">
        <v>3</v>
      </c>
      <c r="I234" s="186"/>
      <c r="L234" s="182"/>
      <c r="M234" s="187"/>
      <c r="T234" s="188"/>
      <c r="AT234" s="183" t="s">
        <v>171</v>
      </c>
      <c r="AU234" s="183" t="s">
        <v>85</v>
      </c>
      <c r="AV234" s="15" t="s">
        <v>167</v>
      </c>
      <c r="AW234" s="15" t="s">
        <v>37</v>
      </c>
      <c r="AX234" s="15" t="s">
        <v>83</v>
      </c>
      <c r="AY234" s="183" t="s">
        <v>160</v>
      </c>
    </row>
    <row r="235" spans="2:63" s="11" customFormat="1" ht="22.75" customHeight="1">
      <c r="B235" s="134"/>
      <c r="D235" s="135" t="s">
        <v>75</v>
      </c>
      <c r="E235" s="144" t="s">
        <v>209</v>
      </c>
      <c r="F235" s="144" t="s">
        <v>210</v>
      </c>
      <c r="I235" s="137"/>
      <c r="J235" s="145">
        <f>BK235</f>
        <v>0</v>
      </c>
      <c r="L235" s="134"/>
      <c r="M235" s="139"/>
      <c r="P235" s="140">
        <f>SUM(P236:P252)</f>
        <v>0</v>
      </c>
      <c r="R235" s="140">
        <f>SUM(R236:R252)</f>
        <v>143.47429000000002</v>
      </c>
      <c r="T235" s="141">
        <f>SUM(T236:T252)</f>
        <v>0</v>
      </c>
      <c r="AR235" s="135" t="s">
        <v>83</v>
      </c>
      <c r="AT235" s="142" t="s">
        <v>75</v>
      </c>
      <c r="AU235" s="142" t="s">
        <v>83</v>
      </c>
      <c r="AY235" s="135" t="s">
        <v>160</v>
      </c>
      <c r="BK235" s="143">
        <f>SUM(BK236:BK252)</f>
        <v>0</v>
      </c>
    </row>
    <row r="236" spans="2:65" s="1" customFormat="1" ht="16.5" customHeight="1">
      <c r="B236" s="33"/>
      <c r="C236" s="146" t="s">
        <v>1185</v>
      </c>
      <c r="D236" s="146" t="s">
        <v>162</v>
      </c>
      <c r="E236" s="147" t="s">
        <v>2688</v>
      </c>
      <c r="F236" s="148" t="s">
        <v>2689</v>
      </c>
      <c r="G236" s="149" t="s">
        <v>370</v>
      </c>
      <c r="H236" s="150">
        <v>73</v>
      </c>
      <c r="I236" s="151"/>
      <c r="J236" s="152">
        <f>ROUND(I236*H236,2)</f>
        <v>0</v>
      </c>
      <c r="K236" s="148" t="s">
        <v>166</v>
      </c>
      <c r="L236" s="33"/>
      <c r="M236" s="153" t="s">
        <v>21</v>
      </c>
      <c r="N236" s="154" t="s">
        <v>47</v>
      </c>
      <c r="P236" s="155">
        <f>O236*H236</f>
        <v>0</v>
      </c>
      <c r="Q236" s="155">
        <v>0.43819</v>
      </c>
      <c r="R236" s="155">
        <f>Q236*H236</f>
        <v>31.98787</v>
      </c>
      <c r="S236" s="155">
        <v>0</v>
      </c>
      <c r="T236" s="156">
        <f>S236*H236</f>
        <v>0</v>
      </c>
      <c r="AR236" s="157" t="s">
        <v>167</v>
      </c>
      <c r="AT236" s="157" t="s">
        <v>162</v>
      </c>
      <c r="AU236" s="157" t="s">
        <v>85</v>
      </c>
      <c r="AY236" s="18" t="s">
        <v>160</v>
      </c>
      <c r="BE236" s="158">
        <f>IF(N236="základní",J236,0)</f>
        <v>0</v>
      </c>
      <c r="BF236" s="158">
        <f>IF(N236="snížená",J236,0)</f>
        <v>0</v>
      </c>
      <c r="BG236" s="158">
        <f>IF(N236="zákl. přenesená",J236,0)</f>
        <v>0</v>
      </c>
      <c r="BH236" s="158">
        <f>IF(N236="sníž. přenesená",J236,0)</f>
        <v>0</v>
      </c>
      <c r="BI236" s="158">
        <f>IF(N236="nulová",J236,0)</f>
        <v>0</v>
      </c>
      <c r="BJ236" s="18" t="s">
        <v>83</v>
      </c>
      <c r="BK236" s="158">
        <f>ROUND(I236*H236,2)</f>
        <v>0</v>
      </c>
      <c r="BL236" s="18" t="s">
        <v>167</v>
      </c>
      <c r="BM236" s="157" t="s">
        <v>2690</v>
      </c>
    </row>
    <row r="237" spans="2:47" s="1" customFormat="1" ht="36">
      <c r="B237" s="33"/>
      <c r="D237" s="159" t="s">
        <v>169</v>
      </c>
      <c r="F237" s="160" t="s">
        <v>2691</v>
      </c>
      <c r="I237" s="94"/>
      <c r="L237" s="33"/>
      <c r="M237" s="161"/>
      <c r="T237" s="54"/>
      <c r="AT237" s="18" t="s">
        <v>169</v>
      </c>
      <c r="AU237" s="18" t="s">
        <v>85</v>
      </c>
    </row>
    <row r="238" spans="2:65" s="1" customFormat="1" ht="16.5" customHeight="1">
      <c r="B238" s="33"/>
      <c r="C238" s="192" t="s">
        <v>1189</v>
      </c>
      <c r="D238" s="192" t="s">
        <v>799</v>
      </c>
      <c r="E238" s="193" t="s">
        <v>2692</v>
      </c>
      <c r="F238" s="194" t="s">
        <v>2693</v>
      </c>
      <c r="G238" s="195" t="s">
        <v>370</v>
      </c>
      <c r="H238" s="196">
        <v>24</v>
      </c>
      <c r="I238" s="197"/>
      <c r="J238" s="198">
        <f aca="true" t="shared" si="20" ref="J238:J248">ROUND(I238*H238,2)</f>
        <v>0</v>
      </c>
      <c r="K238" s="194" t="s">
        <v>21</v>
      </c>
      <c r="L238" s="199"/>
      <c r="M238" s="200" t="s">
        <v>21</v>
      </c>
      <c r="N238" s="201" t="s">
        <v>47</v>
      </c>
      <c r="P238" s="155">
        <f aca="true" t="shared" si="21" ref="P238:P248">O238*H238</f>
        <v>0</v>
      </c>
      <c r="Q238" s="155">
        <v>0.0065</v>
      </c>
      <c r="R238" s="155">
        <f aca="true" t="shared" si="22" ref="R238:R248">Q238*H238</f>
        <v>0.156</v>
      </c>
      <c r="S238" s="155">
        <v>0</v>
      </c>
      <c r="T238" s="156">
        <f aca="true" t="shared" si="23" ref="T238:T248">S238*H238</f>
        <v>0</v>
      </c>
      <c r="AR238" s="157" t="s">
        <v>247</v>
      </c>
      <c r="AT238" s="157" t="s">
        <v>799</v>
      </c>
      <c r="AU238" s="157" t="s">
        <v>85</v>
      </c>
      <c r="AY238" s="18" t="s">
        <v>160</v>
      </c>
      <c r="BE238" s="158">
        <f aca="true" t="shared" si="24" ref="BE238:BE248">IF(N238="základní",J238,0)</f>
        <v>0</v>
      </c>
      <c r="BF238" s="158">
        <f aca="true" t="shared" si="25" ref="BF238:BF248">IF(N238="snížená",J238,0)</f>
        <v>0</v>
      </c>
      <c r="BG238" s="158">
        <f aca="true" t="shared" si="26" ref="BG238:BG248">IF(N238="zákl. přenesená",J238,0)</f>
        <v>0</v>
      </c>
      <c r="BH238" s="158">
        <f aca="true" t="shared" si="27" ref="BH238:BH248">IF(N238="sníž. přenesená",J238,0)</f>
        <v>0</v>
      </c>
      <c r="BI238" s="158">
        <f aca="true" t="shared" si="28" ref="BI238:BI248">IF(N238="nulová",J238,0)</f>
        <v>0</v>
      </c>
      <c r="BJ238" s="18" t="s">
        <v>83</v>
      </c>
      <c r="BK238" s="158">
        <f aca="true" t="shared" si="29" ref="BK238:BK248">ROUND(I238*H238,2)</f>
        <v>0</v>
      </c>
      <c r="BL238" s="18" t="s">
        <v>167</v>
      </c>
      <c r="BM238" s="157" t="s">
        <v>2694</v>
      </c>
    </row>
    <row r="239" spans="2:65" s="1" customFormat="1" ht="16.5" customHeight="1">
      <c r="B239" s="33"/>
      <c r="C239" s="192" t="s">
        <v>1193</v>
      </c>
      <c r="D239" s="192" t="s">
        <v>799</v>
      </c>
      <c r="E239" s="193" t="s">
        <v>2695</v>
      </c>
      <c r="F239" s="194" t="s">
        <v>2696</v>
      </c>
      <c r="G239" s="195" t="s">
        <v>370</v>
      </c>
      <c r="H239" s="196">
        <v>26</v>
      </c>
      <c r="I239" s="197"/>
      <c r="J239" s="198">
        <f t="shared" si="20"/>
        <v>0</v>
      </c>
      <c r="K239" s="194" t="s">
        <v>21</v>
      </c>
      <c r="L239" s="199"/>
      <c r="M239" s="200" t="s">
        <v>21</v>
      </c>
      <c r="N239" s="201" t="s">
        <v>47</v>
      </c>
      <c r="P239" s="155">
        <f t="shared" si="21"/>
        <v>0</v>
      </c>
      <c r="Q239" s="155">
        <v>0.0065</v>
      </c>
      <c r="R239" s="155">
        <f t="shared" si="22"/>
        <v>0.16899999999999998</v>
      </c>
      <c r="S239" s="155">
        <v>0</v>
      </c>
      <c r="T239" s="156">
        <f t="shared" si="23"/>
        <v>0</v>
      </c>
      <c r="AR239" s="157" t="s">
        <v>247</v>
      </c>
      <c r="AT239" s="157" t="s">
        <v>799</v>
      </c>
      <c r="AU239" s="157" t="s">
        <v>85</v>
      </c>
      <c r="AY239" s="18" t="s">
        <v>160</v>
      </c>
      <c r="BE239" s="158">
        <f t="shared" si="24"/>
        <v>0</v>
      </c>
      <c r="BF239" s="158">
        <f t="shared" si="25"/>
        <v>0</v>
      </c>
      <c r="BG239" s="158">
        <f t="shared" si="26"/>
        <v>0</v>
      </c>
      <c r="BH239" s="158">
        <f t="shared" si="27"/>
        <v>0</v>
      </c>
      <c r="BI239" s="158">
        <f t="shared" si="28"/>
        <v>0</v>
      </c>
      <c r="BJ239" s="18" t="s">
        <v>83</v>
      </c>
      <c r="BK239" s="158">
        <f t="shared" si="29"/>
        <v>0</v>
      </c>
      <c r="BL239" s="18" t="s">
        <v>167</v>
      </c>
      <c r="BM239" s="157" t="s">
        <v>2697</v>
      </c>
    </row>
    <row r="240" spans="2:65" s="1" customFormat="1" ht="16.5" customHeight="1">
      <c r="B240" s="33"/>
      <c r="C240" s="192" t="s">
        <v>1201</v>
      </c>
      <c r="D240" s="192" t="s">
        <v>799</v>
      </c>
      <c r="E240" s="193" t="s">
        <v>2698</v>
      </c>
      <c r="F240" s="194" t="s">
        <v>2699</v>
      </c>
      <c r="G240" s="195" t="s">
        <v>332</v>
      </c>
      <c r="H240" s="196">
        <v>5</v>
      </c>
      <c r="I240" s="197"/>
      <c r="J240" s="198">
        <f t="shared" si="20"/>
        <v>0</v>
      </c>
      <c r="K240" s="194" t="s">
        <v>21</v>
      </c>
      <c r="L240" s="199"/>
      <c r="M240" s="200" t="s">
        <v>21</v>
      </c>
      <c r="N240" s="201" t="s">
        <v>47</v>
      </c>
      <c r="P240" s="155">
        <f t="shared" si="21"/>
        <v>0</v>
      </c>
      <c r="Q240" s="155">
        <v>0.0336</v>
      </c>
      <c r="R240" s="155">
        <f t="shared" si="22"/>
        <v>0.16799999999999998</v>
      </c>
      <c r="S240" s="155">
        <v>0</v>
      </c>
      <c r="T240" s="156">
        <f t="shared" si="23"/>
        <v>0</v>
      </c>
      <c r="AR240" s="157" t="s">
        <v>247</v>
      </c>
      <c r="AT240" s="157" t="s">
        <v>799</v>
      </c>
      <c r="AU240" s="157" t="s">
        <v>85</v>
      </c>
      <c r="AY240" s="18" t="s">
        <v>160</v>
      </c>
      <c r="BE240" s="158">
        <f t="shared" si="24"/>
        <v>0</v>
      </c>
      <c r="BF240" s="158">
        <f t="shared" si="25"/>
        <v>0</v>
      </c>
      <c r="BG240" s="158">
        <f t="shared" si="26"/>
        <v>0</v>
      </c>
      <c r="BH240" s="158">
        <f t="shared" si="27"/>
        <v>0</v>
      </c>
      <c r="BI240" s="158">
        <f t="shared" si="28"/>
        <v>0</v>
      </c>
      <c r="BJ240" s="18" t="s">
        <v>83</v>
      </c>
      <c r="BK240" s="158">
        <f t="shared" si="29"/>
        <v>0</v>
      </c>
      <c r="BL240" s="18" t="s">
        <v>167</v>
      </c>
      <c r="BM240" s="157" t="s">
        <v>2700</v>
      </c>
    </row>
    <row r="241" spans="2:65" s="1" customFormat="1" ht="16.5" customHeight="1">
      <c r="B241" s="33"/>
      <c r="C241" s="192" t="s">
        <v>1205</v>
      </c>
      <c r="D241" s="192" t="s">
        <v>799</v>
      </c>
      <c r="E241" s="193" t="s">
        <v>2701</v>
      </c>
      <c r="F241" s="194" t="s">
        <v>2702</v>
      </c>
      <c r="G241" s="195" t="s">
        <v>332</v>
      </c>
      <c r="H241" s="196">
        <v>5</v>
      </c>
      <c r="I241" s="197"/>
      <c r="J241" s="198">
        <f t="shared" si="20"/>
        <v>0</v>
      </c>
      <c r="K241" s="194" t="s">
        <v>21</v>
      </c>
      <c r="L241" s="199"/>
      <c r="M241" s="200" t="s">
        <v>21</v>
      </c>
      <c r="N241" s="201" t="s">
        <v>47</v>
      </c>
      <c r="P241" s="155">
        <f t="shared" si="21"/>
        <v>0</v>
      </c>
      <c r="Q241" s="155">
        <v>0.00069</v>
      </c>
      <c r="R241" s="155">
        <f t="shared" si="22"/>
        <v>0.00345</v>
      </c>
      <c r="S241" s="155">
        <v>0</v>
      </c>
      <c r="T241" s="156">
        <f t="shared" si="23"/>
        <v>0</v>
      </c>
      <c r="AR241" s="157" t="s">
        <v>247</v>
      </c>
      <c r="AT241" s="157" t="s">
        <v>799</v>
      </c>
      <c r="AU241" s="157" t="s">
        <v>85</v>
      </c>
      <c r="AY241" s="18" t="s">
        <v>160</v>
      </c>
      <c r="BE241" s="158">
        <f t="shared" si="24"/>
        <v>0</v>
      </c>
      <c r="BF241" s="158">
        <f t="shared" si="25"/>
        <v>0</v>
      </c>
      <c r="BG241" s="158">
        <f t="shared" si="26"/>
        <v>0</v>
      </c>
      <c r="BH241" s="158">
        <f t="shared" si="27"/>
        <v>0</v>
      </c>
      <c r="BI241" s="158">
        <f t="shared" si="28"/>
        <v>0</v>
      </c>
      <c r="BJ241" s="18" t="s">
        <v>83</v>
      </c>
      <c r="BK241" s="158">
        <f t="shared" si="29"/>
        <v>0</v>
      </c>
      <c r="BL241" s="18" t="s">
        <v>167</v>
      </c>
      <c r="BM241" s="157" t="s">
        <v>2703</v>
      </c>
    </row>
    <row r="242" spans="2:65" s="1" customFormat="1" ht="16.5" customHeight="1">
      <c r="B242" s="33"/>
      <c r="C242" s="192" t="s">
        <v>1219</v>
      </c>
      <c r="D242" s="192" t="s">
        <v>799</v>
      </c>
      <c r="E242" s="193" t="s">
        <v>2704</v>
      </c>
      <c r="F242" s="194" t="s">
        <v>2705</v>
      </c>
      <c r="G242" s="195" t="s">
        <v>370</v>
      </c>
      <c r="H242" s="196">
        <v>96</v>
      </c>
      <c r="I242" s="197"/>
      <c r="J242" s="198">
        <f t="shared" si="20"/>
        <v>0</v>
      </c>
      <c r="K242" s="194" t="s">
        <v>21</v>
      </c>
      <c r="L242" s="199"/>
      <c r="M242" s="200" t="s">
        <v>21</v>
      </c>
      <c r="N242" s="201" t="s">
        <v>47</v>
      </c>
      <c r="P242" s="155">
        <f t="shared" si="21"/>
        <v>0</v>
      </c>
      <c r="Q242" s="155">
        <v>0.00597</v>
      </c>
      <c r="R242" s="155">
        <f t="shared" si="22"/>
        <v>0.57312</v>
      </c>
      <c r="S242" s="155">
        <v>0</v>
      </c>
      <c r="T242" s="156">
        <f t="shared" si="23"/>
        <v>0</v>
      </c>
      <c r="AR242" s="157" t="s">
        <v>247</v>
      </c>
      <c r="AT242" s="157" t="s">
        <v>799</v>
      </c>
      <c r="AU242" s="157" t="s">
        <v>85</v>
      </c>
      <c r="AY242" s="18" t="s">
        <v>160</v>
      </c>
      <c r="BE242" s="158">
        <f t="shared" si="24"/>
        <v>0</v>
      </c>
      <c r="BF242" s="158">
        <f t="shared" si="25"/>
        <v>0</v>
      </c>
      <c r="BG242" s="158">
        <f t="shared" si="26"/>
        <v>0</v>
      </c>
      <c r="BH242" s="158">
        <f t="shared" si="27"/>
        <v>0</v>
      </c>
      <c r="BI242" s="158">
        <f t="shared" si="28"/>
        <v>0</v>
      </c>
      <c r="BJ242" s="18" t="s">
        <v>83</v>
      </c>
      <c r="BK242" s="158">
        <f t="shared" si="29"/>
        <v>0</v>
      </c>
      <c r="BL242" s="18" t="s">
        <v>167</v>
      </c>
      <c r="BM242" s="157" t="s">
        <v>2706</v>
      </c>
    </row>
    <row r="243" spans="2:65" s="1" customFormat="1" ht="16.5" customHeight="1">
      <c r="B243" s="33"/>
      <c r="C243" s="192" t="s">
        <v>1224</v>
      </c>
      <c r="D243" s="192" t="s">
        <v>799</v>
      </c>
      <c r="E243" s="193" t="s">
        <v>2707</v>
      </c>
      <c r="F243" s="194" t="s">
        <v>2708</v>
      </c>
      <c r="G243" s="195" t="s">
        <v>370</v>
      </c>
      <c r="H243" s="196">
        <v>22</v>
      </c>
      <c r="I243" s="197"/>
      <c r="J243" s="198">
        <f t="shared" si="20"/>
        <v>0</v>
      </c>
      <c r="K243" s="194" t="s">
        <v>21</v>
      </c>
      <c r="L243" s="199"/>
      <c r="M243" s="200" t="s">
        <v>21</v>
      </c>
      <c r="N243" s="201" t="s">
        <v>47</v>
      </c>
      <c r="P243" s="155">
        <f t="shared" si="21"/>
        <v>0</v>
      </c>
      <c r="Q243" s="155">
        <v>0.0065</v>
      </c>
      <c r="R243" s="155">
        <f t="shared" si="22"/>
        <v>0.143</v>
      </c>
      <c r="S243" s="155">
        <v>0</v>
      </c>
      <c r="T243" s="156">
        <f t="shared" si="23"/>
        <v>0</v>
      </c>
      <c r="AR243" s="157" t="s">
        <v>247</v>
      </c>
      <c r="AT243" s="157" t="s">
        <v>799</v>
      </c>
      <c r="AU243" s="157" t="s">
        <v>85</v>
      </c>
      <c r="AY243" s="18" t="s">
        <v>160</v>
      </c>
      <c r="BE243" s="158">
        <f t="shared" si="24"/>
        <v>0</v>
      </c>
      <c r="BF243" s="158">
        <f t="shared" si="25"/>
        <v>0</v>
      </c>
      <c r="BG243" s="158">
        <f t="shared" si="26"/>
        <v>0</v>
      </c>
      <c r="BH243" s="158">
        <f t="shared" si="27"/>
        <v>0</v>
      </c>
      <c r="BI243" s="158">
        <f t="shared" si="28"/>
        <v>0</v>
      </c>
      <c r="BJ243" s="18" t="s">
        <v>83</v>
      </c>
      <c r="BK243" s="158">
        <f t="shared" si="29"/>
        <v>0</v>
      </c>
      <c r="BL243" s="18" t="s">
        <v>167</v>
      </c>
      <c r="BM243" s="157" t="s">
        <v>2709</v>
      </c>
    </row>
    <row r="244" spans="2:65" s="1" customFormat="1" ht="16.5" customHeight="1">
      <c r="B244" s="33"/>
      <c r="C244" s="192" t="s">
        <v>1229</v>
      </c>
      <c r="D244" s="192" t="s">
        <v>799</v>
      </c>
      <c r="E244" s="193" t="s">
        <v>2710</v>
      </c>
      <c r="F244" s="194" t="s">
        <v>2711</v>
      </c>
      <c r="G244" s="195" t="s">
        <v>370</v>
      </c>
      <c r="H244" s="196">
        <v>1</v>
      </c>
      <c r="I244" s="197"/>
      <c r="J244" s="198">
        <f t="shared" si="20"/>
        <v>0</v>
      </c>
      <c r="K244" s="194" t="s">
        <v>21</v>
      </c>
      <c r="L244" s="199"/>
      <c r="M244" s="200" t="s">
        <v>21</v>
      </c>
      <c r="N244" s="201" t="s">
        <v>47</v>
      </c>
      <c r="P244" s="155">
        <f t="shared" si="21"/>
        <v>0</v>
      </c>
      <c r="Q244" s="155">
        <v>0.0065</v>
      </c>
      <c r="R244" s="155">
        <f t="shared" si="22"/>
        <v>0.0065</v>
      </c>
      <c r="S244" s="155">
        <v>0</v>
      </c>
      <c r="T244" s="156">
        <f t="shared" si="23"/>
        <v>0</v>
      </c>
      <c r="AR244" s="157" t="s">
        <v>247</v>
      </c>
      <c r="AT244" s="157" t="s">
        <v>799</v>
      </c>
      <c r="AU244" s="157" t="s">
        <v>85</v>
      </c>
      <c r="AY244" s="18" t="s">
        <v>160</v>
      </c>
      <c r="BE244" s="158">
        <f t="shared" si="24"/>
        <v>0</v>
      </c>
      <c r="BF244" s="158">
        <f t="shared" si="25"/>
        <v>0</v>
      </c>
      <c r="BG244" s="158">
        <f t="shared" si="26"/>
        <v>0</v>
      </c>
      <c r="BH244" s="158">
        <f t="shared" si="27"/>
        <v>0</v>
      </c>
      <c r="BI244" s="158">
        <f t="shared" si="28"/>
        <v>0</v>
      </c>
      <c r="BJ244" s="18" t="s">
        <v>83</v>
      </c>
      <c r="BK244" s="158">
        <f t="shared" si="29"/>
        <v>0</v>
      </c>
      <c r="BL244" s="18" t="s">
        <v>167</v>
      </c>
      <c r="BM244" s="157" t="s">
        <v>2712</v>
      </c>
    </row>
    <row r="245" spans="2:65" s="1" customFormat="1" ht="16.5" customHeight="1">
      <c r="B245" s="33"/>
      <c r="C245" s="192" t="s">
        <v>1235</v>
      </c>
      <c r="D245" s="192" t="s">
        <v>799</v>
      </c>
      <c r="E245" s="193" t="s">
        <v>2713</v>
      </c>
      <c r="F245" s="194" t="s">
        <v>2714</v>
      </c>
      <c r="G245" s="195" t="s">
        <v>332</v>
      </c>
      <c r="H245" s="196">
        <v>1</v>
      </c>
      <c r="I245" s="197"/>
      <c r="J245" s="198">
        <f t="shared" si="20"/>
        <v>0</v>
      </c>
      <c r="K245" s="194" t="s">
        <v>21</v>
      </c>
      <c r="L245" s="199"/>
      <c r="M245" s="200" t="s">
        <v>21</v>
      </c>
      <c r="N245" s="201" t="s">
        <v>47</v>
      </c>
      <c r="P245" s="155">
        <f t="shared" si="21"/>
        <v>0</v>
      </c>
      <c r="Q245" s="155">
        <v>0.0336</v>
      </c>
      <c r="R245" s="155">
        <f t="shared" si="22"/>
        <v>0.0336</v>
      </c>
      <c r="S245" s="155">
        <v>0</v>
      </c>
      <c r="T245" s="156">
        <f t="shared" si="23"/>
        <v>0</v>
      </c>
      <c r="AR245" s="157" t="s">
        <v>247</v>
      </c>
      <c r="AT245" s="157" t="s">
        <v>799</v>
      </c>
      <c r="AU245" s="157" t="s">
        <v>85</v>
      </c>
      <c r="AY245" s="18" t="s">
        <v>160</v>
      </c>
      <c r="BE245" s="158">
        <f t="shared" si="24"/>
        <v>0</v>
      </c>
      <c r="BF245" s="158">
        <f t="shared" si="25"/>
        <v>0</v>
      </c>
      <c r="BG245" s="158">
        <f t="shared" si="26"/>
        <v>0</v>
      </c>
      <c r="BH245" s="158">
        <f t="shared" si="27"/>
        <v>0</v>
      </c>
      <c r="BI245" s="158">
        <f t="shared" si="28"/>
        <v>0</v>
      </c>
      <c r="BJ245" s="18" t="s">
        <v>83</v>
      </c>
      <c r="BK245" s="158">
        <f t="shared" si="29"/>
        <v>0</v>
      </c>
      <c r="BL245" s="18" t="s">
        <v>167</v>
      </c>
      <c r="BM245" s="157" t="s">
        <v>2715</v>
      </c>
    </row>
    <row r="246" spans="2:65" s="1" customFormat="1" ht="16.5" customHeight="1">
      <c r="B246" s="33"/>
      <c r="C246" s="192" t="s">
        <v>1242</v>
      </c>
      <c r="D246" s="192" t="s">
        <v>799</v>
      </c>
      <c r="E246" s="193" t="s">
        <v>2716</v>
      </c>
      <c r="F246" s="194" t="s">
        <v>2702</v>
      </c>
      <c r="G246" s="195" t="s">
        <v>332</v>
      </c>
      <c r="H246" s="196">
        <v>2</v>
      </c>
      <c r="I246" s="197"/>
      <c r="J246" s="198">
        <f t="shared" si="20"/>
        <v>0</v>
      </c>
      <c r="K246" s="194" t="s">
        <v>21</v>
      </c>
      <c r="L246" s="199"/>
      <c r="M246" s="200" t="s">
        <v>21</v>
      </c>
      <c r="N246" s="201" t="s">
        <v>47</v>
      </c>
      <c r="P246" s="155">
        <f t="shared" si="21"/>
        <v>0</v>
      </c>
      <c r="Q246" s="155">
        <v>0.00069</v>
      </c>
      <c r="R246" s="155">
        <f t="shared" si="22"/>
        <v>0.00138</v>
      </c>
      <c r="S246" s="155">
        <v>0</v>
      </c>
      <c r="T246" s="156">
        <f t="shared" si="23"/>
        <v>0</v>
      </c>
      <c r="AR246" s="157" t="s">
        <v>247</v>
      </c>
      <c r="AT246" s="157" t="s">
        <v>799</v>
      </c>
      <c r="AU246" s="157" t="s">
        <v>85</v>
      </c>
      <c r="AY246" s="18" t="s">
        <v>160</v>
      </c>
      <c r="BE246" s="158">
        <f t="shared" si="24"/>
        <v>0</v>
      </c>
      <c r="BF246" s="158">
        <f t="shared" si="25"/>
        <v>0</v>
      </c>
      <c r="BG246" s="158">
        <f t="shared" si="26"/>
        <v>0</v>
      </c>
      <c r="BH246" s="158">
        <f t="shared" si="27"/>
        <v>0</v>
      </c>
      <c r="BI246" s="158">
        <f t="shared" si="28"/>
        <v>0</v>
      </c>
      <c r="BJ246" s="18" t="s">
        <v>83</v>
      </c>
      <c r="BK246" s="158">
        <f t="shared" si="29"/>
        <v>0</v>
      </c>
      <c r="BL246" s="18" t="s">
        <v>167</v>
      </c>
      <c r="BM246" s="157" t="s">
        <v>2717</v>
      </c>
    </row>
    <row r="247" spans="2:65" s="1" customFormat="1" ht="16.5" customHeight="1">
      <c r="B247" s="33"/>
      <c r="C247" s="192" t="s">
        <v>1247</v>
      </c>
      <c r="D247" s="192" t="s">
        <v>799</v>
      </c>
      <c r="E247" s="193" t="s">
        <v>2718</v>
      </c>
      <c r="F247" s="194" t="s">
        <v>2719</v>
      </c>
      <c r="G247" s="195" t="s">
        <v>370</v>
      </c>
      <c r="H247" s="196">
        <v>46</v>
      </c>
      <c r="I247" s="197"/>
      <c r="J247" s="198">
        <f t="shared" si="20"/>
        <v>0</v>
      </c>
      <c r="K247" s="194" t="s">
        <v>21</v>
      </c>
      <c r="L247" s="199"/>
      <c r="M247" s="200" t="s">
        <v>21</v>
      </c>
      <c r="N247" s="201" t="s">
        <v>47</v>
      </c>
      <c r="P247" s="155">
        <f t="shared" si="21"/>
        <v>0</v>
      </c>
      <c r="Q247" s="155">
        <v>0.00597</v>
      </c>
      <c r="R247" s="155">
        <f t="shared" si="22"/>
        <v>0.27462</v>
      </c>
      <c r="S247" s="155">
        <v>0</v>
      </c>
      <c r="T247" s="156">
        <f t="shared" si="23"/>
        <v>0</v>
      </c>
      <c r="AR247" s="157" t="s">
        <v>247</v>
      </c>
      <c r="AT247" s="157" t="s">
        <v>799</v>
      </c>
      <c r="AU247" s="157" t="s">
        <v>85</v>
      </c>
      <c r="AY247" s="18" t="s">
        <v>160</v>
      </c>
      <c r="BE247" s="158">
        <f t="shared" si="24"/>
        <v>0</v>
      </c>
      <c r="BF247" s="158">
        <f t="shared" si="25"/>
        <v>0</v>
      </c>
      <c r="BG247" s="158">
        <f t="shared" si="26"/>
        <v>0</v>
      </c>
      <c r="BH247" s="158">
        <f t="shared" si="27"/>
        <v>0</v>
      </c>
      <c r="BI247" s="158">
        <f t="shared" si="28"/>
        <v>0</v>
      </c>
      <c r="BJ247" s="18" t="s">
        <v>83</v>
      </c>
      <c r="BK247" s="158">
        <f t="shared" si="29"/>
        <v>0</v>
      </c>
      <c r="BL247" s="18" t="s">
        <v>167</v>
      </c>
      <c r="BM247" s="157" t="s">
        <v>2720</v>
      </c>
    </row>
    <row r="248" spans="2:65" s="1" customFormat="1" ht="16.5" customHeight="1">
      <c r="B248" s="33"/>
      <c r="C248" s="146" t="s">
        <v>1254</v>
      </c>
      <c r="D248" s="146" t="s">
        <v>162</v>
      </c>
      <c r="E248" s="147" t="s">
        <v>2721</v>
      </c>
      <c r="F248" s="148" t="s">
        <v>2722</v>
      </c>
      <c r="G248" s="149" t="s">
        <v>370</v>
      </c>
      <c r="H248" s="150">
        <v>242</v>
      </c>
      <c r="I248" s="151"/>
      <c r="J248" s="152">
        <f t="shared" si="20"/>
        <v>0</v>
      </c>
      <c r="K248" s="148" t="s">
        <v>166</v>
      </c>
      <c r="L248" s="33"/>
      <c r="M248" s="153" t="s">
        <v>21</v>
      </c>
      <c r="N248" s="154" t="s">
        <v>47</v>
      </c>
      <c r="P248" s="155">
        <f t="shared" si="21"/>
        <v>0</v>
      </c>
      <c r="Q248" s="155">
        <v>0.43819</v>
      </c>
      <c r="R248" s="155">
        <f t="shared" si="22"/>
        <v>106.04198000000001</v>
      </c>
      <c r="S248" s="155">
        <v>0</v>
      </c>
      <c r="T248" s="156">
        <f t="shared" si="23"/>
        <v>0</v>
      </c>
      <c r="AR248" s="157" t="s">
        <v>167</v>
      </c>
      <c r="AT248" s="157" t="s">
        <v>162</v>
      </c>
      <c r="AU248" s="157" t="s">
        <v>85</v>
      </c>
      <c r="AY248" s="18" t="s">
        <v>160</v>
      </c>
      <c r="BE248" s="158">
        <f t="shared" si="24"/>
        <v>0</v>
      </c>
      <c r="BF248" s="158">
        <f t="shared" si="25"/>
        <v>0</v>
      </c>
      <c r="BG248" s="158">
        <f t="shared" si="26"/>
        <v>0</v>
      </c>
      <c r="BH248" s="158">
        <f t="shared" si="27"/>
        <v>0</v>
      </c>
      <c r="BI248" s="158">
        <f t="shared" si="28"/>
        <v>0</v>
      </c>
      <c r="BJ248" s="18" t="s">
        <v>83</v>
      </c>
      <c r="BK248" s="158">
        <f t="shared" si="29"/>
        <v>0</v>
      </c>
      <c r="BL248" s="18" t="s">
        <v>167</v>
      </c>
      <c r="BM248" s="157" t="s">
        <v>2723</v>
      </c>
    </row>
    <row r="249" spans="2:47" s="1" customFormat="1" ht="36">
      <c r="B249" s="33"/>
      <c r="D249" s="159" t="s">
        <v>169</v>
      </c>
      <c r="F249" s="160" t="s">
        <v>2724</v>
      </c>
      <c r="I249" s="94"/>
      <c r="L249" s="33"/>
      <c r="M249" s="161"/>
      <c r="T249" s="54"/>
      <c r="AT249" s="18" t="s">
        <v>169</v>
      </c>
      <c r="AU249" s="18" t="s">
        <v>85</v>
      </c>
    </row>
    <row r="250" spans="2:65" s="1" customFormat="1" ht="36" customHeight="1">
      <c r="B250" s="33"/>
      <c r="C250" s="192" t="s">
        <v>1258</v>
      </c>
      <c r="D250" s="192" t="s">
        <v>799</v>
      </c>
      <c r="E250" s="193" t="s">
        <v>2725</v>
      </c>
      <c r="F250" s="194" t="s">
        <v>2726</v>
      </c>
      <c r="G250" s="195" t="s">
        <v>370</v>
      </c>
      <c r="H250" s="196">
        <v>242</v>
      </c>
      <c r="I250" s="197"/>
      <c r="J250" s="198">
        <f>ROUND(I250*H250,2)</f>
        <v>0</v>
      </c>
      <c r="K250" s="194" t="s">
        <v>21</v>
      </c>
      <c r="L250" s="199"/>
      <c r="M250" s="200" t="s">
        <v>21</v>
      </c>
      <c r="N250" s="201" t="s">
        <v>47</v>
      </c>
      <c r="P250" s="155">
        <f>O250*H250</f>
        <v>0</v>
      </c>
      <c r="Q250" s="155">
        <v>0.0118</v>
      </c>
      <c r="R250" s="155">
        <f>Q250*H250</f>
        <v>2.8556</v>
      </c>
      <c r="S250" s="155">
        <v>0</v>
      </c>
      <c r="T250" s="156">
        <f>S250*H250</f>
        <v>0</v>
      </c>
      <c r="AR250" s="157" t="s">
        <v>247</v>
      </c>
      <c r="AT250" s="157" t="s">
        <v>799</v>
      </c>
      <c r="AU250" s="157" t="s">
        <v>85</v>
      </c>
      <c r="AY250" s="18" t="s">
        <v>160</v>
      </c>
      <c r="BE250" s="158">
        <f>IF(N250="základní",J250,0)</f>
        <v>0</v>
      </c>
      <c r="BF250" s="158">
        <f>IF(N250="snížená",J250,0)</f>
        <v>0</v>
      </c>
      <c r="BG250" s="158">
        <f>IF(N250="zákl. přenesená",J250,0)</f>
        <v>0</v>
      </c>
      <c r="BH250" s="158">
        <f>IF(N250="sníž. přenesená",J250,0)</f>
        <v>0</v>
      </c>
      <c r="BI250" s="158">
        <f>IF(N250="nulová",J250,0)</f>
        <v>0</v>
      </c>
      <c r="BJ250" s="18" t="s">
        <v>83</v>
      </c>
      <c r="BK250" s="158">
        <f>ROUND(I250*H250,2)</f>
        <v>0</v>
      </c>
      <c r="BL250" s="18" t="s">
        <v>167</v>
      </c>
      <c r="BM250" s="157" t="s">
        <v>2727</v>
      </c>
    </row>
    <row r="251" spans="2:65" s="1" customFormat="1" ht="16.5" customHeight="1">
      <c r="B251" s="33"/>
      <c r="C251" s="192" t="s">
        <v>1264</v>
      </c>
      <c r="D251" s="192" t="s">
        <v>799</v>
      </c>
      <c r="E251" s="193" t="s">
        <v>2728</v>
      </c>
      <c r="F251" s="194" t="s">
        <v>2729</v>
      </c>
      <c r="G251" s="195" t="s">
        <v>332</v>
      </c>
      <c r="H251" s="196">
        <v>13</v>
      </c>
      <c r="I251" s="197"/>
      <c r="J251" s="198">
        <f>ROUND(I251*H251,2)</f>
        <v>0</v>
      </c>
      <c r="K251" s="194" t="s">
        <v>21</v>
      </c>
      <c r="L251" s="199"/>
      <c r="M251" s="200" t="s">
        <v>21</v>
      </c>
      <c r="N251" s="201" t="s">
        <v>47</v>
      </c>
      <c r="P251" s="155">
        <f>O251*H251</f>
        <v>0</v>
      </c>
      <c r="Q251" s="155">
        <v>0.00069</v>
      </c>
      <c r="R251" s="155">
        <f>Q251*H251</f>
        <v>0.008969999999999999</v>
      </c>
      <c r="S251" s="155">
        <v>0</v>
      </c>
      <c r="T251" s="156">
        <f>S251*H251</f>
        <v>0</v>
      </c>
      <c r="AR251" s="157" t="s">
        <v>247</v>
      </c>
      <c r="AT251" s="157" t="s">
        <v>799</v>
      </c>
      <c r="AU251" s="157" t="s">
        <v>85</v>
      </c>
      <c r="AY251" s="18" t="s">
        <v>160</v>
      </c>
      <c r="BE251" s="158">
        <f>IF(N251="základní",J251,0)</f>
        <v>0</v>
      </c>
      <c r="BF251" s="158">
        <f>IF(N251="snížená",J251,0)</f>
        <v>0</v>
      </c>
      <c r="BG251" s="158">
        <f>IF(N251="zákl. přenesená",J251,0)</f>
        <v>0</v>
      </c>
      <c r="BH251" s="158">
        <f>IF(N251="sníž. přenesená",J251,0)</f>
        <v>0</v>
      </c>
      <c r="BI251" s="158">
        <f>IF(N251="nulová",J251,0)</f>
        <v>0</v>
      </c>
      <c r="BJ251" s="18" t="s">
        <v>83</v>
      </c>
      <c r="BK251" s="158">
        <f>ROUND(I251*H251,2)</f>
        <v>0</v>
      </c>
      <c r="BL251" s="18" t="s">
        <v>167</v>
      </c>
      <c r="BM251" s="157" t="s">
        <v>2730</v>
      </c>
    </row>
    <row r="252" spans="2:65" s="1" customFormat="1" ht="16.5" customHeight="1">
      <c r="B252" s="33"/>
      <c r="C252" s="192" t="s">
        <v>1269</v>
      </c>
      <c r="D252" s="192" t="s">
        <v>799</v>
      </c>
      <c r="E252" s="193" t="s">
        <v>2731</v>
      </c>
      <c r="F252" s="194" t="s">
        <v>2732</v>
      </c>
      <c r="G252" s="195" t="s">
        <v>332</v>
      </c>
      <c r="H252" s="196">
        <v>24</v>
      </c>
      <c r="I252" s="197"/>
      <c r="J252" s="198">
        <f>ROUND(I252*H252,2)</f>
        <v>0</v>
      </c>
      <c r="K252" s="194" t="s">
        <v>21</v>
      </c>
      <c r="L252" s="199"/>
      <c r="M252" s="200" t="s">
        <v>21</v>
      </c>
      <c r="N252" s="201" t="s">
        <v>47</v>
      </c>
      <c r="P252" s="155">
        <f>O252*H252</f>
        <v>0</v>
      </c>
      <c r="Q252" s="155">
        <v>0.0438</v>
      </c>
      <c r="R252" s="155">
        <f>Q252*H252</f>
        <v>1.0512</v>
      </c>
      <c r="S252" s="155">
        <v>0</v>
      </c>
      <c r="T252" s="156">
        <f>S252*H252</f>
        <v>0</v>
      </c>
      <c r="AR252" s="157" t="s">
        <v>247</v>
      </c>
      <c r="AT252" s="157" t="s">
        <v>799</v>
      </c>
      <c r="AU252" s="157" t="s">
        <v>85</v>
      </c>
      <c r="AY252" s="18" t="s">
        <v>160</v>
      </c>
      <c r="BE252" s="158">
        <f>IF(N252="základní",J252,0)</f>
        <v>0</v>
      </c>
      <c r="BF252" s="158">
        <f>IF(N252="snížená",J252,0)</f>
        <v>0</v>
      </c>
      <c r="BG252" s="158">
        <f>IF(N252="zákl. přenesená",J252,0)</f>
        <v>0</v>
      </c>
      <c r="BH252" s="158">
        <f>IF(N252="sníž. přenesená",J252,0)</f>
        <v>0</v>
      </c>
      <c r="BI252" s="158">
        <f>IF(N252="nulová",J252,0)</f>
        <v>0</v>
      </c>
      <c r="BJ252" s="18" t="s">
        <v>83</v>
      </c>
      <c r="BK252" s="158">
        <f>ROUND(I252*H252,2)</f>
        <v>0</v>
      </c>
      <c r="BL252" s="18" t="s">
        <v>167</v>
      </c>
      <c r="BM252" s="157" t="s">
        <v>2733</v>
      </c>
    </row>
    <row r="253" spans="2:63" s="11" customFormat="1" ht="22.75" customHeight="1">
      <c r="B253" s="134"/>
      <c r="D253" s="135" t="s">
        <v>75</v>
      </c>
      <c r="E253" s="144" t="s">
        <v>1288</v>
      </c>
      <c r="F253" s="144" t="s">
        <v>1289</v>
      </c>
      <c r="I253" s="137"/>
      <c r="J253" s="145">
        <f>BK253</f>
        <v>0</v>
      </c>
      <c r="L253" s="134"/>
      <c r="M253" s="139"/>
      <c r="P253" s="140">
        <f>SUM(P254:P255)</f>
        <v>0</v>
      </c>
      <c r="R253" s="140">
        <f>SUM(R254:R255)</f>
        <v>0</v>
      </c>
      <c r="T253" s="141">
        <f>SUM(T254:T255)</f>
        <v>0</v>
      </c>
      <c r="AR253" s="135" t="s">
        <v>83</v>
      </c>
      <c r="AT253" s="142" t="s">
        <v>75</v>
      </c>
      <c r="AU253" s="142" t="s">
        <v>83</v>
      </c>
      <c r="AY253" s="135" t="s">
        <v>160</v>
      </c>
      <c r="BK253" s="143">
        <f>SUM(BK254:BK255)</f>
        <v>0</v>
      </c>
    </row>
    <row r="254" spans="2:65" s="1" customFormat="1" ht="24" customHeight="1">
      <c r="B254" s="33"/>
      <c r="C254" s="146" t="s">
        <v>1274</v>
      </c>
      <c r="D254" s="146" t="s">
        <v>162</v>
      </c>
      <c r="E254" s="147" t="s">
        <v>2734</v>
      </c>
      <c r="F254" s="148" t="s">
        <v>2735</v>
      </c>
      <c r="G254" s="149" t="s">
        <v>256</v>
      </c>
      <c r="H254" s="150">
        <v>193.062</v>
      </c>
      <c r="I254" s="151"/>
      <c r="J254" s="152">
        <f>ROUND(I254*H254,2)</f>
        <v>0</v>
      </c>
      <c r="K254" s="148" t="s">
        <v>166</v>
      </c>
      <c r="L254" s="33"/>
      <c r="M254" s="153" t="s">
        <v>21</v>
      </c>
      <c r="N254" s="154" t="s">
        <v>47</v>
      </c>
      <c r="P254" s="155">
        <f>O254*H254</f>
        <v>0</v>
      </c>
      <c r="Q254" s="155">
        <v>0</v>
      </c>
      <c r="R254" s="155">
        <f>Q254*H254</f>
        <v>0</v>
      </c>
      <c r="S254" s="155">
        <v>0</v>
      </c>
      <c r="T254" s="156">
        <f>S254*H254</f>
        <v>0</v>
      </c>
      <c r="AR254" s="157" t="s">
        <v>167</v>
      </c>
      <c r="AT254" s="157" t="s">
        <v>162</v>
      </c>
      <c r="AU254" s="157" t="s">
        <v>85</v>
      </c>
      <c r="AY254" s="18" t="s">
        <v>160</v>
      </c>
      <c r="BE254" s="158">
        <f>IF(N254="základní",J254,0)</f>
        <v>0</v>
      </c>
      <c r="BF254" s="158">
        <f>IF(N254="snížená",J254,0)</f>
        <v>0</v>
      </c>
      <c r="BG254" s="158">
        <f>IF(N254="zákl. přenesená",J254,0)</f>
        <v>0</v>
      </c>
      <c r="BH254" s="158">
        <f>IF(N254="sníž. přenesená",J254,0)</f>
        <v>0</v>
      </c>
      <c r="BI254" s="158">
        <f>IF(N254="nulová",J254,0)</f>
        <v>0</v>
      </c>
      <c r="BJ254" s="18" t="s">
        <v>83</v>
      </c>
      <c r="BK254" s="158">
        <f>ROUND(I254*H254,2)</f>
        <v>0</v>
      </c>
      <c r="BL254" s="18" t="s">
        <v>167</v>
      </c>
      <c r="BM254" s="157" t="s">
        <v>2736</v>
      </c>
    </row>
    <row r="255" spans="2:47" s="1" customFormat="1" ht="36">
      <c r="B255" s="33"/>
      <c r="D255" s="159" t="s">
        <v>169</v>
      </c>
      <c r="F255" s="160" t="s">
        <v>2737</v>
      </c>
      <c r="I255" s="94"/>
      <c r="L255" s="33"/>
      <c r="M255" s="161"/>
      <c r="T255" s="54"/>
      <c r="AT255" s="18" t="s">
        <v>169</v>
      </c>
      <c r="AU255" s="18" t="s">
        <v>85</v>
      </c>
    </row>
    <row r="256" spans="2:63" s="11" customFormat="1" ht="25.9" customHeight="1">
      <c r="B256" s="134"/>
      <c r="D256" s="135" t="s">
        <v>75</v>
      </c>
      <c r="E256" s="136" t="s">
        <v>441</v>
      </c>
      <c r="F256" s="136" t="s">
        <v>442</v>
      </c>
      <c r="I256" s="137"/>
      <c r="J256" s="138">
        <f>BK256</f>
        <v>0</v>
      </c>
      <c r="L256" s="134"/>
      <c r="M256" s="139"/>
      <c r="P256" s="140">
        <f>P257+P291+P362+P403</f>
        <v>0</v>
      </c>
      <c r="R256" s="140">
        <f>R257+R291+R362+R403</f>
        <v>2.19357</v>
      </c>
      <c r="T256" s="141">
        <f>T257+T291+T362+T403</f>
        <v>0</v>
      </c>
      <c r="AR256" s="135" t="s">
        <v>85</v>
      </c>
      <c r="AT256" s="142" t="s">
        <v>75</v>
      </c>
      <c r="AU256" s="142" t="s">
        <v>76</v>
      </c>
      <c r="AY256" s="135" t="s">
        <v>160</v>
      </c>
      <c r="BK256" s="143">
        <f>BK257+BK291+BK362+BK403</f>
        <v>0</v>
      </c>
    </row>
    <row r="257" spans="2:63" s="11" customFormat="1" ht="22.75" customHeight="1">
      <c r="B257" s="134"/>
      <c r="D257" s="135" t="s">
        <v>75</v>
      </c>
      <c r="E257" s="144" t="s">
        <v>2738</v>
      </c>
      <c r="F257" s="144" t="s">
        <v>2739</v>
      </c>
      <c r="I257" s="137"/>
      <c r="J257" s="145">
        <f>BK257</f>
        <v>0</v>
      </c>
      <c r="L257" s="134"/>
      <c r="M257" s="139"/>
      <c r="P257" s="140">
        <f>SUM(P258:P290)</f>
        <v>0</v>
      </c>
      <c r="R257" s="140">
        <f>SUM(R258:R290)</f>
        <v>0.62612</v>
      </c>
      <c r="T257" s="141">
        <f>SUM(T258:T290)</f>
        <v>0</v>
      </c>
      <c r="AR257" s="135" t="s">
        <v>85</v>
      </c>
      <c r="AT257" s="142" t="s">
        <v>75</v>
      </c>
      <c r="AU257" s="142" t="s">
        <v>83</v>
      </c>
      <c r="AY257" s="135" t="s">
        <v>160</v>
      </c>
      <c r="BK257" s="143">
        <f>SUM(BK258:BK290)</f>
        <v>0</v>
      </c>
    </row>
    <row r="258" spans="2:65" s="1" customFormat="1" ht="16.5" customHeight="1">
      <c r="B258" s="33"/>
      <c r="C258" s="146" t="s">
        <v>1282</v>
      </c>
      <c r="D258" s="146" t="s">
        <v>162</v>
      </c>
      <c r="E258" s="147" t="s">
        <v>2740</v>
      </c>
      <c r="F258" s="148" t="s">
        <v>2741</v>
      </c>
      <c r="G258" s="149" t="s">
        <v>370</v>
      </c>
      <c r="H258" s="150">
        <v>41</v>
      </c>
      <c r="I258" s="151"/>
      <c r="J258" s="152">
        <f>ROUND(I258*H258,2)</f>
        <v>0</v>
      </c>
      <c r="K258" s="148" t="s">
        <v>166</v>
      </c>
      <c r="L258" s="33"/>
      <c r="M258" s="153" t="s">
        <v>21</v>
      </c>
      <c r="N258" s="154" t="s">
        <v>47</v>
      </c>
      <c r="P258" s="155">
        <f>O258*H258</f>
        <v>0</v>
      </c>
      <c r="Q258" s="155">
        <v>0.00138</v>
      </c>
      <c r="R258" s="155">
        <f>Q258*H258</f>
        <v>0.05658</v>
      </c>
      <c r="S258" s="155">
        <v>0</v>
      </c>
      <c r="T258" s="156">
        <f>S258*H258</f>
        <v>0</v>
      </c>
      <c r="AR258" s="157" t="s">
        <v>352</v>
      </c>
      <c r="AT258" s="157" t="s">
        <v>162</v>
      </c>
      <c r="AU258" s="157" t="s">
        <v>85</v>
      </c>
      <c r="AY258" s="18" t="s">
        <v>160</v>
      </c>
      <c r="BE258" s="158">
        <f>IF(N258="základní",J258,0)</f>
        <v>0</v>
      </c>
      <c r="BF258" s="158">
        <f>IF(N258="snížená",J258,0)</f>
        <v>0</v>
      </c>
      <c r="BG258" s="158">
        <f>IF(N258="zákl. přenesená",J258,0)</f>
        <v>0</v>
      </c>
      <c r="BH258" s="158">
        <f>IF(N258="sníž. přenesená",J258,0)</f>
        <v>0</v>
      </c>
      <c r="BI258" s="158">
        <f>IF(N258="nulová",J258,0)</f>
        <v>0</v>
      </c>
      <c r="BJ258" s="18" t="s">
        <v>83</v>
      </c>
      <c r="BK258" s="158">
        <f>ROUND(I258*H258,2)</f>
        <v>0</v>
      </c>
      <c r="BL258" s="18" t="s">
        <v>352</v>
      </c>
      <c r="BM258" s="157" t="s">
        <v>2742</v>
      </c>
    </row>
    <row r="259" spans="2:47" s="1" customFormat="1" ht="36">
      <c r="B259" s="33"/>
      <c r="D259" s="159" t="s">
        <v>169</v>
      </c>
      <c r="F259" s="160" t="s">
        <v>2743</v>
      </c>
      <c r="I259" s="94"/>
      <c r="L259" s="33"/>
      <c r="M259" s="161"/>
      <c r="T259" s="54"/>
      <c r="AT259" s="18" t="s">
        <v>169</v>
      </c>
      <c r="AU259" s="18" t="s">
        <v>85</v>
      </c>
    </row>
    <row r="260" spans="2:65" s="1" customFormat="1" ht="16.5" customHeight="1">
      <c r="B260" s="33"/>
      <c r="C260" s="146" t="s">
        <v>1290</v>
      </c>
      <c r="D260" s="146" t="s">
        <v>162</v>
      </c>
      <c r="E260" s="147" t="s">
        <v>2744</v>
      </c>
      <c r="F260" s="148" t="s">
        <v>2745</v>
      </c>
      <c r="G260" s="149" t="s">
        <v>370</v>
      </c>
      <c r="H260" s="150">
        <v>158</v>
      </c>
      <c r="I260" s="151"/>
      <c r="J260" s="152">
        <f>ROUND(I260*H260,2)</f>
        <v>0</v>
      </c>
      <c r="K260" s="148" t="s">
        <v>166</v>
      </c>
      <c r="L260" s="33"/>
      <c r="M260" s="153" t="s">
        <v>21</v>
      </c>
      <c r="N260" s="154" t="s">
        <v>47</v>
      </c>
      <c r="P260" s="155">
        <f>O260*H260</f>
        <v>0</v>
      </c>
      <c r="Q260" s="155">
        <v>0.00192</v>
      </c>
      <c r="R260" s="155">
        <f>Q260*H260</f>
        <v>0.30336</v>
      </c>
      <c r="S260" s="155">
        <v>0</v>
      </c>
      <c r="T260" s="156">
        <f>S260*H260</f>
        <v>0</v>
      </c>
      <c r="AR260" s="157" t="s">
        <v>352</v>
      </c>
      <c r="AT260" s="157" t="s">
        <v>162</v>
      </c>
      <c r="AU260" s="157" t="s">
        <v>85</v>
      </c>
      <c r="AY260" s="18" t="s">
        <v>160</v>
      </c>
      <c r="BE260" s="158">
        <f>IF(N260="základní",J260,0)</f>
        <v>0</v>
      </c>
      <c r="BF260" s="158">
        <f>IF(N260="snížená",J260,0)</f>
        <v>0</v>
      </c>
      <c r="BG260" s="158">
        <f>IF(N260="zákl. přenesená",J260,0)</f>
        <v>0</v>
      </c>
      <c r="BH260" s="158">
        <f>IF(N260="sníž. přenesená",J260,0)</f>
        <v>0</v>
      </c>
      <c r="BI260" s="158">
        <f>IF(N260="nulová",J260,0)</f>
        <v>0</v>
      </c>
      <c r="BJ260" s="18" t="s">
        <v>83</v>
      </c>
      <c r="BK260" s="158">
        <f>ROUND(I260*H260,2)</f>
        <v>0</v>
      </c>
      <c r="BL260" s="18" t="s">
        <v>352</v>
      </c>
      <c r="BM260" s="157" t="s">
        <v>2746</v>
      </c>
    </row>
    <row r="261" spans="2:47" s="1" customFormat="1" ht="36">
      <c r="B261" s="33"/>
      <c r="D261" s="159" t="s">
        <v>169</v>
      </c>
      <c r="F261" s="160" t="s">
        <v>2743</v>
      </c>
      <c r="I261" s="94"/>
      <c r="L261" s="33"/>
      <c r="M261" s="161"/>
      <c r="T261" s="54"/>
      <c r="AT261" s="18" t="s">
        <v>169</v>
      </c>
      <c r="AU261" s="18" t="s">
        <v>85</v>
      </c>
    </row>
    <row r="262" spans="2:65" s="1" customFormat="1" ht="16.5" customHeight="1">
      <c r="B262" s="33"/>
      <c r="C262" s="146" t="s">
        <v>1297</v>
      </c>
      <c r="D262" s="146" t="s">
        <v>162</v>
      </c>
      <c r="E262" s="147" t="s">
        <v>2747</v>
      </c>
      <c r="F262" s="148" t="s">
        <v>2748</v>
      </c>
      <c r="G262" s="149" t="s">
        <v>370</v>
      </c>
      <c r="H262" s="150">
        <v>65</v>
      </c>
      <c r="I262" s="151"/>
      <c r="J262" s="152">
        <f>ROUND(I262*H262,2)</f>
        <v>0</v>
      </c>
      <c r="K262" s="148" t="s">
        <v>166</v>
      </c>
      <c r="L262" s="33"/>
      <c r="M262" s="153" t="s">
        <v>21</v>
      </c>
      <c r="N262" s="154" t="s">
        <v>47</v>
      </c>
      <c r="P262" s="155">
        <f>O262*H262</f>
        <v>0</v>
      </c>
      <c r="Q262" s="155">
        <v>0.00302</v>
      </c>
      <c r="R262" s="155">
        <f>Q262*H262</f>
        <v>0.1963</v>
      </c>
      <c r="S262" s="155">
        <v>0</v>
      </c>
      <c r="T262" s="156">
        <f>S262*H262</f>
        <v>0</v>
      </c>
      <c r="AR262" s="157" t="s">
        <v>352</v>
      </c>
      <c r="AT262" s="157" t="s">
        <v>162</v>
      </c>
      <c r="AU262" s="157" t="s">
        <v>85</v>
      </c>
      <c r="AY262" s="18" t="s">
        <v>160</v>
      </c>
      <c r="BE262" s="158">
        <f>IF(N262="základní",J262,0)</f>
        <v>0</v>
      </c>
      <c r="BF262" s="158">
        <f>IF(N262="snížená",J262,0)</f>
        <v>0</v>
      </c>
      <c r="BG262" s="158">
        <f>IF(N262="zákl. přenesená",J262,0)</f>
        <v>0</v>
      </c>
      <c r="BH262" s="158">
        <f>IF(N262="sníž. přenesená",J262,0)</f>
        <v>0</v>
      </c>
      <c r="BI262" s="158">
        <f>IF(N262="nulová",J262,0)</f>
        <v>0</v>
      </c>
      <c r="BJ262" s="18" t="s">
        <v>83</v>
      </c>
      <c r="BK262" s="158">
        <f>ROUND(I262*H262,2)</f>
        <v>0</v>
      </c>
      <c r="BL262" s="18" t="s">
        <v>352</v>
      </c>
      <c r="BM262" s="157" t="s">
        <v>2749</v>
      </c>
    </row>
    <row r="263" spans="2:47" s="1" customFormat="1" ht="36">
      <c r="B263" s="33"/>
      <c r="D263" s="159" t="s">
        <v>169</v>
      </c>
      <c r="F263" s="160" t="s">
        <v>2743</v>
      </c>
      <c r="I263" s="94"/>
      <c r="L263" s="33"/>
      <c r="M263" s="161"/>
      <c r="T263" s="54"/>
      <c r="AT263" s="18" t="s">
        <v>169</v>
      </c>
      <c r="AU263" s="18" t="s">
        <v>85</v>
      </c>
    </row>
    <row r="264" spans="2:65" s="1" customFormat="1" ht="16.5" customHeight="1">
      <c r="B264" s="33"/>
      <c r="C264" s="146" t="s">
        <v>1303</v>
      </c>
      <c r="D264" s="146" t="s">
        <v>162</v>
      </c>
      <c r="E264" s="147" t="s">
        <v>2750</v>
      </c>
      <c r="F264" s="148" t="s">
        <v>2751</v>
      </c>
      <c r="G264" s="149" t="s">
        <v>370</v>
      </c>
      <c r="H264" s="150">
        <v>12</v>
      </c>
      <c r="I264" s="151"/>
      <c r="J264" s="152">
        <f>ROUND(I264*H264,2)</f>
        <v>0</v>
      </c>
      <c r="K264" s="148" t="s">
        <v>166</v>
      </c>
      <c r="L264" s="33"/>
      <c r="M264" s="153" t="s">
        <v>21</v>
      </c>
      <c r="N264" s="154" t="s">
        <v>47</v>
      </c>
      <c r="P264" s="155">
        <f>O264*H264</f>
        <v>0</v>
      </c>
      <c r="Q264" s="155">
        <v>0.00035</v>
      </c>
      <c r="R264" s="155">
        <f>Q264*H264</f>
        <v>0.0042</v>
      </c>
      <c r="S264" s="155">
        <v>0</v>
      </c>
      <c r="T264" s="156">
        <f>S264*H264</f>
        <v>0</v>
      </c>
      <c r="AR264" s="157" t="s">
        <v>352</v>
      </c>
      <c r="AT264" s="157" t="s">
        <v>162</v>
      </c>
      <c r="AU264" s="157" t="s">
        <v>85</v>
      </c>
      <c r="AY264" s="18" t="s">
        <v>160</v>
      </c>
      <c r="BE264" s="158">
        <f>IF(N264="základní",J264,0)</f>
        <v>0</v>
      </c>
      <c r="BF264" s="158">
        <f>IF(N264="snížená",J264,0)</f>
        <v>0</v>
      </c>
      <c r="BG264" s="158">
        <f>IF(N264="zákl. přenesená",J264,0)</f>
        <v>0</v>
      </c>
      <c r="BH264" s="158">
        <f>IF(N264="sníž. přenesená",J264,0)</f>
        <v>0</v>
      </c>
      <c r="BI264" s="158">
        <f>IF(N264="nulová",J264,0)</f>
        <v>0</v>
      </c>
      <c r="BJ264" s="18" t="s">
        <v>83</v>
      </c>
      <c r="BK264" s="158">
        <f>ROUND(I264*H264,2)</f>
        <v>0</v>
      </c>
      <c r="BL264" s="18" t="s">
        <v>352</v>
      </c>
      <c r="BM264" s="157" t="s">
        <v>2752</v>
      </c>
    </row>
    <row r="265" spans="2:47" s="1" customFormat="1" ht="36">
      <c r="B265" s="33"/>
      <c r="D265" s="159" t="s">
        <v>169</v>
      </c>
      <c r="F265" s="160" t="s">
        <v>2743</v>
      </c>
      <c r="I265" s="94"/>
      <c r="L265" s="33"/>
      <c r="M265" s="161"/>
      <c r="T265" s="54"/>
      <c r="AT265" s="18" t="s">
        <v>169</v>
      </c>
      <c r="AU265" s="18" t="s">
        <v>85</v>
      </c>
    </row>
    <row r="266" spans="2:65" s="1" customFormat="1" ht="16.5" customHeight="1">
      <c r="B266" s="33"/>
      <c r="C266" s="146" t="s">
        <v>1308</v>
      </c>
      <c r="D266" s="146" t="s">
        <v>162</v>
      </c>
      <c r="E266" s="147" t="s">
        <v>2753</v>
      </c>
      <c r="F266" s="148" t="s">
        <v>2754</v>
      </c>
      <c r="G266" s="149" t="s">
        <v>370</v>
      </c>
      <c r="H266" s="150">
        <v>3</v>
      </c>
      <c r="I266" s="151"/>
      <c r="J266" s="152">
        <f>ROUND(I266*H266,2)</f>
        <v>0</v>
      </c>
      <c r="K266" s="148" t="s">
        <v>166</v>
      </c>
      <c r="L266" s="33"/>
      <c r="M266" s="153" t="s">
        <v>21</v>
      </c>
      <c r="N266" s="154" t="s">
        <v>47</v>
      </c>
      <c r="P266" s="155">
        <f>O266*H266</f>
        <v>0</v>
      </c>
      <c r="Q266" s="155">
        <v>0.00114</v>
      </c>
      <c r="R266" s="155">
        <f>Q266*H266</f>
        <v>0.00342</v>
      </c>
      <c r="S266" s="155">
        <v>0</v>
      </c>
      <c r="T266" s="156">
        <f>S266*H266</f>
        <v>0</v>
      </c>
      <c r="AR266" s="157" t="s">
        <v>352</v>
      </c>
      <c r="AT266" s="157" t="s">
        <v>162</v>
      </c>
      <c r="AU266" s="157" t="s">
        <v>85</v>
      </c>
      <c r="AY266" s="18" t="s">
        <v>160</v>
      </c>
      <c r="BE266" s="158">
        <f>IF(N266="základní",J266,0)</f>
        <v>0</v>
      </c>
      <c r="BF266" s="158">
        <f>IF(N266="snížená",J266,0)</f>
        <v>0</v>
      </c>
      <c r="BG266" s="158">
        <f>IF(N266="zákl. přenesená",J266,0)</f>
        <v>0</v>
      </c>
      <c r="BH266" s="158">
        <f>IF(N266="sníž. přenesená",J266,0)</f>
        <v>0</v>
      </c>
      <c r="BI266" s="158">
        <f>IF(N266="nulová",J266,0)</f>
        <v>0</v>
      </c>
      <c r="BJ266" s="18" t="s">
        <v>83</v>
      </c>
      <c r="BK266" s="158">
        <f>ROUND(I266*H266,2)</f>
        <v>0</v>
      </c>
      <c r="BL266" s="18" t="s">
        <v>352</v>
      </c>
      <c r="BM266" s="157" t="s">
        <v>2755</v>
      </c>
    </row>
    <row r="267" spans="2:47" s="1" customFormat="1" ht="36">
      <c r="B267" s="33"/>
      <c r="D267" s="159" t="s">
        <v>169</v>
      </c>
      <c r="F267" s="160" t="s">
        <v>2743</v>
      </c>
      <c r="I267" s="94"/>
      <c r="L267" s="33"/>
      <c r="M267" s="161"/>
      <c r="T267" s="54"/>
      <c r="AT267" s="18" t="s">
        <v>169</v>
      </c>
      <c r="AU267" s="18" t="s">
        <v>85</v>
      </c>
    </row>
    <row r="268" spans="2:65" s="1" customFormat="1" ht="16.5" customHeight="1">
      <c r="B268" s="33"/>
      <c r="C268" s="146" t="s">
        <v>1337</v>
      </c>
      <c r="D268" s="146" t="s">
        <v>162</v>
      </c>
      <c r="E268" s="147" t="s">
        <v>2756</v>
      </c>
      <c r="F268" s="148" t="s">
        <v>2757</v>
      </c>
      <c r="G268" s="149" t="s">
        <v>370</v>
      </c>
      <c r="H268" s="150">
        <v>10</v>
      </c>
      <c r="I268" s="151"/>
      <c r="J268" s="152">
        <f>ROUND(I268*H268,2)</f>
        <v>0</v>
      </c>
      <c r="K268" s="148" t="s">
        <v>21</v>
      </c>
      <c r="L268" s="33"/>
      <c r="M268" s="153" t="s">
        <v>21</v>
      </c>
      <c r="N268" s="154" t="s">
        <v>47</v>
      </c>
      <c r="P268" s="155">
        <f>O268*H268</f>
        <v>0</v>
      </c>
      <c r="Q268" s="155">
        <v>0.00029</v>
      </c>
      <c r="R268" s="155">
        <f>Q268*H268</f>
        <v>0.0029</v>
      </c>
      <c r="S268" s="155">
        <v>0</v>
      </c>
      <c r="T268" s="156">
        <f>S268*H268</f>
        <v>0</v>
      </c>
      <c r="AR268" s="157" t="s">
        <v>352</v>
      </c>
      <c r="AT268" s="157" t="s">
        <v>162</v>
      </c>
      <c r="AU268" s="157" t="s">
        <v>85</v>
      </c>
      <c r="AY268" s="18" t="s">
        <v>160</v>
      </c>
      <c r="BE268" s="158">
        <f>IF(N268="základní",J268,0)</f>
        <v>0</v>
      </c>
      <c r="BF268" s="158">
        <f>IF(N268="snížená",J268,0)</f>
        <v>0</v>
      </c>
      <c r="BG268" s="158">
        <f>IF(N268="zákl. přenesená",J268,0)</f>
        <v>0</v>
      </c>
      <c r="BH268" s="158">
        <f>IF(N268="sníž. přenesená",J268,0)</f>
        <v>0</v>
      </c>
      <c r="BI268" s="158">
        <f>IF(N268="nulová",J268,0)</f>
        <v>0</v>
      </c>
      <c r="BJ268" s="18" t="s">
        <v>83</v>
      </c>
      <c r="BK268" s="158">
        <f>ROUND(I268*H268,2)</f>
        <v>0</v>
      </c>
      <c r="BL268" s="18" t="s">
        <v>352</v>
      </c>
      <c r="BM268" s="157" t="s">
        <v>2758</v>
      </c>
    </row>
    <row r="269" spans="2:47" s="1" customFormat="1" ht="36">
      <c r="B269" s="33"/>
      <c r="D269" s="159" t="s">
        <v>169</v>
      </c>
      <c r="F269" s="160" t="s">
        <v>2743</v>
      </c>
      <c r="I269" s="94"/>
      <c r="L269" s="33"/>
      <c r="M269" s="161"/>
      <c r="T269" s="54"/>
      <c r="AT269" s="18" t="s">
        <v>169</v>
      </c>
      <c r="AU269" s="18" t="s">
        <v>85</v>
      </c>
    </row>
    <row r="270" spans="2:65" s="1" customFormat="1" ht="16.5" customHeight="1">
      <c r="B270" s="33"/>
      <c r="C270" s="146" t="s">
        <v>1340</v>
      </c>
      <c r="D270" s="146" t="s">
        <v>162</v>
      </c>
      <c r="E270" s="147" t="s">
        <v>2759</v>
      </c>
      <c r="F270" s="148" t="s">
        <v>2760</v>
      </c>
      <c r="G270" s="149" t="s">
        <v>370</v>
      </c>
      <c r="H270" s="150">
        <v>10</v>
      </c>
      <c r="I270" s="151"/>
      <c r="J270" s="152">
        <f>ROUND(I270*H270,2)</f>
        <v>0</v>
      </c>
      <c r="K270" s="148" t="s">
        <v>166</v>
      </c>
      <c r="L270" s="33"/>
      <c r="M270" s="153" t="s">
        <v>21</v>
      </c>
      <c r="N270" s="154" t="s">
        <v>47</v>
      </c>
      <c r="P270" s="155">
        <f>O270*H270</f>
        <v>0</v>
      </c>
      <c r="Q270" s="155">
        <v>0.00053</v>
      </c>
      <c r="R270" s="155">
        <f>Q270*H270</f>
        <v>0.0053</v>
      </c>
      <c r="S270" s="155">
        <v>0</v>
      </c>
      <c r="T270" s="156">
        <f>S270*H270</f>
        <v>0</v>
      </c>
      <c r="AR270" s="157" t="s">
        <v>352</v>
      </c>
      <c r="AT270" s="157" t="s">
        <v>162</v>
      </c>
      <c r="AU270" s="157" t="s">
        <v>85</v>
      </c>
      <c r="AY270" s="18" t="s">
        <v>160</v>
      </c>
      <c r="BE270" s="158">
        <f>IF(N270="základní",J270,0)</f>
        <v>0</v>
      </c>
      <c r="BF270" s="158">
        <f>IF(N270="snížená",J270,0)</f>
        <v>0</v>
      </c>
      <c r="BG270" s="158">
        <f>IF(N270="zákl. přenesená",J270,0)</f>
        <v>0</v>
      </c>
      <c r="BH270" s="158">
        <f>IF(N270="sníž. přenesená",J270,0)</f>
        <v>0</v>
      </c>
      <c r="BI270" s="158">
        <f>IF(N270="nulová",J270,0)</f>
        <v>0</v>
      </c>
      <c r="BJ270" s="18" t="s">
        <v>83</v>
      </c>
      <c r="BK270" s="158">
        <f>ROUND(I270*H270,2)</f>
        <v>0</v>
      </c>
      <c r="BL270" s="18" t="s">
        <v>352</v>
      </c>
      <c r="BM270" s="157" t="s">
        <v>2761</v>
      </c>
    </row>
    <row r="271" spans="2:47" s="1" customFormat="1" ht="36">
      <c r="B271" s="33"/>
      <c r="D271" s="159" t="s">
        <v>169</v>
      </c>
      <c r="F271" s="160" t="s">
        <v>2743</v>
      </c>
      <c r="I271" s="94"/>
      <c r="L271" s="33"/>
      <c r="M271" s="161"/>
      <c r="T271" s="54"/>
      <c r="AT271" s="18" t="s">
        <v>169</v>
      </c>
      <c r="AU271" s="18" t="s">
        <v>85</v>
      </c>
    </row>
    <row r="272" spans="2:65" s="1" customFormat="1" ht="16.5" customHeight="1">
      <c r="B272" s="33"/>
      <c r="C272" s="146" t="s">
        <v>1347</v>
      </c>
      <c r="D272" s="146" t="s">
        <v>162</v>
      </c>
      <c r="E272" s="147" t="s">
        <v>2762</v>
      </c>
      <c r="F272" s="148" t="s">
        <v>2763</v>
      </c>
      <c r="G272" s="149" t="s">
        <v>370</v>
      </c>
      <c r="H272" s="150">
        <v>10</v>
      </c>
      <c r="I272" s="151"/>
      <c r="J272" s="152">
        <f>ROUND(I272*H272,2)</f>
        <v>0</v>
      </c>
      <c r="K272" s="148" t="s">
        <v>166</v>
      </c>
      <c r="L272" s="33"/>
      <c r="M272" s="153" t="s">
        <v>21</v>
      </c>
      <c r="N272" s="154" t="s">
        <v>47</v>
      </c>
      <c r="P272" s="155">
        <f>O272*H272</f>
        <v>0</v>
      </c>
      <c r="Q272" s="155">
        <v>0.00109</v>
      </c>
      <c r="R272" s="155">
        <f>Q272*H272</f>
        <v>0.0109</v>
      </c>
      <c r="S272" s="155">
        <v>0</v>
      </c>
      <c r="T272" s="156">
        <f>S272*H272</f>
        <v>0</v>
      </c>
      <c r="AR272" s="157" t="s">
        <v>352</v>
      </c>
      <c r="AT272" s="157" t="s">
        <v>162</v>
      </c>
      <c r="AU272" s="157" t="s">
        <v>85</v>
      </c>
      <c r="AY272" s="18" t="s">
        <v>160</v>
      </c>
      <c r="BE272" s="158">
        <f>IF(N272="základní",J272,0)</f>
        <v>0</v>
      </c>
      <c r="BF272" s="158">
        <f>IF(N272="snížená",J272,0)</f>
        <v>0</v>
      </c>
      <c r="BG272" s="158">
        <f>IF(N272="zákl. přenesená",J272,0)</f>
        <v>0</v>
      </c>
      <c r="BH272" s="158">
        <f>IF(N272="sníž. přenesená",J272,0)</f>
        <v>0</v>
      </c>
      <c r="BI272" s="158">
        <f>IF(N272="nulová",J272,0)</f>
        <v>0</v>
      </c>
      <c r="BJ272" s="18" t="s">
        <v>83</v>
      </c>
      <c r="BK272" s="158">
        <f>ROUND(I272*H272,2)</f>
        <v>0</v>
      </c>
      <c r="BL272" s="18" t="s">
        <v>352</v>
      </c>
      <c r="BM272" s="157" t="s">
        <v>2764</v>
      </c>
    </row>
    <row r="273" spans="2:47" s="1" customFormat="1" ht="36">
      <c r="B273" s="33"/>
      <c r="D273" s="159" t="s">
        <v>169</v>
      </c>
      <c r="F273" s="160" t="s">
        <v>2743</v>
      </c>
      <c r="I273" s="94"/>
      <c r="L273" s="33"/>
      <c r="M273" s="161"/>
      <c r="T273" s="54"/>
      <c r="AT273" s="18" t="s">
        <v>169</v>
      </c>
      <c r="AU273" s="18" t="s">
        <v>85</v>
      </c>
    </row>
    <row r="274" spans="2:65" s="1" customFormat="1" ht="16.5" customHeight="1">
      <c r="B274" s="33"/>
      <c r="C274" s="146" t="s">
        <v>1352</v>
      </c>
      <c r="D274" s="146" t="s">
        <v>162</v>
      </c>
      <c r="E274" s="147" t="s">
        <v>2765</v>
      </c>
      <c r="F274" s="148" t="s">
        <v>2766</v>
      </c>
      <c r="G274" s="149" t="s">
        <v>332</v>
      </c>
      <c r="H274" s="150">
        <v>2</v>
      </c>
      <c r="I274" s="151"/>
      <c r="J274" s="152">
        <f>ROUND(I274*H274,2)</f>
        <v>0</v>
      </c>
      <c r="K274" s="148" t="s">
        <v>166</v>
      </c>
      <c r="L274" s="33"/>
      <c r="M274" s="153" t="s">
        <v>21</v>
      </c>
      <c r="N274" s="154" t="s">
        <v>47</v>
      </c>
      <c r="P274" s="155">
        <f>O274*H274</f>
        <v>0</v>
      </c>
      <c r="Q274" s="155">
        <v>0.00148</v>
      </c>
      <c r="R274" s="155">
        <f>Q274*H274</f>
        <v>0.00296</v>
      </c>
      <c r="S274" s="155">
        <v>0</v>
      </c>
      <c r="T274" s="156">
        <f>S274*H274</f>
        <v>0</v>
      </c>
      <c r="AR274" s="157" t="s">
        <v>352</v>
      </c>
      <c r="AT274" s="157" t="s">
        <v>162</v>
      </c>
      <c r="AU274" s="157" t="s">
        <v>85</v>
      </c>
      <c r="AY274" s="18" t="s">
        <v>160</v>
      </c>
      <c r="BE274" s="158">
        <f>IF(N274="základní",J274,0)</f>
        <v>0</v>
      </c>
      <c r="BF274" s="158">
        <f>IF(N274="snížená",J274,0)</f>
        <v>0</v>
      </c>
      <c r="BG274" s="158">
        <f>IF(N274="zákl. přenesená",J274,0)</f>
        <v>0</v>
      </c>
      <c r="BH274" s="158">
        <f>IF(N274="sníž. přenesená",J274,0)</f>
        <v>0</v>
      </c>
      <c r="BI274" s="158">
        <f>IF(N274="nulová",J274,0)</f>
        <v>0</v>
      </c>
      <c r="BJ274" s="18" t="s">
        <v>83</v>
      </c>
      <c r="BK274" s="158">
        <f>ROUND(I274*H274,2)</f>
        <v>0</v>
      </c>
      <c r="BL274" s="18" t="s">
        <v>352</v>
      </c>
      <c r="BM274" s="157" t="s">
        <v>2767</v>
      </c>
    </row>
    <row r="275" spans="2:65" s="1" customFormat="1" ht="16.5" customHeight="1">
      <c r="B275" s="33"/>
      <c r="C275" s="146" t="s">
        <v>1358</v>
      </c>
      <c r="D275" s="146" t="s">
        <v>162</v>
      </c>
      <c r="E275" s="147" t="s">
        <v>2768</v>
      </c>
      <c r="F275" s="148" t="s">
        <v>2769</v>
      </c>
      <c r="G275" s="149" t="s">
        <v>332</v>
      </c>
      <c r="H275" s="150">
        <v>2</v>
      </c>
      <c r="I275" s="151"/>
      <c r="J275" s="152">
        <f>ROUND(I275*H275,2)</f>
        <v>0</v>
      </c>
      <c r="K275" s="148" t="s">
        <v>166</v>
      </c>
      <c r="L275" s="33"/>
      <c r="M275" s="153" t="s">
        <v>21</v>
      </c>
      <c r="N275" s="154" t="s">
        <v>47</v>
      </c>
      <c r="P275" s="155">
        <f>O275*H275</f>
        <v>0</v>
      </c>
      <c r="Q275" s="155">
        <v>0.00551</v>
      </c>
      <c r="R275" s="155">
        <f>Q275*H275</f>
        <v>0.01102</v>
      </c>
      <c r="S275" s="155">
        <v>0</v>
      </c>
      <c r="T275" s="156">
        <f>S275*H275</f>
        <v>0</v>
      </c>
      <c r="AR275" s="157" t="s">
        <v>352</v>
      </c>
      <c r="AT275" s="157" t="s">
        <v>162</v>
      </c>
      <c r="AU275" s="157" t="s">
        <v>85</v>
      </c>
      <c r="AY275" s="18" t="s">
        <v>160</v>
      </c>
      <c r="BE275" s="158">
        <f>IF(N275="základní",J275,0)</f>
        <v>0</v>
      </c>
      <c r="BF275" s="158">
        <f>IF(N275="snížená",J275,0)</f>
        <v>0</v>
      </c>
      <c r="BG275" s="158">
        <f>IF(N275="zákl. přenesená",J275,0)</f>
        <v>0</v>
      </c>
      <c r="BH275" s="158">
        <f>IF(N275="sníž. přenesená",J275,0)</f>
        <v>0</v>
      </c>
      <c r="BI275" s="158">
        <f>IF(N275="nulová",J275,0)</f>
        <v>0</v>
      </c>
      <c r="BJ275" s="18" t="s">
        <v>83</v>
      </c>
      <c r="BK275" s="158">
        <f>ROUND(I275*H275,2)</f>
        <v>0</v>
      </c>
      <c r="BL275" s="18" t="s">
        <v>352</v>
      </c>
      <c r="BM275" s="157" t="s">
        <v>2770</v>
      </c>
    </row>
    <row r="276" spans="2:65" s="1" customFormat="1" ht="16.5" customHeight="1">
      <c r="B276" s="33"/>
      <c r="C276" s="146" t="s">
        <v>1361</v>
      </c>
      <c r="D276" s="146" t="s">
        <v>162</v>
      </c>
      <c r="E276" s="147" t="s">
        <v>2771</v>
      </c>
      <c r="F276" s="148" t="s">
        <v>2772</v>
      </c>
      <c r="G276" s="149" t="s">
        <v>332</v>
      </c>
      <c r="H276" s="150">
        <v>26</v>
      </c>
      <c r="I276" s="151"/>
      <c r="J276" s="152">
        <f>ROUND(I276*H276,2)</f>
        <v>0</v>
      </c>
      <c r="K276" s="148" t="s">
        <v>166</v>
      </c>
      <c r="L276" s="33"/>
      <c r="M276" s="153" t="s">
        <v>21</v>
      </c>
      <c r="N276" s="154" t="s">
        <v>47</v>
      </c>
      <c r="P276" s="155">
        <f>O276*H276</f>
        <v>0</v>
      </c>
      <c r="Q276" s="155">
        <v>0.0011</v>
      </c>
      <c r="R276" s="155">
        <f>Q276*H276</f>
        <v>0.0286</v>
      </c>
      <c r="S276" s="155">
        <v>0</v>
      </c>
      <c r="T276" s="156">
        <f>S276*H276</f>
        <v>0</v>
      </c>
      <c r="AR276" s="157" t="s">
        <v>352</v>
      </c>
      <c r="AT276" s="157" t="s">
        <v>162</v>
      </c>
      <c r="AU276" s="157" t="s">
        <v>85</v>
      </c>
      <c r="AY276" s="18" t="s">
        <v>160</v>
      </c>
      <c r="BE276" s="158">
        <f>IF(N276="základní",J276,0)</f>
        <v>0</v>
      </c>
      <c r="BF276" s="158">
        <f>IF(N276="snížená",J276,0)</f>
        <v>0</v>
      </c>
      <c r="BG276" s="158">
        <f>IF(N276="zákl. přenesená",J276,0)</f>
        <v>0</v>
      </c>
      <c r="BH276" s="158">
        <f>IF(N276="sníž. přenesená",J276,0)</f>
        <v>0</v>
      </c>
      <c r="BI276" s="158">
        <f>IF(N276="nulová",J276,0)</f>
        <v>0</v>
      </c>
      <c r="BJ276" s="18" t="s">
        <v>83</v>
      </c>
      <c r="BK276" s="158">
        <f>ROUND(I276*H276,2)</f>
        <v>0</v>
      </c>
      <c r="BL276" s="18" t="s">
        <v>352</v>
      </c>
      <c r="BM276" s="157" t="s">
        <v>2773</v>
      </c>
    </row>
    <row r="277" spans="2:65" s="1" customFormat="1" ht="16.5" customHeight="1">
      <c r="B277" s="33"/>
      <c r="C277" s="146" t="s">
        <v>1369</v>
      </c>
      <c r="D277" s="146" t="s">
        <v>162</v>
      </c>
      <c r="E277" s="147" t="s">
        <v>2774</v>
      </c>
      <c r="F277" s="148" t="s">
        <v>2775</v>
      </c>
      <c r="G277" s="149" t="s">
        <v>332</v>
      </c>
      <c r="H277" s="150">
        <v>2</v>
      </c>
      <c r="I277" s="151"/>
      <c r="J277" s="152">
        <f>ROUND(I277*H277,2)</f>
        <v>0</v>
      </c>
      <c r="K277" s="148" t="s">
        <v>166</v>
      </c>
      <c r="L277" s="33"/>
      <c r="M277" s="153" t="s">
        <v>21</v>
      </c>
      <c r="N277" s="154" t="s">
        <v>47</v>
      </c>
      <c r="P277" s="155">
        <f>O277*H277</f>
        <v>0</v>
      </c>
      <c r="Q277" s="155">
        <v>0.00029</v>
      </c>
      <c r="R277" s="155">
        <f>Q277*H277</f>
        <v>0.00058</v>
      </c>
      <c r="S277" s="155">
        <v>0</v>
      </c>
      <c r="T277" s="156">
        <f>S277*H277</f>
        <v>0</v>
      </c>
      <c r="AR277" s="157" t="s">
        <v>352</v>
      </c>
      <c r="AT277" s="157" t="s">
        <v>162</v>
      </c>
      <c r="AU277" s="157" t="s">
        <v>85</v>
      </c>
      <c r="AY277" s="18" t="s">
        <v>160</v>
      </c>
      <c r="BE277" s="158">
        <f>IF(N277="základní",J277,0)</f>
        <v>0</v>
      </c>
      <c r="BF277" s="158">
        <f>IF(N277="snížená",J277,0)</f>
        <v>0</v>
      </c>
      <c r="BG277" s="158">
        <f>IF(N277="zákl. přenesená",J277,0)</f>
        <v>0</v>
      </c>
      <c r="BH277" s="158">
        <f>IF(N277="sníž. přenesená",J277,0)</f>
        <v>0</v>
      </c>
      <c r="BI277" s="158">
        <f>IF(N277="nulová",J277,0)</f>
        <v>0</v>
      </c>
      <c r="BJ277" s="18" t="s">
        <v>83</v>
      </c>
      <c r="BK277" s="158">
        <f>ROUND(I277*H277,2)</f>
        <v>0</v>
      </c>
      <c r="BL277" s="18" t="s">
        <v>352</v>
      </c>
      <c r="BM277" s="157" t="s">
        <v>2776</v>
      </c>
    </row>
    <row r="278" spans="2:65" s="1" customFormat="1" ht="16.5" customHeight="1">
      <c r="B278" s="33"/>
      <c r="C278" s="146" t="s">
        <v>1374</v>
      </c>
      <c r="D278" s="146" t="s">
        <v>162</v>
      </c>
      <c r="E278" s="147" t="s">
        <v>2777</v>
      </c>
      <c r="F278" s="148" t="s">
        <v>2778</v>
      </c>
      <c r="G278" s="149" t="s">
        <v>370</v>
      </c>
      <c r="H278" s="150">
        <v>309</v>
      </c>
      <c r="I278" s="151"/>
      <c r="J278" s="152">
        <f>ROUND(I278*H278,2)</f>
        <v>0</v>
      </c>
      <c r="K278" s="148" t="s">
        <v>166</v>
      </c>
      <c r="L278" s="33"/>
      <c r="M278" s="153" t="s">
        <v>21</v>
      </c>
      <c r="N278" s="154" t="s">
        <v>47</v>
      </c>
      <c r="P278" s="155">
        <f>O278*H278</f>
        <v>0</v>
      </c>
      <c r="Q278" s="155">
        <v>0</v>
      </c>
      <c r="R278" s="155">
        <f>Q278*H278</f>
        <v>0</v>
      </c>
      <c r="S278" s="155">
        <v>0</v>
      </c>
      <c r="T278" s="156">
        <f>S278*H278</f>
        <v>0</v>
      </c>
      <c r="AR278" s="157" t="s">
        <v>352</v>
      </c>
      <c r="AT278" s="157" t="s">
        <v>162</v>
      </c>
      <c r="AU278" s="157" t="s">
        <v>85</v>
      </c>
      <c r="AY278" s="18" t="s">
        <v>160</v>
      </c>
      <c r="BE278" s="158">
        <f>IF(N278="základní",J278,0)</f>
        <v>0</v>
      </c>
      <c r="BF278" s="158">
        <f>IF(N278="snížená",J278,0)</f>
        <v>0</v>
      </c>
      <c r="BG278" s="158">
        <f>IF(N278="zákl. přenesená",J278,0)</f>
        <v>0</v>
      </c>
      <c r="BH278" s="158">
        <f>IF(N278="sníž. přenesená",J278,0)</f>
        <v>0</v>
      </c>
      <c r="BI278" s="158">
        <f>IF(N278="nulová",J278,0)</f>
        <v>0</v>
      </c>
      <c r="BJ278" s="18" t="s">
        <v>83</v>
      </c>
      <c r="BK278" s="158">
        <f>ROUND(I278*H278,2)</f>
        <v>0</v>
      </c>
      <c r="BL278" s="18" t="s">
        <v>352</v>
      </c>
      <c r="BM278" s="157" t="s">
        <v>2779</v>
      </c>
    </row>
    <row r="279" spans="2:47" s="1" customFormat="1" ht="27">
      <c r="B279" s="33"/>
      <c r="D279" s="159" t="s">
        <v>169</v>
      </c>
      <c r="F279" s="160" t="s">
        <v>2780</v>
      </c>
      <c r="I279" s="94"/>
      <c r="L279" s="33"/>
      <c r="M279" s="161"/>
      <c r="T279" s="54"/>
      <c r="AT279" s="18" t="s">
        <v>169</v>
      </c>
      <c r="AU279" s="18" t="s">
        <v>85</v>
      </c>
    </row>
    <row r="280" spans="2:65" s="1" customFormat="1" ht="16.5" customHeight="1">
      <c r="B280" s="33"/>
      <c r="C280" s="146" t="s">
        <v>1819</v>
      </c>
      <c r="D280" s="146" t="s">
        <v>162</v>
      </c>
      <c r="E280" s="147" t="s">
        <v>2781</v>
      </c>
      <c r="F280" s="148" t="s">
        <v>2782</v>
      </c>
      <c r="G280" s="149" t="s">
        <v>2783</v>
      </c>
      <c r="H280" s="150">
        <v>1</v>
      </c>
      <c r="I280" s="151"/>
      <c r="J280" s="152">
        <f aca="true" t="shared" si="30" ref="J280:J289">ROUND(I280*H280,2)</f>
        <v>0</v>
      </c>
      <c r="K280" s="148" t="s">
        <v>21</v>
      </c>
      <c r="L280" s="33"/>
      <c r="M280" s="153" t="s">
        <v>21</v>
      </c>
      <c r="N280" s="154" t="s">
        <v>47</v>
      </c>
      <c r="P280" s="155">
        <f aca="true" t="shared" si="31" ref="P280:P289">O280*H280</f>
        <v>0</v>
      </c>
      <c r="Q280" s="155">
        <v>0</v>
      </c>
      <c r="R280" s="155">
        <f aca="true" t="shared" si="32" ref="R280:R289">Q280*H280</f>
        <v>0</v>
      </c>
      <c r="S280" s="155">
        <v>0</v>
      </c>
      <c r="T280" s="156">
        <f aca="true" t="shared" si="33" ref="T280:T289">S280*H280</f>
        <v>0</v>
      </c>
      <c r="AR280" s="157" t="s">
        <v>167</v>
      </c>
      <c r="AT280" s="157" t="s">
        <v>162</v>
      </c>
      <c r="AU280" s="157" t="s">
        <v>85</v>
      </c>
      <c r="AY280" s="18" t="s">
        <v>160</v>
      </c>
      <c r="BE280" s="158">
        <f aca="true" t="shared" si="34" ref="BE280:BE289">IF(N280="základní",J280,0)</f>
        <v>0</v>
      </c>
      <c r="BF280" s="158">
        <f aca="true" t="shared" si="35" ref="BF280:BF289">IF(N280="snížená",J280,0)</f>
        <v>0</v>
      </c>
      <c r="BG280" s="158">
        <f aca="true" t="shared" si="36" ref="BG280:BG289">IF(N280="zákl. přenesená",J280,0)</f>
        <v>0</v>
      </c>
      <c r="BH280" s="158">
        <f aca="true" t="shared" si="37" ref="BH280:BH289">IF(N280="sníž. přenesená",J280,0)</f>
        <v>0</v>
      </c>
      <c r="BI280" s="158">
        <f aca="true" t="shared" si="38" ref="BI280:BI289">IF(N280="nulová",J280,0)</f>
        <v>0</v>
      </c>
      <c r="BJ280" s="18" t="s">
        <v>83</v>
      </c>
      <c r="BK280" s="158">
        <f aca="true" t="shared" si="39" ref="BK280:BK289">ROUND(I280*H280,2)</f>
        <v>0</v>
      </c>
      <c r="BL280" s="18" t="s">
        <v>167</v>
      </c>
      <c r="BM280" s="157" t="s">
        <v>2784</v>
      </c>
    </row>
    <row r="281" spans="2:65" s="1" customFormat="1" ht="16.5" customHeight="1">
      <c r="B281" s="33"/>
      <c r="C281" s="146" t="s">
        <v>1824</v>
      </c>
      <c r="D281" s="146" t="s">
        <v>162</v>
      </c>
      <c r="E281" s="147" t="s">
        <v>2785</v>
      </c>
      <c r="F281" s="148" t="s">
        <v>2786</v>
      </c>
      <c r="G281" s="149" t="s">
        <v>2783</v>
      </c>
      <c r="H281" s="150">
        <v>1</v>
      </c>
      <c r="I281" s="151"/>
      <c r="J281" s="152">
        <f t="shared" si="30"/>
        <v>0</v>
      </c>
      <c r="K281" s="148" t="s">
        <v>21</v>
      </c>
      <c r="L281" s="33"/>
      <c r="M281" s="153" t="s">
        <v>21</v>
      </c>
      <c r="N281" s="154" t="s">
        <v>47</v>
      </c>
      <c r="P281" s="155">
        <f t="shared" si="31"/>
        <v>0</v>
      </c>
      <c r="Q281" s="155">
        <v>0</v>
      </c>
      <c r="R281" s="155">
        <f t="shared" si="32"/>
        <v>0</v>
      </c>
      <c r="S281" s="155">
        <v>0</v>
      </c>
      <c r="T281" s="156">
        <f t="shared" si="33"/>
        <v>0</v>
      </c>
      <c r="AR281" s="157" t="s">
        <v>167</v>
      </c>
      <c r="AT281" s="157" t="s">
        <v>162</v>
      </c>
      <c r="AU281" s="157" t="s">
        <v>85</v>
      </c>
      <c r="AY281" s="18" t="s">
        <v>160</v>
      </c>
      <c r="BE281" s="158">
        <f t="shared" si="34"/>
        <v>0</v>
      </c>
      <c r="BF281" s="158">
        <f t="shared" si="35"/>
        <v>0</v>
      </c>
      <c r="BG281" s="158">
        <f t="shared" si="36"/>
        <v>0</v>
      </c>
      <c r="BH281" s="158">
        <f t="shared" si="37"/>
        <v>0</v>
      </c>
      <c r="BI281" s="158">
        <f t="shared" si="38"/>
        <v>0</v>
      </c>
      <c r="BJ281" s="18" t="s">
        <v>83</v>
      </c>
      <c r="BK281" s="158">
        <f t="shared" si="39"/>
        <v>0</v>
      </c>
      <c r="BL281" s="18" t="s">
        <v>167</v>
      </c>
      <c r="BM281" s="157" t="s">
        <v>2787</v>
      </c>
    </row>
    <row r="282" spans="2:65" s="1" customFormat="1" ht="16.5" customHeight="1">
      <c r="B282" s="33"/>
      <c r="C282" s="146" t="s">
        <v>1830</v>
      </c>
      <c r="D282" s="146" t="s">
        <v>162</v>
      </c>
      <c r="E282" s="147" t="s">
        <v>2788</v>
      </c>
      <c r="F282" s="148" t="s">
        <v>2789</v>
      </c>
      <c r="G282" s="149" t="s">
        <v>2783</v>
      </c>
      <c r="H282" s="150">
        <v>1</v>
      </c>
      <c r="I282" s="151"/>
      <c r="J282" s="152">
        <f t="shared" si="30"/>
        <v>0</v>
      </c>
      <c r="K282" s="148" t="s">
        <v>21</v>
      </c>
      <c r="L282" s="33"/>
      <c r="M282" s="153" t="s">
        <v>21</v>
      </c>
      <c r="N282" s="154" t="s">
        <v>47</v>
      </c>
      <c r="P282" s="155">
        <f t="shared" si="31"/>
        <v>0</v>
      </c>
      <c r="Q282" s="155">
        <v>0</v>
      </c>
      <c r="R282" s="155">
        <f t="shared" si="32"/>
        <v>0</v>
      </c>
      <c r="S282" s="155">
        <v>0</v>
      </c>
      <c r="T282" s="156">
        <f t="shared" si="33"/>
        <v>0</v>
      </c>
      <c r="AR282" s="157" t="s">
        <v>167</v>
      </c>
      <c r="AT282" s="157" t="s">
        <v>162</v>
      </c>
      <c r="AU282" s="157" t="s">
        <v>85</v>
      </c>
      <c r="AY282" s="18" t="s">
        <v>160</v>
      </c>
      <c r="BE282" s="158">
        <f t="shared" si="34"/>
        <v>0</v>
      </c>
      <c r="BF282" s="158">
        <f t="shared" si="35"/>
        <v>0</v>
      </c>
      <c r="BG282" s="158">
        <f t="shared" si="36"/>
        <v>0</v>
      </c>
      <c r="BH282" s="158">
        <f t="shared" si="37"/>
        <v>0</v>
      </c>
      <c r="BI282" s="158">
        <f t="shared" si="38"/>
        <v>0</v>
      </c>
      <c r="BJ282" s="18" t="s">
        <v>83</v>
      </c>
      <c r="BK282" s="158">
        <f t="shared" si="39"/>
        <v>0</v>
      </c>
      <c r="BL282" s="18" t="s">
        <v>167</v>
      </c>
      <c r="BM282" s="157" t="s">
        <v>2790</v>
      </c>
    </row>
    <row r="283" spans="2:65" s="1" customFormat="1" ht="16.5" customHeight="1">
      <c r="B283" s="33"/>
      <c r="C283" s="146" t="s">
        <v>1836</v>
      </c>
      <c r="D283" s="146" t="s">
        <v>162</v>
      </c>
      <c r="E283" s="147" t="s">
        <v>2791</v>
      </c>
      <c r="F283" s="148" t="s">
        <v>2792</v>
      </c>
      <c r="G283" s="149" t="s">
        <v>2783</v>
      </c>
      <c r="H283" s="150">
        <v>1</v>
      </c>
      <c r="I283" s="151"/>
      <c r="J283" s="152">
        <f t="shared" si="30"/>
        <v>0</v>
      </c>
      <c r="K283" s="148" t="s">
        <v>21</v>
      </c>
      <c r="L283" s="33"/>
      <c r="M283" s="153" t="s">
        <v>21</v>
      </c>
      <c r="N283" s="154" t="s">
        <v>47</v>
      </c>
      <c r="P283" s="155">
        <f t="shared" si="31"/>
        <v>0</v>
      </c>
      <c r="Q283" s="155">
        <v>0</v>
      </c>
      <c r="R283" s="155">
        <f t="shared" si="32"/>
        <v>0</v>
      </c>
      <c r="S283" s="155">
        <v>0</v>
      </c>
      <c r="T283" s="156">
        <f t="shared" si="33"/>
        <v>0</v>
      </c>
      <c r="AR283" s="157" t="s">
        <v>167</v>
      </c>
      <c r="AT283" s="157" t="s">
        <v>162</v>
      </c>
      <c r="AU283" s="157" t="s">
        <v>85</v>
      </c>
      <c r="AY283" s="18" t="s">
        <v>160</v>
      </c>
      <c r="BE283" s="158">
        <f t="shared" si="34"/>
        <v>0</v>
      </c>
      <c r="BF283" s="158">
        <f t="shared" si="35"/>
        <v>0</v>
      </c>
      <c r="BG283" s="158">
        <f t="shared" si="36"/>
        <v>0</v>
      </c>
      <c r="BH283" s="158">
        <f t="shared" si="37"/>
        <v>0</v>
      </c>
      <c r="BI283" s="158">
        <f t="shared" si="38"/>
        <v>0</v>
      </c>
      <c r="BJ283" s="18" t="s">
        <v>83</v>
      </c>
      <c r="BK283" s="158">
        <f t="shared" si="39"/>
        <v>0</v>
      </c>
      <c r="BL283" s="18" t="s">
        <v>167</v>
      </c>
      <c r="BM283" s="157" t="s">
        <v>2793</v>
      </c>
    </row>
    <row r="284" spans="2:65" s="1" customFormat="1" ht="16.5" customHeight="1">
      <c r="B284" s="33"/>
      <c r="C284" s="146" t="s">
        <v>1841</v>
      </c>
      <c r="D284" s="146" t="s">
        <v>162</v>
      </c>
      <c r="E284" s="147" t="s">
        <v>2794</v>
      </c>
      <c r="F284" s="148" t="s">
        <v>2795</v>
      </c>
      <c r="G284" s="149" t="s">
        <v>2783</v>
      </c>
      <c r="H284" s="150">
        <v>1</v>
      </c>
      <c r="I284" s="151"/>
      <c r="J284" s="152">
        <f t="shared" si="30"/>
        <v>0</v>
      </c>
      <c r="K284" s="148" t="s">
        <v>21</v>
      </c>
      <c r="L284" s="33"/>
      <c r="M284" s="153" t="s">
        <v>21</v>
      </c>
      <c r="N284" s="154" t="s">
        <v>47</v>
      </c>
      <c r="P284" s="155">
        <f t="shared" si="31"/>
        <v>0</v>
      </c>
      <c r="Q284" s="155">
        <v>0</v>
      </c>
      <c r="R284" s="155">
        <f t="shared" si="32"/>
        <v>0</v>
      </c>
      <c r="S284" s="155">
        <v>0</v>
      </c>
      <c r="T284" s="156">
        <f t="shared" si="33"/>
        <v>0</v>
      </c>
      <c r="AR284" s="157" t="s">
        <v>167</v>
      </c>
      <c r="AT284" s="157" t="s">
        <v>162</v>
      </c>
      <c r="AU284" s="157" t="s">
        <v>85</v>
      </c>
      <c r="AY284" s="18" t="s">
        <v>160</v>
      </c>
      <c r="BE284" s="158">
        <f t="shared" si="34"/>
        <v>0</v>
      </c>
      <c r="BF284" s="158">
        <f t="shared" si="35"/>
        <v>0</v>
      </c>
      <c r="BG284" s="158">
        <f t="shared" si="36"/>
        <v>0</v>
      </c>
      <c r="BH284" s="158">
        <f t="shared" si="37"/>
        <v>0</v>
      </c>
      <c r="BI284" s="158">
        <f t="shared" si="38"/>
        <v>0</v>
      </c>
      <c r="BJ284" s="18" t="s">
        <v>83</v>
      </c>
      <c r="BK284" s="158">
        <f t="shared" si="39"/>
        <v>0</v>
      </c>
      <c r="BL284" s="18" t="s">
        <v>167</v>
      </c>
      <c r="BM284" s="157" t="s">
        <v>2796</v>
      </c>
    </row>
    <row r="285" spans="2:65" s="1" customFormat="1" ht="16.5" customHeight="1">
      <c r="B285" s="33"/>
      <c r="C285" s="146" t="s">
        <v>1846</v>
      </c>
      <c r="D285" s="146" t="s">
        <v>162</v>
      </c>
      <c r="E285" s="147" t="s">
        <v>2797</v>
      </c>
      <c r="F285" s="148" t="s">
        <v>2798</v>
      </c>
      <c r="G285" s="149" t="s">
        <v>2783</v>
      </c>
      <c r="H285" s="150">
        <v>1</v>
      </c>
      <c r="I285" s="151"/>
      <c r="J285" s="152">
        <f t="shared" si="30"/>
        <v>0</v>
      </c>
      <c r="K285" s="148" t="s">
        <v>21</v>
      </c>
      <c r="L285" s="33"/>
      <c r="M285" s="153" t="s">
        <v>21</v>
      </c>
      <c r="N285" s="154" t="s">
        <v>47</v>
      </c>
      <c r="P285" s="155">
        <f t="shared" si="31"/>
        <v>0</v>
      </c>
      <c r="Q285" s="155">
        <v>0</v>
      </c>
      <c r="R285" s="155">
        <f t="shared" si="32"/>
        <v>0</v>
      </c>
      <c r="S285" s="155">
        <v>0</v>
      </c>
      <c r="T285" s="156">
        <f t="shared" si="33"/>
        <v>0</v>
      </c>
      <c r="AR285" s="157" t="s">
        <v>167</v>
      </c>
      <c r="AT285" s="157" t="s">
        <v>162</v>
      </c>
      <c r="AU285" s="157" t="s">
        <v>85</v>
      </c>
      <c r="AY285" s="18" t="s">
        <v>160</v>
      </c>
      <c r="BE285" s="158">
        <f t="shared" si="34"/>
        <v>0</v>
      </c>
      <c r="BF285" s="158">
        <f t="shared" si="35"/>
        <v>0</v>
      </c>
      <c r="BG285" s="158">
        <f t="shared" si="36"/>
        <v>0</v>
      </c>
      <c r="BH285" s="158">
        <f t="shared" si="37"/>
        <v>0</v>
      </c>
      <c r="BI285" s="158">
        <f t="shared" si="38"/>
        <v>0</v>
      </c>
      <c r="BJ285" s="18" t="s">
        <v>83</v>
      </c>
      <c r="BK285" s="158">
        <f t="shared" si="39"/>
        <v>0</v>
      </c>
      <c r="BL285" s="18" t="s">
        <v>167</v>
      </c>
      <c r="BM285" s="157" t="s">
        <v>2799</v>
      </c>
    </row>
    <row r="286" spans="2:65" s="1" customFormat="1" ht="16.5" customHeight="1">
      <c r="B286" s="33"/>
      <c r="C286" s="146" t="s">
        <v>1851</v>
      </c>
      <c r="D286" s="146" t="s">
        <v>162</v>
      </c>
      <c r="E286" s="147" t="s">
        <v>2800</v>
      </c>
      <c r="F286" s="148" t="s">
        <v>2801</v>
      </c>
      <c r="G286" s="149" t="s">
        <v>2783</v>
      </c>
      <c r="H286" s="150">
        <v>1</v>
      </c>
      <c r="I286" s="151"/>
      <c r="J286" s="152">
        <f t="shared" si="30"/>
        <v>0</v>
      </c>
      <c r="K286" s="148" t="s">
        <v>21</v>
      </c>
      <c r="L286" s="33"/>
      <c r="M286" s="153" t="s">
        <v>21</v>
      </c>
      <c r="N286" s="154" t="s">
        <v>47</v>
      </c>
      <c r="P286" s="155">
        <f t="shared" si="31"/>
        <v>0</v>
      </c>
      <c r="Q286" s="155">
        <v>0</v>
      </c>
      <c r="R286" s="155">
        <f t="shared" si="32"/>
        <v>0</v>
      </c>
      <c r="S286" s="155">
        <v>0</v>
      </c>
      <c r="T286" s="156">
        <f t="shared" si="33"/>
        <v>0</v>
      </c>
      <c r="AR286" s="157" t="s">
        <v>167</v>
      </c>
      <c r="AT286" s="157" t="s">
        <v>162</v>
      </c>
      <c r="AU286" s="157" t="s">
        <v>85</v>
      </c>
      <c r="AY286" s="18" t="s">
        <v>160</v>
      </c>
      <c r="BE286" s="158">
        <f t="shared" si="34"/>
        <v>0</v>
      </c>
      <c r="BF286" s="158">
        <f t="shared" si="35"/>
        <v>0</v>
      </c>
      <c r="BG286" s="158">
        <f t="shared" si="36"/>
        <v>0</v>
      </c>
      <c r="BH286" s="158">
        <f t="shared" si="37"/>
        <v>0</v>
      </c>
      <c r="BI286" s="158">
        <f t="shared" si="38"/>
        <v>0</v>
      </c>
      <c r="BJ286" s="18" t="s">
        <v>83</v>
      </c>
      <c r="BK286" s="158">
        <f t="shared" si="39"/>
        <v>0</v>
      </c>
      <c r="BL286" s="18" t="s">
        <v>167</v>
      </c>
      <c r="BM286" s="157" t="s">
        <v>2802</v>
      </c>
    </row>
    <row r="287" spans="2:65" s="1" customFormat="1" ht="16.5" customHeight="1">
      <c r="B287" s="33"/>
      <c r="C287" s="146" t="s">
        <v>1856</v>
      </c>
      <c r="D287" s="146" t="s">
        <v>162</v>
      </c>
      <c r="E287" s="147" t="s">
        <v>2803</v>
      </c>
      <c r="F287" s="148" t="s">
        <v>2804</v>
      </c>
      <c r="G287" s="149" t="s">
        <v>2783</v>
      </c>
      <c r="H287" s="150">
        <v>1</v>
      </c>
      <c r="I287" s="151"/>
      <c r="J287" s="152">
        <f t="shared" si="30"/>
        <v>0</v>
      </c>
      <c r="K287" s="148" t="s">
        <v>21</v>
      </c>
      <c r="L287" s="33"/>
      <c r="M287" s="153" t="s">
        <v>21</v>
      </c>
      <c r="N287" s="154" t="s">
        <v>47</v>
      </c>
      <c r="P287" s="155">
        <f t="shared" si="31"/>
        <v>0</v>
      </c>
      <c r="Q287" s="155">
        <v>0</v>
      </c>
      <c r="R287" s="155">
        <f t="shared" si="32"/>
        <v>0</v>
      </c>
      <c r="S287" s="155">
        <v>0</v>
      </c>
      <c r="T287" s="156">
        <f t="shared" si="33"/>
        <v>0</v>
      </c>
      <c r="AR287" s="157" t="s">
        <v>167</v>
      </c>
      <c r="AT287" s="157" t="s">
        <v>162</v>
      </c>
      <c r="AU287" s="157" t="s">
        <v>85</v>
      </c>
      <c r="AY287" s="18" t="s">
        <v>160</v>
      </c>
      <c r="BE287" s="158">
        <f t="shared" si="34"/>
        <v>0</v>
      </c>
      <c r="BF287" s="158">
        <f t="shared" si="35"/>
        <v>0</v>
      </c>
      <c r="BG287" s="158">
        <f t="shared" si="36"/>
        <v>0</v>
      </c>
      <c r="BH287" s="158">
        <f t="shared" si="37"/>
        <v>0</v>
      </c>
      <c r="BI287" s="158">
        <f t="shared" si="38"/>
        <v>0</v>
      </c>
      <c r="BJ287" s="18" t="s">
        <v>83</v>
      </c>
      <c r="BK287" s="158">
        <f t="shared" si="39"/>
        <v>0</v>
      </c>
      <c r="BL287" s="18" t="s">
        <v>167</v>
      </c>
      <c r="BM287" s="157" t="s">
        <v>2805</v>
      </c>
    </row>
    <row r="288" spans="2:65" s="1" customFormat="1" ht="16.5" customHeight="1">
      <c r="B288" s="33"/>
      <c r="C288" s="146" t="s">
        <v>1862</v>
      </c>
      <c r="D288" s="146" t="s">
        <v>162</v>
      </c>
      <c r="E288" s="147" t="s">
        <v>2806</v>
      </c>
      <c r="F288" s="148" t="s">
        <v>2807</v>
      </c>
      <c r="G288" s="149" t="s">
        <v>2783</v>
      </c>
      <c r="H288" s="150">
        <v>1</v>
      </c>
      <c r="I288" s="151"/>
      <c r="J288" s="152">
        <f t="shared" si="30"/>
        <v>0</v>
      </c>
      <c r="K288" s="148" t="s">
        <v>21</v>
      </c>
      <c r="L288" s="33"/>
      <c r="M288" s="153" t="s">
        <v>21</v>
      </c>
      <c r="N288" s="154" t="s">
        <v>47</v>
      </c>
      <c r="P288" s="155">
        <f t="shared" si="31"/>
        <v>0</v>
      </c>
      <c r="Q288" s="155">
        <v>0</v>
      </c>
      <c r="R288" s="155">
        <f t="shared" si="32"/>
        <v>0</v>
      </c>
      <c r="S288" s="155">
        <v>0</v>
      </c>
      <c r="T288" s="156">
        <f t="shared" si="33"/>
        <v>0</v>
      </c>
      <c r="AR288" s="157" t="s">
        <v>167</v>
      </c>
      <c r="AT288" s="157" t="s">
        <v>162</v>
      </c>
      <c r="AU288" s="157" t="s">
        <v>85</v>
      </c>
      <c r="AY288" s="18" t="s">
        <v>160</v>
      </c>
      <c r="BE288" s="158">
        <f t="shared" si="34"/>
        <v>0</v>
      </c>
      <c r="BF288" s="158">
        <f t="shared" si="35"/>
        <v>0</v>
      </c>
      <c r="BG288" s="158">
        <f t="shared" si="36"/>
        <v>0</v>
      </c>
      <c r="BH288" s="158">
        <f t="shared" si="37"/>
        <v>0</v>
      </c>
      <c r="BI288" s="158">
        <f t="shared" si="38"/>
        <v>0</v>
      </c>
      <c r="BJ288" s="18" t="s">
        <v>83</v>
      </c>
      <c r="BK288" s="158">
        <f t="shared" si="39"/>
        <v>0</v>
      </c>
      <c r="BL288" s="18" t="s">
        <v>167</v>
      </c>
      <c r="BM288" s="157" t="s">
        <v>2808</v>
      </c>
    </row>
    <row r="289" spans="2:65" s="1" customFormat="1" ht="24" customHeight="1">
      <c r="B289" s="33"/>
      <c r="C289" s="146" t="s">
        <v>1381</v>
      </c>
      <c r="D289" s="146" t="s">
        <v>162</v>
      </c>
      <c r="E289" s="147" t="s">
        <v>2809</v>
      </c>
      <c r="F289" s="148" t="s">
        <v>2810</v>
      </c>
      <c r="G289" s="149" t="s">
        <v>256</v>
      </c>
      <c r="H289" s="150">
        <v>0.626</v>
      </c>
      <c r="I289" s="151"/>
      <c r="J289" s="152">
        <f t="shared" si="30"/>
        <v>0</v>
      </c>
      <c r="K289" s="148" t="s">
        <v>166</v>
      </c>
      <c r="L289" s="33"/>
      <c r="M289" s="153" t="s">
        <v>21</v>
      </c>
      <c r="N289" s="154" t="s">
        <v>47</v>
      </c>
      <c r="P289" s="155">
        <f t="shared" si="31"/>
        <v>0</v>
      </c>
      <c r="Q289" s="155">
        <v>0</v>
      </c>
      <c r="R289" s="155">
        <f t="shared" si="32"/>
        <v>0</v>
      </c>
      <c r="S289" s="155">
        <v>0</v>
      </c>
      <c r="T289" s="156">
        <f t="shared" si="33"/>
        <v>0</v>
      </c>
      <c r="AR289" s="157" t="s">
        <v>352</v>
      </c>
      <c r="AT289" s="157" t="s">
        <v>162</v>
      </c>
      <c r="AU289" s="157" t="s">
        <v>85</v>
      </c>
      <c r="AY289" s="18" t="s">
        <v>160</v>
      </c>
      <c r="BE289" s="158">
        <f t="shared" si="34"/>
        <v>0</v>
      </c>
      <c r="BF289" s="158">
        <f t="shared" si="35"/>
        <v>0</v>
      </c>
      <c r="BG289" s="158">
        <f t="shared" si="36"/>
        <v>0</v>
      </c>
      <c r="BH289" s="158">
        <f t="shared" si="37"/>
        <v>0</v>
      </c>
      <c r="BI289" s="158">
        <f t="shared" si="38"/>
        <v>0</v>
      </c>
      <c r="BJ289" s="18" t="s">
        <v>83</v>
      </c>
      <c r="BK289" s="158">
        <f t="shared" si="39"/>
        <v>0</v>
      </c>
      <c r="BL289" s="18" t="s">
        <v>352</v>
      </c>
      <c r="BM289" s="157" t="s">
        <v>2811</v>
      </c>
    </row>
    <row r="290" spans="2:47" s="1" customFormat="1" ht="72">
      <c r="B290" s="33"/>
      <c r="D290" s="159" t="s">
        <v>169</v>
      </c>
      <c r="F290" s="160" t="s">
        <v>1378</v>
      </c>
      <c r="I290" s="94"/>
      <c r="L290" s="33"/>
      <c r="M290" s="161"/>
      <c r="T290" s="54"/>
      <c r="AT290" s="18" t="s">
        <v>169</v>
      </c>
      <c r="AU290" s="18" t="s">
        <v>85</v>
      </c>
    </row>
    <row r="291" spans="2:63" s="11" customFormat="1" ht="22.75" customHeight="1">
      <c r="B291" s="134"/>
      <c r="D291" s="135" t="s">
        <v>75</v>
      </c>
      <c r="E291" s="144" t="s">
        <v>2812</v>
      </c>
      <c r="F291" s="144" t="s">
        <v>2813</v>
      </c>
      <c r="I291" s="137"/>
      <c r="J291" s="145">
        <f>BK291</f>
        <v>0</v>
      </c>
      <c r="L291" s="134"/>
      <c r="M291" s="139"/>
      <c r="P291" s="140">
        <f>SUM(P292:P361)</f>
        <v>0</v>
      </c>
      <c r="R291" s="140">
        <f>SUM(R292:R361)</f>
        <v>1.0526599999999997</v>
      </c>
      <c r="T291" s="141">
        <f>SUM(T292:T361)</f>
        <v>0</v>
      </c>
      <c r="AR291" s="135" t="s">
        <v>85</v>
      </c>
      <c r="AT291" s="142" t="s">
        <v>75</v>
      </c>
      <c r="AU291" s="142" t="s">
        <v>83</v>
      </c>
      <c r="AY291" s="135" t="s">
        <v>160</v>
      </c>
      <c r="BK291" s="143">
        <f>SUM(BK292:BK361)</f>
        <v>0</v>
      </c>
    </row>
    <row r="292" spans="2:65" s="1" customFormat="1" ht="16.5" customHeight="1">
      <c r="B292" s="33"/>
      <c r="C292" s="146" t="s">
        <v>1386</v>
      </c>
      <c r="D292" s="146" t="s">
        <v>162</v>
      </c>
      <c r="E292" s="147" t="s">
        <v>2814</v>
      </c>
      <c r="F292" s="148" t="s">
        <v>2815</v>
      </c>
      <c r="G292" s="149" t="s">
        <v>370</v>
      </c>
      <c r="H292" s="150">
        <v>561</v>
      </c>
      <c r="I292" s="151"/>
      <c r="J292" s="152">
        <f>ROUND(I292*H292,2)</f>
        <v>0</v>
      </c>
      <c r="K292" s="148" t="s">
        <v>166</v>
      </c>
      <c r="L292" s="33"/>
      <c r="M292" s="153" t="s">
        <v>21</v>
      </c>
      <c r="N292" s="154" t="s">
        <v>47</v>
      </c>
      <c r="P292" s="155">
        <f>O292*H292</f>
        <v>0</v>
      </c>
      <c r="Q292" s="155">
        <v>0.00066</v>
      </c>
      <c r="R292" s="155">
        <f>Q292*H292</f>
        <v>0.37026</v>
      </c>
      <c r="S292" s="155">
        <v>0</v>
      </c>
      <c r="T292" s="156">
        <f>S292*H292</f>
        <v>0</v>
      </c>
      <c r="AR292" s="157" t="s">
        <v>352</v>
      </c>
      <c r="AT292" s="157" t="s">
        <v>162</v>
      </c>
      <c r="AU292" s="157" t="s">
        <v>85</v>
      </c>
      <c r="AY292" s="18" t="s">
        <v>160</v>
      </c>
      <c r="BE292" s="158">
        <f>IF(N292="základní",J292,0)</f>
        <v>0</v>
      </c>
      <c r="BF292" s="158">
        <f>IF(N292="snížená",J292,0)</f>
        <v>0</v>
      </c>
      <c r="BG292" s="158">
        <f>IF(N292="zákl. přenesená",J292,0)</f>
        <v>0</v>
      </c>
      <c r="BH292" s="158">
        <f>IF(N292="sníž. přenesená",J292,0)</f>
        <v>0</v>
      </c>
      <c r="BI292" s="158">
        <f>IF(N292="nulová",J292,0)</f>
        <v>0</v>
      </c>
      <c r="BJ292" s="18" t="s">
        <v>83</v>
      </c>
      <c r="BK292" s="158">
        <f>ROUND(I292*H292,2)</f>
        <v>0</v>
      </c>
      <c r="BL292" s="18" t="s">
        <v>352</v>
      </c>
      <c r="BM292" s="157" t="s">
        <v>2816</v>
      </c>
    </row>
    <row r="293" spans="2:47" s="1" customFormat="1" ht="27">
      <c r="B293" s="33"/>
      <c r="D293" s="159" t="s">
        <v>169</v>
      </c>
      <c r="F293" s="160" t="s">
        <v>2817</v>
      </c>
      <c r="I293" s="94"/>
      <c r="L293" s="33"/>
      <c r="M293" s="161"/>
      <c r="T293" s="54"/>
      <c r="AT293" s="18" t="s">
        <v>169</v>
      </c>
      <c r="AU293" s="18" t="s">
        <v>85</v>
      </c>
    </row>
    <row r="294" spans="2:51" s="13" customFormat="1" ht="10">
      <c r="B294" s="168"/>
      <c r="D294" s="159" t="s">
        <v>171</v>
      </c>
      <c r="E294" s="169" t="s">
        <v>21</v>
      </c>
      <c r="F294" s="170" t="s">
        <v>2818</v>
      </c>
      <c r="H294" s="171">
        <v>440</v>
      </c>
      <c r="I294" s="172"/>
      <c r="L294" s="168"/>
      <c r="M294" s="173"/>
      <c r="T294" s="174"/>
      <c r="AT294" s="169" t="s">
        <v>171</v>
      </c>
      <c r="AU294" s="169" t="s">
        <v>85</v>
      </c>
      <c r="AV294" s="13" t="s">
        <v>85</v>
      </c>
      <c r="AW294" s="13" t="s">
        <v>37</v>
      </c>
      <c r="AX294" s="13" t="s">
        <v>76</v>
      </c>
      <c r="AY294" s="169" t="s">
        <v>160</v>
      </c>
    </row>
    <row r="295" spans="2:51" s="13" customFormat="1" ht="10">
      <c r="B295" s="168"/>
      <c r="D295" s="159" t="s">
        <v>171</v>
      </c>
      <c r="E295" s="169" t="s">
        <v>21</v>
      </c>
      <c r="F295" s="170" t="s">
        <v>2819</v>
      </c>
      <c r="H295" s="171">
        <v>55</v>
      </c>
      <c r="I295" s="172"/>
      <c r="L295" s="168"/>
      <c r="M295" s="173"/>
      <c r="T295" s="174"/>
      <c r="AT295" s="169" t="s">
        <v>171</v>
      </c>
      <c r="AU295" s="169" t="s">
        <v>85</v>
      </c>
      <c r="AV295" s="13" t="s">
        <v>85</v>
      </c>
      <c r="AW295" s="13" t="s">
        <v>37</v>
      </c>
      <c r="AX295" s="13" t="s">
        <v>76</v>
      </c>
      <c r="AY295" s="169" t="s">
        <v>160</v>
      </c>
    </row>
    <row r="296" spans="2:51" s="13" customFormat="1" ht="10">
      <c r="B296" s="168"/>
      <c r="D296" s="159" t="s">
        <v>171</v>
      </c>
      <c r="E296" s="169" t="s">
        <v>21</v>
      </c>
      <c r="F296" s="170" t="s">
        <v>2820</v>
      </c>
      <c r="H296" s="171">
        <v>66</v>
      </c>
      <c r="I296" s="172"/>
      <c r="L296" s="168"/>
      <c r="M296" s="173"/>
      <c r="T296" s="174"/>
      <c r="AT296" s="169" t="s">
        <v>171</v>
      </c>
      <c r="AU296" s="169" t="s">
        <v>85</v>
      </c>
      <c r="AV296" s="13" t="s">
        <v>85</v>
      </c>
      <c r="AW296" s="13" t="s">
        <v>37</v>
      </c>
      <c r="AX296" s="13" t="s">
        <v>76</v>
      </c>
      <c r="AY296" s="169" t="s">
        <v>160</v>
      </c>
    </row>
    <row r="297" spans="2:51" s="15" customFormat="1" ht="10">
      <c r="B297" s="182"/>
      <c r="D297" s="159" t="s">
        <v>171</v>
      </c>
      <c r="E297" s="183" t="s">
        <v>21</v>
      </c>
      <c r="F297" s="184" t="s">
        <v>185</v>
      </c>
      <c r="H297" s="185">
        <v>561</v>
      </c>
      <c r="I297" s="186"/>
      <c r="L297" s="182"/>
      <c r="M297" s="187"/>
      <c r="T297" s="188"/>
      <c r="AT297" s="183" t="s">
        <v>171</v>
      </c>
      <c r="AU297" s="183" t="s">
        <v>85</v>
      </c>
      <c r="AV297" s="15" t="s">
        <v>167</v>
      </c>
      <c r="AW297" s="15" t="s">
        <v>37</v>
      </c>
      <c r="AX297" s="15" t="s">
        <v>83</v>
      </c>
      <c r="AY297" s="183" t="s">
        <v>160</v>
      </c>
    </row>
    <row r="298" spans="2:65" s="1" customFormat="1" ht="16.5" customHeight="1">
      <c r="B298" s="33"/>
      <c r="C298" s="146" t="s">
        <v>1391</v>
      </c>
      <c r="D298" s="146" t="s">
        <v>162</v>
      </c>
      <c r="E298" s="147" t="s">
        <v>2821</v>
      </c>
      <c r="F298" s="148" t="s">
        <v>2822</v>
      </c>
      <c r="G298" s="149" t="s">
        <v>370</v>
      </c>
      <c r="H298" s="150">
        <v>230</v>
      </c>
      <c r="I298" s="151"/>
      <c r="J298" s="152">
        <f>ROUND(I298*H298,2)</f>
        <v>0</v>
      </c>
      <c r="K298" s="148" t="s">
        <v>166</v>
      </c>
      <c r="L298" s="33"/>
      <c r="M298" s="153" t="s">
        <v>21</v>
      </c>
      <c r="N298" s="154" t="s">
        <v>47</v>
      </c>
      <c r="P298" s="155">
        <f>O298*H298</f>
        <v>0</v>
      </c>
      <c r="Q298" s="155">
        <v>0.00091</v>
      </c>
      <c r="R298" s="155">
        <f>Q298*H298</f>
        <v>0.2093</v>
      </c>
      <c r="S298" s="155">
        <v>0</v>
      </c>
      <c r="T298" s="156">
        <f>S298*H298</f>
        <v>0</v>
      </c>
      <c r="AR298" s="157" t="s">
        <v>352</v>
      </c>
      <c r="AT298" s="157" t="s">
        <v>162</v>
      </c>
      <c r="AU298" s="157" t="s">
        <v>85</v>
      </c>
      <c r="AY298" s="18" t="s">
        <v>160</v>
      </c>
      <c r="BE298" s="158">
        <f>IF(N298="základní",J298,0)</f>
        <v>0</v>
      </c>
      <c r="BF298" s="158">
        <f>IF(N298="snížená",J298,0)</f>
        <v>0</v>
      </c>
      <c r="BG298" s="158">
        <f>IF(N298="zákl. přenesená",J298,0)</f>
        <v>0</v>
      </c>
      <c r="BH298" s="158">
        <f>IF(N298="sníž. přenesená",J298,0)</f>
        <v>0</v>
      </c>
      <c r="BI298" s="158">
        <f>IF(N298="nulová",J298,0)</f>
        <v>0</v>
      </c>
      <c r="BJ298" s="18" t="s">
        <v>83</v>
      </c>
      <c r="BK298" s="158">
        <f>ROUND(I298*H298,2)</f>
        <v>0</v>
      </c>
      <c r="BL298" s="18" t="s">
        <v>352</v>
      </c>
      <c r="BM298" s="157" t="s">
        <v>2823</v>
      </c>
    </row>
    <row r="299" spans="2:47" s="1" customFormat="1" ht="27">
      <c r="B299" s="33"/>
      <c r="D299" s="159" t="s">
        <v>169</v>
      </c>
      <c r="F299" s="160" t="s">
        <v>2817</v>
      </c>
      <c r="I299" s="94"/>
      <c r="L299" s="33"/>
      <c r="M299" s="161"/>
      <c r="T299" s="54"/>
      <c r="AT299" s="18" t="s">
        <v>169</v>
      </c>
      <c r="AU299" s="18" t="s">
        <v>85</v>
      </c>
    </row>
    <row r="300" spans="2:51" s="13" customFormat="1" ht="10">
      <c r="B300" s="168"/>
      <c r="D300" s="159" t="s">
        <v>171</v>
      </c>
      <c r="E300" s="169" t="s">
        <v>21</v>
      </c>
      <c r="F300" s="170" t="s">
        <v>2824</v>
      </c>
      <c r="H300" s="171">
        <v>182</v>
      </c>
      <c r="I300" s="172"/>
      <c r="L300" s="168"/>
      <c r="M300" s="173"/>
      <c r="T300" s="174"/>
      <c r="AT300" s="169" t="s">
        <v>171</v>
      </c>
      <c r="AU300" s="169" t="s">
        <v>85</v>
      </c>
      <c r="AV300" s="13" t="s">
        <v>85</v>
      </c>
      <c r="AW300" s="13" t="s">
        <v>37</v>
      </c>
      <c r="AX300" s="13" t="s">
        <v>76</v>
      </c>
      <c r="AY300" s="169" t="s">
        <v>160</v>
      </c>
    </row>
    <row r="301" spans="2:51" s="13" customFormat="1" ht="10">
      <c r="B301" s="168"/>
      <c r="D301" s="159" t="s">
        <v>171</v>
      </c>
      <c r="E301" s="169" t="s">
        <v>21</v>
      </c>
      <c r="F301" s="170" t="s">
        <v>2825</v>
      </c>
      <c r="H301" s="171">
        <v>38</v>
      </c>
      <c r="I301" s="172"/>
      <c r="L301" s="168"/>
      <c r="M301" s="173"/>
      <c r="T301" s="174"/>
      <c r="AT301" s="169" t="s">
        <v>171</v>
      </c>
      <c r="AU301" s="169" t="s">
        <v>85</v>
      </c>
      <c r="AV301" s="13" t="s">
        <v>85</v>
      </c>
      <c r="AW301" s="13" t="s">
        <v>37</v>
      </c>
      <c r="AX301" s="13" t="s">
        <v>76</v>
      </c>
      <c r="AY301" s="169" t="s">
        <v>160</v>
      </c>
    </row>
    <row r="302" spans="2:51" s="13" customFormat="1" ht="10">
      <c r="B302" s="168"/>
      <c r="D302" s="159" t="s">
        <v>171</v>
      </c>
      <c r="E302" s="169" t="s">
        <v>21</v>
      </c>
      <c r="F302" s="170" t="s">
        <v>2826</v>
      </c>
      <c r="H302" s="171">
        <v>10</v>
      </c>
      <c r="I302" s="172"/>
      <c r="L302" s="168"/>
      <c r="M302" s="173"/>
      <c r="T302" s="174"/>
      <c r="AT302" s="169" t="s">
        <v>171</v>
      </c>
      <c r="AU302" s="169" t="s">
        <v>85</v>
      </c>
      <c r="AV302" s="13" t="s">
        <v>85</v>
      </c>
      <c r="AW302" s="13" t="s">
        <v>37</v>
      </c>
      <c r="AX302" s="13" t="s">
        <v>76</v>
      </c>
      <c r="AY302" s="169" t="s">
        <v>160</v>
      </c>
    </row>
    <row r="303" spans="2:51" s="15" customFormat="1" ht="10">
      <c r="B303" s="182"/>
      <c r="D303" s="159" t="s">
        <v>171</v>
      </c>
      <c r="E303" s="183" t="s">
        <v>21</v>
      </c>
      <c r="F303" s="184" t="s">
        <v>185</v>
      </c>
      <c r="H303" s="185">
        <v>230</v>
      </c>
      <c r="I303" s="186"/>
      <c r="L303" s="182"/>
      <c r="M303" s="187"/>
      <c r="T303" s="188"/>
      <c r="AT303" s="183" t="s">
        <v>171</v>
      </c>
      <c r="AU303" s="183" t="s">
        <v>85</v>
      </c>
      <c r="AV303" s="15" t="s">
        <v>167</v>
      </c>
      <c r="AW303" s="15" t="s">
        <v>37</v>
      </c>
      <c r="AX303" s="15" t="s">
        <v>83</v>
      </c>
      <c r="AY303" s="183" t="s">
        <v>160</v>
      </c>
    </row>
    <row r="304" spans="2:65" s="1" customFormat="1" ht="16.5" customHeight="1">
      <c r="B304" s="33"/>
      <c r="C304" s="146" t="s">
        <v>1396</v>
      </c>
      <c r="D304" s="146" t="s">
        <v>162</v>
      </c>
      <c r="E304" s="147" t="s">
        <v>2827</v>
      </c>
      <c r="F304" s="148" t="s">
        <v>2828</v>
      </c>
      <c r="G304" s="149" t="s">
        <v>370</v>
      </c>
      <c r="H304" s="150">
        <v>84</v>
      </c>
      <c r="I304" s="151"/>
      <c r="J304" s="152">
        <f>ROUND(I304*H304,2)</f>
        <v>0</v>
      </c>
      <c r="K304" s="148" t="s">
        <v>166</v>
      </c>
      <c r="L304" s="33"/>
      <c r="M304" s="153" t="s">
        <v>21</v>
      </c>
      <c r="N304" s="154" t="s">
        <v>47</v>
      </c>
      <c r="P304" s="155">
        <f>O304*H304</f>
        <v>0</v>
      </c>
      <c r="Q304" s="155">
        <v>0.00119</v>
      </c>
      <c r="R304" s="155">
        <f>Q304*H304</f>
        <v>0.09996000000000001</v>
      </c>
      <c r="S304" s="155">
        <v>0</v>
      </c>
      <c r="T304" s="156">
        <f>S304*H304</f>
        <v>0</v>
      </c>
      <c r="AR304" s="157" t="s">
        <v>352</v>
      </c>
      <c r="AT304" s="157" t="s">
        <v>162</v>
      </c>
      <c r="AU304" s="157" t="s">
        <v>85</v>
      </c>
      <c r="AY304" s="18" t="s">
        <v>160</v>
      </c>
      <c r="BE304" s="158">
        <f>IF(N304="základní",J304,0)</f>
        <v>0</v>
      </c>
      <c r="BF304" s="158">
        <f>IF(N304="snížená",J304,0)</f>
        <v>0</v>
      </c>
      <c r="BG304" s="158">
        <f>IF(N304="zákl. přenesená",J304,0)</f>
        <v>0</v>
      </c>
      <c r="BH304" s="158">
        <f>IF(N304="sníž. přenesená",J304,0)</f>
        <v>0</v>
      </c>
      <c r="BI304" s="158">
        <f>IF(N304="nulová",J304,0)</f>
        <v>0</v>
      </c>
      <c r="BJ304" s="18" t="s">
        <v>83</v>
      </c>
      <c r="BK304" s="158">
        <f>ROUND(I304*H304,2)</f>
        <v>0</v>
      </c>
      <c r="BL304" s="18" t="s">
        <v>352</v>
      </c>
      <c r="BM304" s="157" t="s">
        <v>2829</v>
      </c>
    </row>
    <row r="305" spans="2:47" s="1" customFormat="1" ht="27">
      <c r="B305" s="33"/>
      <c r="D305" s="159" t="s">
        <v>169</v>
      </c>
      <c r="F305" s="160" t="s">
        <v>2817</v>
      </c>
      <c r="I305" s="94"/>
      <c r="L305" s="33"/>
      <c r="M305" s="161"/>
      <c r="T305" s="54"/>
      <c r="AT305" s="18" t="s">
        <v>169</v>
      </c>
      <c r="AU305" s="18" t="s">
        <v>85</v>
      </c>
    </row>
    <row r="306" spans="2:51" s="13" customFormat="1" ht="10">
      <c r="B306" s="168"/>
      <c r="D306" s="159" t="s">
        <v>171</v>
      </c>
      <c r="E306" s="169" t="s">
        <v>21</v>
      </c>
      <c r="F306" s="170" t="s">
        <v>2830</v>
      </c>
      <c r="H306" s="171">
        <v>74</v>
      </c>
      <c r="I306" s="172"/>
      <c r="L306" s="168"/>
      <c r="M306" s="173"/>
      <c r="T306" s="174"/>
      <c r="AT306" s="169" t="s">
        <v>171</v>
      </c>
      <c r="AU306" s="169" t="s">
        <v>85</v>
      </c>
      <c r="AV306" s="13" t="s">
        <v>85</v>
      </c>
      <c r="AW306" s="13" t="s">
        <v>37</v>
      </c>
      <c r="AX306" s="13" t="s">
        <v>76</v>
      </c>
      <c r="AY306" s="169" t="s">
        <v>160</v>
      </c>
    </row>
    <row r="307" spans="2:51" s="13" customFormat="1" ht="10">
      <c r="B307" s="168"/>
      <c r="D307" s="159" t="s">
        <v>171</v>
      </c>
      <c r="E307" s="169" t="s">
        <v>21</v>
      </c>
      <c r="F307" s="170" t="s">
        <v>2831</v>
      </c>
      <c r="H307" s="171">
        <v>10</v>
      </c>
      <c r="I307" s="172"/>
      <c r="L307" s="168"/>
      <c r="M307" s="173"/>
      <c r="T307" s="174"/>
      <c r="AT307" s="169" t="s">
        <v>171</v>
      </c>
      <c r="AU307" s="169" t="s">
        <v>85</v>
      </c>
      <c r="AV307" s="13" t="s">
        <v>85</v>
      </c>
      <c r="AW307" s="13" t="s">
        <v>37</v>
      </c>
      <c r="AX307" s="13" t="s">
        <v>76</v>
      </c>
      <c r="AY307" s="169" t="s">
        <v>160</v>
      </c>
    </row>
    <row r="308" spans="2:51" s="15" customFormat="1" ht="10">
      <c r="B308" s="182"/>
      <c r="D308" s="159" t="s">
        <v>171</v>
      </c>
      <c r="E308" s="183" t="s">
        <v>21</v>
      </c>
      <c r="F308" s="184" t="s">
        <v>185</v>
      </c>
      <c r="H308" s="185">
        <v>84</v>
      </c>
      <c r="I308" s="186"/>
      <c r="L308" s="182"/>
      <c r="M308" s="187"/>
      <c r="T308" s="188"/>
      <c r="AT308" s="183" t="s">
        <v>171</v>
      </c>
      <c r="AU308" s="183" t="s">
        <v>85</v>
      </c>
      <c r="AV308" s="15" t="s">
        <v>167</v>
      </c>
      <c r="AW308" s="15" t="s">
        <v>37</v>
      </c>
      <c r="AX308" s="15" t="s">
        <v>83</v>
      </c>
      <c r="AY308" s="183" t="s">
        <v>160</v>
      </c>
    </row>
    <row r="309" spans="2:65" s="1" customFormat="1" ht="16.5" customHeight="1">
      <c r="B309" s="33"/>
      <c r="C309" s="146" t="s">
        <v>1401</v>
      </c>
      <c r="D309" s="146" t="s">
        <v>162</v>
      </c>
      <c r="E309" s="147" t="s">
        <v>2832</v>
      </c>
      <c r="F309" s="148" t="s">
        <v>2833</v>
      </c>
      <c r="G309" s="149" t="s">
        <v>370</v>
      </c>
      <c r="H309" s="150">
        <v>73</v>
      </c>
      <c r="I309" s="151"/>
      <c r="J309" s="152">
        <f>ROUND(I309*H309,2)</f>
        <v>0</v>
      </c>
      <c r="K309" s="148" t="s">
        <v>166</v>
      </c>
      <c r="L309" s="33"/>
      <c r="M309" s="153" t="s">
        <v>21</v>
      </c>
      <c r="N309" s="154" t="s">
        <v>47</v>
      </c>
      <c r="P309" s="155">
        <f>O309*H309</f>
        <v>0</v>
      </c>
      <c r="Q309" s="155">
        <v>0.00252</v>
      </c>
      <c r="R309" s="155">
        <f>Q309*H309</f>
        <v>0.18396</v>
      </c>
      <c r="S309" s="155">
        <v>0</v>
      </c>
      <c r="T309" s="156">
        <f>S309*H309</f>
        <v>0</v>
      </c>
      <c r="AR309" s="157" t="s">
        <v>352</v>
      </c>
      <c r="AT309" s="157" t="s">
        <v>162</v>
      </c>
      <c r="AU309" s="157" t="s">
        <v>85</v>
      </c>
      <c r="AY309" s="18" t="s">
        <v>160</v>
      </c>
      <c r="BE309" s="158">
        <f>IF(N309="základní",J309,0)</f>
        <v>0</v>
      </c>
      <c r="BF309" s="158">
        <f>IF(N309="snížená",J309,0)</f>
        <v>0</v>
      </c>
      <c r="BG309" s="158">
        <f>IF(N309="zákl. přenesená",J309,0)</f>
        <v>0</v>
      </c>
      <c r="BH309" s="158">
        <f>IF(N309="sníž. přenesená",J309,0)</f>
        <v>0</v>
      </c>
      <c r="BI309" s="158">
        <f>IF(N309="nulová",J309,0)</f>
        <v>0</v>
      </c>
      <c r="BJ309" s="18" t="s">
        <v>83</v>
      </c>
      <c r="BK309" s="158">
        <f>ROUND(I309*H309,2)</f>
        <v>0</v>
      </c>
      <c r="BL309" s="18" t="s">
        <v>352</v>
      </c>
      <c r="BM309" s="157" t="s">
        <v>2834</v>
      </c>
    </row>
    <row r="310" spans="2:47" s="1" customFormat="1" ht="27">
      <c r="B310" s="33"/>
      <c r="D310" s="159" t="s">
        <v>169</v>
      </c>
      <c r="F310" s="160" t="s">
        <v>2817</v>
      </c>
      <c r="I310" s="94"/>
      <c r="L310" s="33"/>
      <c r="M310" s="161"/>
      <c r="T310" s="54"/>
      <c r="AT310" s="18" t="s">
        <v>169</v>
      </c>
      <c r="AU310" s="18" t="s">
        <v>85</v>
      </c>
    </row>
    <row r="311" spans="2:51" s="13" customFormat="1" ht="10">
      <c r="B311" s="168"/>
      <c r="D311" s="159" t="s">
        <v>171</v>
      </c>
      <c r="E311" s="169" t="s">
        <v>21</v>
      </c>
      <c r="F311" s="170" t="s">
        <v>2835</v>
      </c>
      <c r="H311" s="171">
        <v>73</v>
      </c>
      <c r="I311" s="172"/>
      <c r="L311" s="168"/>
      <c r="M311" s="173"/>
      <c r="T311" s="174"/>
      <c r="AT311" s="169" t="s">
        <v>171</v>
      </c>
      <c r="AU311" s="169" t="s">
        <v>85</v>
      </c>
      <c r="AV311" s="13" t="s">
        <v>85</v>
      </c>
      <c r="AW311" s="13" t="s">
        <v>37</v>
      </c>
      <c r="AX311" s="13" t="s">
        <v>76</v>
      </c>
      <c r="AY311" s="169" t="s">
        <v>160</v>
      </c>
    </row>
    <row r="312" spans="2:51" s="15" customFormat="1" ht="10">
      <c r="B312" s="182"/>
      <c r="D312" s="159" t="s">
        <v>171</v>
      </c>
      <c r="E312" s="183" t="s">
        <v>21</v>
      </c>
      <c r="F312" s="184" t="s">
        <v>185</v>
      </c>
      <c r="H312" s="185">
        <v>73</v>
      </c>
      <c r="I312" s="186"/>
      <c r="L312" s="182"/>
      <c r="M312" s="187"/>
      <c r="T312" s="188"/>
      <c r="AT312" s="183" t="s">
        <v>171</v>
      </c>
      <c r="AU312" s="183" t="s">
        <v>85</v>
      </c>
      <c r="AV312" s="15" t="s">
        <v>167</v>
      </c>
      <c r="AW312" s="15" t="s">
        <v>37</v>
      </c>
      <c r="AX312" s="15" t="s">
        <v>83</v>
      </c>
      <c r="AY312" s="183" t="s">
        <v>160</v>
      </c>
    </row>
    <row r="313" spans="2:65" s="1" customFormat="1" ht="16.5" customHeight="1">
      <c r="B313" s="33"/>
      <c r="C313" s="146" t="s">
        <v>1421</v>
      </c>
      <c r="D313" s="146" t="s">
        <v>162</v>
      </c>
      <c r="E313" s="147" t="s">
        <v>2836</v>
      </c>
      <c r="F313" s="148" t="s">
        <v>2837</v>
      </c>
      <c r="G313" s="149" t="s">
        <v>370</v>
      </c>
      <c r="H313" s="150">
        <v>9</v>
      </c>
      <c r="I313" s="151"/>
      <c r="J313" s="152">
        <f>ROUND(I313*H313,2)</f>
        <v>0</v>
      </c>
      <c r="K313" s="148" t="s">
        <v>166</v>
      </c>
      <c r="L313" s="33"/>
      <c r="M313" s="153" t="s">
        <v>21</v>
      </c>
      <c r="N313" s="154" t="s">
        <v>47</v>
      </c>
      <c r="P313" s="155">
        <f>O313*H313</f>
        <v>0</v>
      </c>
      <c r="Q313" s="155">
        <v>0.0035</v>
      </c>
      <c r="R313" s="155">
        <f>Q313*H313</f>
        <v>0.0315</v>
      </c>
      <c r="S313" s="155">
        <v>0</v>
      </c>
      <c r="T313" s="156">
        <f>S313*H313</f>
        <v>0</v>
      </c>
      <c r="AR313" s="157" t="s">
        <v>352</v>
      </c>
      <c r="AT313" s="157" t="s">
        <v>162</v>
      </c>
      <c r="AU313" s="157" t="s">
        <v>85</v>
      </c>
      <c r="AY313" s="18" t="s">
        <v>160</v>
      </c>
      <c r="BE313" s="158">
        <f>IF(N313="základní",J313,0)</f>
        <v>0</v>
      </c>
      <c r="BF313" s="158">
        <f>IF(N313="snížená",J313,0)</f>
        <v>0</v>
      </c>
      <c r="BG313" s="158">
        <f>IF(N313="zákl. přenesená",J313,0)</f>
        <v>0</v>
      </c>
      <c r="BH313" s="158">
        <f>IF(N313="sníž. přenesená",J313,0)</f>
        <v>0</v>
      </c>
      <c r="BI313" s="158">
        <f>IF(N313="nulová",J313,0)</f>
        <v>0</v>
      </c>
      <c r="BJ313" s="18" t="s">
        <v>83</v>
      </c>
      <c r="BK313" s="158">
        <f>ROUND(I313*H313,2)</f>
        <v>0</v>
      </c>
      <c r="BL313" s="18" t="s">
        <v>352</v>
      </c>
      <c r="BM313" s="157" t="s">
        <v>2838</v>
      </c>
    </row>
    <row r="314" spans="2:47" s="1" customFormat="1" ht="27">
      <c r="B314" s="33"/>
      <c r="D314" s="159" t="s">
        <v>169</v>
      </c>
      <c r="F314" s="160" t="s">
        <v>2817</v>
      </c>
      <c r="I314" s="94"/>
      <c r="L314" s="33"/>
      <c r="M314" s="161"/>
      <c r="T314" s="54"/>
      <c r="AT314" s="18" t="s">
        <v>169</v>
      </c>
      <c r="AU314" s="18" t="s">
        <v>85</v>
      </c>
    </row>
    <row r="315" spans="2:51" s="13" customFormat="1" ht="10">
      <c r="B315" s="168"/>
      <c r="D315" s="159" t="s">
        <v>171</v>
      </c>
      <c r="E315" s="169" t="s">
        <v>21</v>
      </c>
      <c r="F315" s="170" t="s">
        <v>2839</v>
      </c>
      <c r="H315" s="171">
        <v>9</v>
      </c>
      <c r="I315" s="172"/>
      <c r="L315" s="168"/>
      <c r="M315" s="173"/>
      <c r="T315" s="174"/>
      <c r="AT315" s="169" t="s">
        <v>171</v>
      </c>
      <c r="AU315" s="169" t="s">
        <v>85</v>
      </c>
      <c r="AV315" s="13" t="s">
        <v>85</v>
      </c>
      <c r="AW315" s="13" t="s">
        <v>37</v>
      </c>
      <c r="AX315" s="13" t="s">
        <v>76</v>
      </c>
      <c r="AY315" s="169" t="s">
        <v>160</v>
      </c>
    </row>
    <row r="316" spans="2:51" s="15" customFormat="1" ht="10">
      <c r="B316" s="182"/>
      <c r="D316" s="159" t="s">
        <v>171</v>
      </c>
      <c r="E316" s="183" t="s">
        <v>21</v>
      </c>
      <c r="F316" s="184" t="s">
        <v>185</v>
      </c>
      <c r="H316" s="185">
        <v>9</v>
      </c>
      <c r="I316" s="186"/>
      <c r="L316" s="182"/>
      <c r="M316" s="187"/>
      <c r="T316" s="188"/>
      <c r="AT316" s="183" t="s">
        <v>171</v>
      </c>
      <c r="AU316" s="183" t="s">
        <v>85</v>
      </c>
      <c r="AV316" s="15" t="s">
        <v>167</v>
      </c>
      <c r="AW316" s="15" t="s">
        <v>37</v>
      </c>
      <c r="AX316" s="15" t="s">
        <v>83</v>
      </c>
      <c r="AY316" s="183" t="s">
        <v>160</v>
      </c>
    </row>
    <row r="317" spans="2:65" s="1" customFormat="1" ht="24" customHeight="1">
      <c r="B317" s="33"/>
      <c r="C317" s="146" t="s">
        <v>1426</v>
      </c>
      <c r="D317" s="146" t="s">
        <v>162</v>
      </c>
      <c r="E317" s="147" t="s">
        <v>2840</v>
      </c>
      <c r="F317" s="148" t="s">
        <v>2841</v>
      </c>
      <c r="G317" s="149" t="s">
        <v>370</v>
      </c>
      <c r="H317" s="150">
        <v>440</v>
      </c>
      <c r="I317" s="151"/>
      <c r="J317" s="152">
        <f>ROUND(I317*H317,2)</f>
        <v>0</v>
      </c>
      <c r="K317" s="148" t="s">
        <v>166</v>
      </c>
      <c r="L317" s="33"/>
      <c r="M317" s="153" t="s">
        <v>21</v>
      </c>
      <c r="N317" s="154" t="s">
        <v>47</v>
      </c>
      <c r="P317" s="155">
        <f>O317*H317</f>
        <v>0</v>
      </c>
      <c r="Q317" s="155">
        <v>5E-05</v>
      </c>
      <c r="R317" s="155">
        <f>Q317*H317</f>
        <v>0.022000000000000002</v>
      </c>
      <c r="S317" s="155">
        <v>0</v>
      </c>
      <c r="T317" s="156">
        <f>S317*H317</f>
        <v>0</v>
      </c>
      <c r="AR317" s="157" t="s">
        <v>352</v>
      </c>
      <c r="AT317" s="157" t="s">
        <v>162</v>
      </c>
      <c r="AU317" s="157" t="s">
        <v>85</v>
      </c>
      <c r="AY317" s="18" t="s">
        <v>160</v>
      </c>
      <c r="BE317" s="158">
        <f>IF(N317="základní",J317,0)</f>
        <v>0</v>
      </c>
      <c r="BF317" s="158">
        <f>IF(N317="snížená",J317,0)</f>
        <v>0</v>
      </c>
      <c r="BG317" s="158">
        <f>IF(N317="zákl. přenesená",J317,0)</f>
        <v>0</v>
      </c>
      <c r="BH317" s="158">
        <f>IF(N317="sníž. přenesená",J317,0)</f>
        <v>0</v>
      </c>
      <c r="BI317" s="158">
        <f>IF(N317="nulová",J317,0)</f>
        <v>0</v>
      </c>
      <c r="BJ317" s="18" t="s">
        <v>83</v>
      </c>
      <c r="BK317" s="158">
        <f>ROUND(I317*H317,2)</f>
        <v>0</v>
      </c>
      <c r="BL317" s="18" t="s">
        <v>352</v>
      </c>
      <c r="BM317" s="157" t="s">
        <v>2842</v>
      </c>
    </row>
    <row r="318" spans="2:47" s="1" customFormat="1" ht="27">
      <c r="B318" s="33"/>
      <c r="D318" s="159" t="s">
        <v>169</v>
      </c>
      <c r="F318" s="160" t="s">
        <v>2843</v>
      </c>
      <c r="I318" s="94"/>
      <c r="L318" s="33"/>
      <c r="M318" s="161"/>
      <c r="T318" s="54"/>
      <c r="AT318" s="18" t="s">
        <v>169</v>
      </c>
      <c r="AU318" s="18" t="s">
        <v>85</v>
      </c>
    </row>
    <row r="319" spans="2:65" s="1" customFormat="1" ht="24" customHeight="1">
      <c r="B319" s="33"/>
      <c r="C319" s="146" t="s">
        <v>1438</v>
      </c>
      <c r="D319" s="146" t="s">
        <v>162</v>
      </c>
      <c r="E319" s="147" t="s">
        <v>2844</v>
      </c>
      <c r="F319" s="148" t="s">
        <v>2845</v>
      </c>
      <c r="G319" s="149" t="s">
        <v>370</v>
      </c>
      <c r="H319" s="150">
        <v>329</v>
      </c>
      <c r="I319" s="151"/>
      <c r="J319" s="152">
        <f>ROUND(I319*H319,2)</f>
        <v>0</v>
      </c>
      <c r="K319" s="148" t="s">
        <v>166</v>
      </c>
      <c r="L319" s="33"/>
      <c r="M319" s="153" t="s">
        <v>21</v>
      </c>
      <c r="N319" s="154" t="s">
        <v>47</v>
      </c>
      <c r="P319" s="155">
        <f>O319*H319</f>
        <v>0</v>
      </c>
      <c r="Q319" s="155">
        <v>7E-05</v>
      </c>
      <c r="R319" s="155">
        <f>Q319*H319</f>
        <v>0.02303</v>
      </c>
      <c r="S319" s="155">
        <v>0</v>
      </c>
      <c r="T319" s="156">
        <f>S319*H319</f>
        <v>0</v>
      </c>
      <c r="AR319" s="157" t="s">
        <v>352</v>
      </c>
      <c r="AT319" s="157" t="s">
        <v>162</v>
      </c>
      <c r="AU319" s="157" t="s">
        <v>85</v>
      </c>
      <c r="AY319" s="18" t="s">
        <v>160</v>
      </c>
      <c r="BE319" s="158">
        <f>IF(N319="základní",J319,0)</f>
        <v>0</v>
      </c>
      <c r="BF319" s="158">
        <f>IF(N319="snížená",J319,0)</f>
        <v>0</v>
      </c>
      <c r="BG319" s="158">
        <f>IF(N319="zákl. přenesená",J319,0)</f>
        <v>0</v>
      </c>
      <c r="BH319" s="158">
        <f>IF(N319="sníž. přenesená",J319,0)</f>
        <v>0</v>
      </c>
      <c r="BI319" s="158">
        <f>IF(N319="nulová",J319,0)</f>
        <v>0</v>
      </c>
      <c r="BJ319" s="18" t="s">
        <v>83</v>
      </c>
      <c r="BK319" s="158">
        <f>ROUND(I319*H319,2)</f>
        <v>0</v>
      </c>
      <c r="BL319" s="18" t="s">
        <v>352</v>
      </c>
      <c r="BM319" s="157" t="s">
        <v>2846</v>
      </c>
    </row>
    <row r="320" spans="2:47" s="1" customFormat="1" ht="27">
      <c r="B320" s="33"/>
      <c r="D320" s="159" t="s">
        <v>169</v>
      </c>
      <c r="F320" s="160" t="s">
        <v>2843</v>
      </c>
      <c r="I320" s="94"/>
      <c r="L320" s="33"/>
      <c r="M320" s="161"/>
      <c r="T320" s="54"/>
      <c r="AT320" s="18" t="s">
        <v>169</v>
      </c>
      <c r="AU320" s="18" t="s">
        <v>85</v>
      </c>
    </row>
    <row r="321" spans="2:65" s="1" customFormat="1" ht="24" customHeight="1">
      <c r="B321" s="33"/>
      <c r="C321" s="146" t="s">
        <v>1443</v>
      </c>
      <c r="D321" s="146" t="s">
        <v>162</v>
      </c>
      <c r="E321" s="147" t="s">
        <v>2847</v>
      </c>
      <c r="F321" s="148" t="s">
        <v>2848</v>
      </c>
      <c r="G321" s="149" t="s">
        <v>370</v>
      </c>
      <c r="H321" s="150">
        <v>9</v>
      </c>
      <c r="I321" s="151"/>
      <c r="J321" s="152">
        <f>ROUND(I321*H321,2)</f>
        <v>0</v>
      </c>
      <c r="K321" s="148" t="s">
        <v>166</v>
      </c>
      <c r="L321" s="33"/>
      <c r="M321" s="153" t="s">
        <v>21</v>
      </c>
      <c r="N321" s="154" t="s">
        <v>47</v>
      </c>
      <c r="P321" s="155">
        <f>O321*H321</f>
        <v>0</v>
      </c>
      <c r="Q321" s="155">
        <v>8E-05</v>
      </c>
      <c r="R321" s="155">
        <f>Q321*H321</f>
        <v>0.00072</v>
      </c>
      <c r="S321" s="155">
        <v>0</v>
      </c>
      <c r="T321" s="156">
        <f>S321*H321</f>
        <v>0</v>
      </c>
      <c r="AR321" s="157" t="s">
        <v>352</v>
      </c>
      <c r="AT321" s="157" t="s">
        <v>162</v>
      </c>
      <c r="AU321" s="157" t="s">
        <v>85</v>
      </c>
      <c r="AY321" s="18" t="s">
        <v>160</v>
      </c>
      <c r="BE321" s="158">
        <f>IF(N321="základní",J321,0)</f>
        <v>0</v>
      </c>
      <c r="BF321" s="158">
        <f>IF(N321="snížená",J321,0)</f>
        <v>0</v>
      </c>
      <c r="BG321" s="158">
        <f>IF(N321="zákl. přenesená",J321,0)</f>
        <v>0</v>
      </c>
      <c r="BH321" s="158">
        <f>IF(N321="sníž. přenesená",J321,0)</f>
        <v>0</v>
      </c>
      <c r="BI321" s="158">
        <f>IF(N321="nulová",J321,0)</f>
        <v>0</v>
      </c>
      <c r="BJ321" s="18" t="s">
        <v>83</v>
      </c>
      <c r="BK321" s="158">
        <f>ROUND(I321*H321,2)</f>
        <v>0</v>
      </c>
      <c r="BL321" s="18" t="s">
        <v>352</v>
      </c>
      <c r="BM321" s="157" t="s">
        <v>2849</v>
      </c>
    </row>
    <row r="322" spans="2:47" s="1" customFormat="1" ht="27">
      <c r="B322" s="33"/>
      <c r="D322" s="159" t="s">
        <v>169</v>
      </c>
      <c r="F322" s="160" t="s">
        <v>2843</v>
      </c>
      <c r="I322" s="94"/>
      <c r="L322" s="33"/>
      <c r="M322" s="161"/>
      <c r="T322" s="54"/>
      <c r="AT322" s="18" t="s">
        <v>169</v>
      </c>
      <c r="AU322" s="18" t="s">
        <v>85</v>
      </c>
    </row>
    <row r="323" spans="2:65" s="1" customFormat="1" ht="24" customHeight="1">
      <c r="B323" s="33"/>
      <c r="C323" s="146" t="s">
        <v>1447</v>
      </c>
      <c r="D323" s="146" t="s">
        <v>162</v>
      </c>
      <c r="E323" s="147" t="s">
        <v>2850</v>
      </c>
      <c r="F323" s="148" t="s">
        <v>2851</v>
      </c>
      <c r="G323" s="149" t="s">
        <v>370</v>
      </c>
      <c r="H323" s="150">
        <v>121</v>
      </c>
      <c r="I323" s="151"/>
      <c r="J323" s="152">
        <f>ROUND(I323*H323,2)</f>
        <v>0</v>
      </c>
      <c r="K323" s="148" t="s">
        <v>21</v>
      </c>
      <c r="L323" s="33"/>
      <c r="M323" s="153" t="s">
        <v>21</v>
      </c>
      <c r="N323" s="154" t="s">
        <v>47</v>
      </c>
      <c r="P323" s="155">
        <f>O323*H323</f>
        <v>0</v>
      </c>
      <c r="Q323" s="155">
        <v>0.0002</v>
      </c>
      <c r="R323" s="155">
        <f>Q323*H323</f>
        <v>0.024200000000000003</v>
      </c>
      <c r="S323" s="155">
        <v>0</v>
      </c>
      <c r="T323" s="156">
        <f>S323*H323</f>
        <v>0</v>
      </c>
      <c r="AR323" s="157" t="s">
        <v>352</v>
      </c>
      <c r="AT323" s="157" t="s">
        <v>162</v>
      </c>
      <c r="AU323" s="157" t="s">
        <v>85</v>
      </c>
      <c r="AY323" s="18" t="s">
        <v>160</v>
      </c>
      <c r="BE323" s="158">
        <f>IF(N323="základní",J323,0)</f>
        <v>0</v>
      </c>
      <c r="BF323" s="158">
        <f>IF(N323="snížená",J323,0)</f>
        <v>0</v>
      </c>
      <c r="BG323" s="158">
        <f>IF(N323="zákl. přenesená",J323,0)</f>
        <v>0</v>
      </c>
      <c r="BH323" s="158">
        <f>IF(N323="sníž. přenesená",J323,0)</f>
        <v>0</v>
      </c>
      <c r="BI323" s="158">
        <f>IF(N323="nulová",J323,0)</f>
        <v>0</v>
      </c>
      <c r="BJ323" s="18" t="s">
        <v>83</v>
      </c>
      <c r="BK323" s="158">
        <f>ROUND(I323*H323,2)</f>
        <v>0</v>
      </c>
      <c r="BL323" s="18" t="s">
        <v>352</v>
      </c>
      <c r="BM323" s="157" t="s">
        <v>2852</v>
      </c>
    </row>
    <row r="324" spans="2:47" s="1" customFormat="1" ht="27">
      <c r="B324" s="33"/>
      <c r="D324" s="159" t="s">
        <v>169</v>
      </c>
      <c r="F324" s="160" t="s">
        <v>2843</v>
      </c>
      <c r="I324" s="94"/>
      <c r="L324" s="33"/>
      <c r="M324" s="161"/>
      <c r="T324" s="54"/>
      <c r="AT324" s="18" t="s">
        <v>169</v>
      </c>
      <c r="AU324" s="18" t="s">
        <v>85</v>
      </c>
    </row>
    <row r="325" spans="2:65" s="1" customFormat="1" ht="24" customHeight="1">
      <c r="B325" s="33"/>
      <c r="C325" s="146" t="s">
        <v>1452</v>
      </c>
      <c r="D325" s="146" t="s">
        <v>162</v>
      </c>
      <c r="E325" s="147" t="s">
        <v>2853</v>
      </c>
      <c r="F325" s="148" t="s">
        <v>2854</v>
      </c>
      <c r="G325" s="149" t="s">
        <v>370</v>
      </c>
      <c r="H325" s="150">
        <v>48</v>
      </c>
      <c r="I325" s="151"/>
      <c r="J325" s="152">
        <f>ROUND(I325*H325,2)</f>
        <v>0</v>
      </c>
      <c r="K325" s="148" t="s">
        <v>21</v>
      </c>
      <c r="L325" s="33"/>
      <c r="M325" s="153" t="s">
        <v>21</v>
      </c>
      <c r="N325" s="154" t="s">
        <v>47</v>
      </c>
      <c r="P325" s="155">
        <f>O325*H325</f>
        <v>0</v>
      </c>
      <c r="Q325" s="155">
        <v>0.00024</v>
      </c>
      <c r="R325" s="155">
        <f>Q325*H325</f>
        <v>0.01152</v>
      </c>
      <c r="S325" s="155">
        <v>0</v>
      </c>
      <c r="T325" s="156">
        <f>S325*H325</f>
        <v>0</v>
      </c>
      <c r="AR325" s="157" t="s">
        <v>352</v>
      </c>
      <c r="AT325" s="157" t="s">
        <v>162</v>
      </c>
      <c r="AU325" s="157" t="s">
        <v>85</v>
      </c>
      <c r="AY325" s="18" t="s">
        <v>160</v>
      </c>
      <c r="BE325" s="158">
        <f>IF(N325="základní",J325,0)</f>
        <v>0</v>
      </c>
      <c r="BF325" s="158">
        <f>IF(N325="snížená",J325,0)</f>
        <v>0</v>
      </c>
      <c r="BG325" s="158">
        <f>IF(N325="zákl. přenesená",J325,0)</f>
        <v>0</v>
      </c>
      <c r="BH325" s="158">
        <f>IF(N325="sníž. přenesená",J325,0)</f>
        <v>0</v>
      </c>
      <c r="BI325" s="158">
        <f>IF(N325="nulová",J325,0)</f>
        <v>0</v>
      </c>
      <c r="BJ325" s="18" t="s">
        <v>83</v>
      </c>
      <c r="BK325" s="158">
        <f>ROUND(I325*H325,2)</f>
        <v>0</v>
      </c>
      <c r="BL325" s="18" t="s">
        <v>352</v>
      </c>
      <c r="BM325" s="157" t="s">
        <v>2855</v>
      </c>
    </row>
    <row r="326" spans="2:47" s="1" customFormat="1" ht="27">
      <c r="B326" s="33"/>
      <c r="D326" s="159" t="s">
        <v>169</v>
      </c>
      <c r="F326" s="160" t="s">
        <v>2843</v>
      </c>
      <c r="I326" s="94"/>
      <c r="L326" s="33"/>
      <c r="M326" s="161"/>
      <c r="T326" s="54"/>
      <c r="AT326" s="18" t="s">
        <v>169</v>
      </c>
      <c r="AU326" s="18" t="s">
        <v>85</v>
      </c>
    </row>
    <row r="327" spans="2:65" s="1" customFormat="1" ht="24" customHeight="1">
      <c r="B327" s="33"/>
      <c r="C327" s="146" t="s">
        <v>1469</v>
      </c>
      <c r="D327" s="146" t="s">
        <v>162</v>
      </c>
      <c r="E327" s="147" t="s">
        <v>2856</v>
      </c>
      <c r="F327" s="148" t="s">
        <v>2857</v>
      </c>
      <c r="G327" s="149" t="s">
        <v>370</v>
      </c>
      <c r="H327" s="150">
        <v>10</v>
      </c>
      <c r="I327" s="151"/>
      <c r="J327" s="152">
        <f>ROUND(I327*H327,2)</f>
        <v>0</v>
      </c>
      <c r="K327" s="148" t="s">
        <v>21</v>
      </c>
      <c r="L327" s="33"/>
      <c r="M327" s="153" t="s">
        <v>21</v>
      </c>
      <c r="N327" s="154" t="s">
        <v>47</v>
      </c>
      <c r="P327" s="155">
        <f>O327*H327</f>
        <v>0</v>
      </c>
      <c r="Q327" s="155">
        <v>0.00024</v>
      </c>
      <c r="R327" s="155">
        <f>Q327*H327</f>
        <v>0.0024000000000000002</v>
      </c>
      <c r="S327" s="155">
        <v>0</v>
      </c>
      <c r="T327" s="156">
        <f>S327*H327</f>
        <v>0</v>
      </c>
      <c r="AR327" s="157" t="s">
        <v>352</v>
      </c>
      <c r="AT327" s="157" t="s">
        <v>162</v>
      </c>
      <c r="AU327" s="157" t="s">
        <v>85</v>
      </c>
      <c r="AY327" s="18" t="s">
        <v>160</v>
      </c>
      <c r="BE327" s="158">
        <f>IF(N327="základní",J327,0)</f>
        <v>0</v>
      </c>
      <c r="BF327" s="158">
        <f>IF(N327="snížená",J327,0)</f>
        <v>0</v>
      </c>
      <c r="BG327" s="158">
        <f>IF(N327="zákl. přenesená",J327,0)</f>
        <v>0</v>
      </c>
      <c r="BH327" s="158">
        <f>IF(N327="sníž. přenesená",J327,0)</f>
        <v>0</v>
      </c>
      <c r="BI327" s="158">
        <f>IF(N327="nulová",J327,0)</f>
        <v>0</v>
      </c>
      <c r="BJ327" s="18" t="s">
        <v>83</v>
      </c>
      <c r="BK327" s="158">
        <f>ROUND(I327*H327,2)</f>
        <v>0</v>
      </c>
      <c r="BL327" s="18" t="s">
        <v>352</v>
      </c>
      <c r="BM327" s="157" t="s">
        <v>2858</v>
      </c>
    </row>
    <row r="328" spans="2:47" s="1" customFormat="1" ht="27">
      <c r="B328" s="33"/>
      <c r="D328" s="159" t="s">
        <v>169</v>
      </c>
      <c r="F328" s="160" t="s">
        <v>2843</v>
      </c>
      <c r="I328" s="94"/>
      <c r="L328" s="33"/>
      <c r="M328" s="161"/>
      <c r="T328" s="54"/>
      <c r="AT328" s="18" t="s">
        <v>169</v>
      </c>
      <c r="AU328" s="18" t="s">
        <v>85</v>
      </c>
    </row>
    <row r="329" spans="2:65" s="1" customFormat="1" ht="16.5" customHeight="1">
      <c r="B329" s="33"/>
      <c r="C329" s="146" t="s">
        <v>1474</v>
      </c>
      <c r="D329" s="146" t="s">
        <v>162</v>
      </c>
      <c r="E329" s="147" t="s">
        <v>2859</v>
      </c>
      <c r="F329" s="148" t="s">
        <v>2860</v>
      </c>
      <c r="G329" s="149" t="s">
        <v>332</v>
      </c>
      <c r="H329" s="150">
        <v>2</v>
      </c>
      <c r="I329" s="151"/>
      <c r="J329" s="152">
        <f>ROUND(I329*H329,2)</f>
        <v>0</v>
      </c>
      <c r="K329" s="148" t="s">
        <v>21</v>
      </c>
      <c r="L329" s="33"/>
      <c r="M329" s="153" t="s">
        <v>21</v>
      </c>
      <c r="N329" s="154" t="s">
        <v>47</v>
      </c>
      <c r="P329" s="155">
        <f>O329*H329</f>
        <v>0</v>
      </c>
      <c r="Q329" s="155">
        <v>0.00018</v>
      </c>
      <c r="R329" s="155">
        <f>Q329*H329</f>
        <v>0.00036</v>
      </c>
      <c r="S329" s="155">
        <v>0</v>
      </c>
      <c r="T329" s="156">
        <f>S329*H329</f>
        <v>0</v>
      </c>
      <c r="AR329" s="157" t="s">
        <v>352</v>
      </c>
      <c r="AT329" s="157" t="s">
        <v>162</v>
      </c>
      <c r="AU329" s="157" t="s">
        <v>85</v>
      </c>
      <c r="AY329" s="18" t="s">
        <v>160</v>
      </c>
      <c r="BE329" s="158">
        <f>IF(N329="základní",J329,0)</f>
        <v>0</v>
      </c>
      <c r="BF329" s="158">
        <f>IF(N329="snížená",J329,0)</f>
        <v>0</v>
      </c>
      <c r="BG329" s="158">
        <f>IF(N329="zákl. přenesená",J329,0)</f>
        <v>0</v>
      </c>
      <c r="BH329" s="158">
        <f>IF(N329="sníž. přenesená",J329,0)</f>
        <v>0</v>
      </c>
      <c r="BI329" s="158">
        <f>IF(N329="nulová",J329,0)</f>
        <v>0</v>
      </c>
      <c r="BJ329" s="18" t="s">
        <v>83</v>
      </c>
      <c r="BK329" s="158">
        <f>ROUND(I329*H329,2)</f>
        <v>0</v>
      </c>
      <c r="BL329" s="18" t="s">
        <v>352</v>
      </c>
      <c r="BM329" s="157" t="s">
        <v>2861</v>
      </c>
    </row>
    <row r="330" spans="2:47" s="1" customFormat="1" ht="36">
      <c r="B330" s="33"/>
      <c r="D330" s="159" t="s">
        <v>169</v>
      </c>
      <c r="F330" s="160" t="s">
        <v>2862</v>
      </c>
      <c r="I330" s="94"/>
      <c r="L330" s="33"/>
      <c r="M330" s="161"/>
      <c r="T330" s="54"/>
      <c r="AT330" s="18" t="s">
        <v>169</v>
      </c>
      <c r="AU330" s="18" t="s">
        <v>85</v>
      </c>
    </row>
    <row r="331" spans="2:65" s="1" customFormat="1" ht="16.5" customHeight="1">
      <c r="B331" s="33"/>
      <c r="C331" s="146" t="s">
        <v>1478</v>
      </c>
      <c r="D331" s="146" t="s">
        <v>162</v>
      </c>
      <c r="E331" s="147" t="s">
        <v>2863</v>
      </c>
      <c r="F331" s="148" t="s">
        <v>2864</v>
      </c>
      <c r="G331" s="149" t="s">
        <v>332</v>
      </c>
      <c r="H331" s="150">
        <v>3</v>
      </c>
      <c r="I331" s="151"/>
      <c r="J331" s="152">
        <f aca="true" t="shared" si="40" ref="J331:J347">ROUND(I331*H331,2)</f>
        <v>0</v>
      </c>
      <c r="K331" s="148" t="s">
        <v>166</v>
      </c>
      <c r="L331" s="33"/>
      <c r="M331" s="153" t="s">
        <v>21</v>
      </c>
      <c r="N331" s="154" t="s">
        <v>47</v>
      </c>
      <c r="P331" s="155">
        <f aca="true" t="shared" si="41" ref="P331:P347">O331*H331</f>
        <v>0</v>
      </c>
      <c r="Q331" s="155">
        <v>0.00012</v>
      </c>
      <c r="R331" s="155">
        <f aca="true" t="shared" si="42" ref="R331:R347">Q331*H331</f>
        <v>0.00036</v>
      </c>
      <c r="S331" s="155">
        <v>0</v>
      </c>
      <c r="T331" s="156">
        <f aca="true" t="shared" si="43" ref="T331:T347">S331*H331</f>
        <v>0</v>
      </c>
      <c r="AR331" s="157" t="s">
        <v>352</v>
      </c>
      <c r="AT331" s="157" t="s">
        <v>162</v>
      </c>
      <c r="AU331" s="157" t="s">
        <v>85</v>
      </c>
      <c r="AY331" s="18" t="s">
        <v>160</v>
      </c>
      <c r="BE331" s="158">
        <f aca="true" t="shared" si="44" ref="BE331:BE347">IF(N331="základní",J331,0)</f>
        <v>0</v>
      </c>
      <c r="BF331" s="158">
        <f aca="true" t="shared" si="45" ref="BF331:BF347">IF(N331="snížená",J331,0)</f>
        <v>0</v>
      </c>
      <c r="BG331" s="158">
        <f aca="true" t="shared" si="46" ref="BG331:BG347">IF(N331="zákl. přenesená",J331,0)</f>
        <v>0</v>
      </c>
      <c r="BH331" s="158">
        <f aca="true" t="shared" si="47" ref="BH331:BH347">IF(N331="sníž. přenesená",J331,0)</f>
        <v>0</v>
      </c>
      <c r="BI331" s="158">
        <f aca="true" t="shared" si="48" ref="BI331:BI347">IF(N331="nulová",J331,0)</f>
        <v>0</v>
      </c>
      <c r="BJ331" s="18" t="s">
        <v>83</v>
      </c>
      <c r="BK331" s="158">
        <f aca="true" t="shared" si="49" ref="BK331:BK347">ROUND(I331*H331,2)</f>
        <v>0</v>
      </c>
      <c r="BL331" s="18" t="s">
        <v>352</v>
      </c>
      <c r="BM331" s="157" t="s">
        <v>2865</v>
      </c>
    </row>
    <row r="332" spans="2:65" s="1" customFormat="1" ht="16.5" customHeight="1">
      <c r="B332" s="33"/>
      <c r="C332" s="146" t="s">
        <v>1484</v>
      </c>
      <c r="D332" s="146" t="s">
        <v>162</v>
      </c>
      <c r="E332" s="147" t="s">
        <v>2866</v>
      </c>
      <c r="F332" s="148" t="s">
        <v>2867</v>
      </c>
      <c r="G332" s="149" t="s">
        <v>332</v>
      </c>
      <c r="H332" s="150">
        <v>4</v>
      </c>
      <c r="I332" s="151"/>
      <c r="J332" s="152">
        <f t="shared" si="40"/>
        <v>0</v>
      </c>
      <c r="K332" s="148" t="s">
        <v>166</v>
      </c>
      <c r="L332" s="33"/>
      <c r="M332" s="153" t="s">
        <v>21</v>
      </c>
      <c r="N332" s="154" t="s">
        <v>47</v>
      </c>
      <c r="P332" s="155">
        <f t="shared" si="41"/>
        <v>0</v>
      </c>
      <c r="Q332" s="155">
        <v>0.00017</v>
      </c>
      <c r="R332" s="155">
        <f t="shared" si="42"/>
        <v>0.00068</v>
      </c>
      <c r="S332" s="155">
        <v>0</v>
      </c>
      <c r="T332" s="156">
        <f t="shared" si="43"/>
        <v>0</v>
      </c>
      <c r="AR332" s="157" t="s">
        <v>352</v>
      </c>
      <c r="AT332" s="157" t="s">
        <v>162</v>
      </c>
      <c r="AU332" s="157" t="s">
        <v>85</v>
      </c>
      <c r="AY332" s="18" t="s">
        <v>160</v>
      </c>
      <c r="BE332" s="158">
        <f t="shared" si="44"/>
        <v>0</v>
      </c>
      <c r="BF332" s="158">
        <f t="shared" si="45"/>
        <v>0</v>
      </c>
      <c r="BG332" s="158">
        <f t="shared" si="46"/>
        <v>0</v>
      </c>
      <c r="BH332" s="158">
        <f t="shared" si="47"/>
        <v>0</v>
      </c>
      <c r="BI332" s="158">
        <f t="shared" si="48"/>
        <v>0</v>
      </c>
      <c r="BJ332" s="18" t="s">
        <v>83</v>
      </c>
      <c r="BK332" s="158">
        <f t="shared" si="49"/>
        <v>0</v>
      </c>
      <c r="BL332" s="18" t="s">
        <v>352</v>
      </c>
      <c r="BM332" s="157" t="s">
        <v>2868</v>
      </c>
    </row>
    <row r="333" spans="2:65" s="1" customFormat="1" ht="16.5" customHeight="1">
      <c r="B333" s="33"/>
      <c r="C333" s="146" t="s">
        <v>1489</v>
      </c>
      <c r="D333" s="146" t="s">
        <v>162</v>
      </c>
      <c r="E333" s="147" t="s">
        <v>2869</v>
      </c>
      <c r="F333" s="148" t="s">
        <v>2870</v>
      </c>
      <c r="G333" s="149" t="s">
        <v>332</v>
      </c>
      <c r="H333" s="150">
        <v>4</v>
      </c>
      <c r="I333" s="151"/>
      <c r="J333" s="152">
        <f t="shared" si="40"/>
        <v>0</v>
      </c>
      <c r="K333" s="148" t="s">
        <v>166</v>
      </c>
      <c r="L333" s="33"/>
      <c r="M333" s="153" t="s">
        <v>21</v>
      </c>
      <c r="N333" s="154" t="s">
        <v>47</v>
      </c>
      <c r="P333" s="155">
        <f t="shared" si="41"/>
        <v>0</v>
      </c>
      <c r="Q333" s="155">
        <v>0.00182</v>
      </c>
      <c r="R333" s="155">
        <f t="shared" si="42"/>
        <v>0.00728</v>
      </c>
      <c r="S333" s="155">
        <v>0</v>
      </c>
      <c r="T333" s="156">
        <f t="shared" si="43"/>
        <v>0</v>
      </c>
      <c r="AR333" s="157" t="s">
        <v>352</v>
      </c>
      <c r="AT333" s="157" t="s">
        <v>162</v>
      </c>
      <c r="AU333" s="157" t="s">
        <v>85</v>
      </c>
      <c r="AY333" s="18" t="s">
        <v>160</v>
      </c>
      <c r="BE333" s="158">
        <f t="shared" si="44"/>
        <v>0</v>
      </c>
      <c r="BF333" s="158">
        <f t="shared" si="45"/>
        <v>0</v>
      </c>
      <c r="BG333" s="158">
        <f t="shared" si="46"/>
        <v>0</v>
      </c>
      <c r="BH333" s="158">
        <f t="shared" si="47"/>
        <v>0</v>
      </c>
      <c r="BI333" s="158">
        <f t="shared" si="48"/>
        <v>0</v>
      </c>
      <c r="BJ333" s="18" t="s">
        <v>83</v>
      </c>
      <c r="BK333" s="158">
        <f t="shared" si="49"/>
        <v>0</v>
      </c>
      <c r="BL333" s="18" t="s">
        <v>352</v>
      </c>
      <c r="BM333" s="157" t="s">
        <v>2871</v>
      </c>
    </row>
    <row r="334" spans="2:65" s="1" customFormat="1" ht="16.5" customHeight="1">
      <c r="B334" s="33"/>
      <c r="C334" s="146" t="s">
        <v>1493</v>
      </c>
      <c r="D334" s="146" t="s">
        <v>162</v>
      </c>
      <c r="E334" s="147" t="s">
        <v>2872</v>
      </c>
      <c r="F334" s="148" t="s">
        <v>2873</v>
      </c>
      <c r="G334" s="149" t="s">
        <v>332</v>
      </c>
      <c r="H334" s="150">
        <v>4</v>
      </c>
      <c r="I334" s="151"/>
      <c r="J334" s="152">
        <f t="shared" si="40"/>
        <v>0</v>
      </c>
      <c r="K334" s="148" t="s">
        <v>166</v>
      </c>
      <c r="L334" s="33"/>
      <c r="M334" s="153" t="s">
        <v>21</v>
      </c>
      <c r="N334" s="154" t="s">
        <v>47</v>
      </c>
      <c r="P334" s="155">
        <f t="shared" si="41"/>
        <v>0</v>
      </c>
      <c r="Q334" s="155">
        <v>0.00018</v>
      </c>
      <c r="R334" s="155">
        <f t="shared" si="42"/>
        <v>0.00072</v>
      </c>
      <c r="S334" s="155">
        <v>0</v>
      </c>
      <c r="T334" s="156">
        <f t="shared" si="43"/>
        <v>0</v>
      </c>
      <c r="AR334" s="157" t="s">
        <v>352</v>
      </c>
      <c r="AT334" s="157" t="s">
        <v>162</v>
      </c>
      <c r="AU334" s="157" t="s">
        <v>85</v>
      </c>
      <c r="AY334" s="18" t="s">
        <v>160</v>
      </c>
      <c r="BE334" s="158">
        <f t="shared" si="44"/>
        <v>0</v>
      </c>
      <c r="BF334" s="158">
        <f t="shared" si="45"/>
        <v>0</v>
      </c>
      <c r="BG334" s="158">
        <f t="shared" si="46"/>
        <v>0</v>
      </c>
      <c r="BH334" s="158">
        <f t="shared" si="47"/>
        <v>0</v>
      </c>
      <c r="BI334" s="158">
        <f t="shared" si="48"/>
        <v>0</v>
      </c>
      <c r="BJ334" s="18" t="s">
        <v>83</v>
      </c>
      <c r="BK334" s="158">
        <f t="shared" si="49"/>
        <v>0</v>
      </c>
      <c r="BL334" s="18" t="s">
        <v>352</v>
      </c>
      <c r="BM334" s="157" t="s">
        <v>2874</v>
      </c>
    </row>
    <row r="335" spans="2:65" s="1" customFormat="1" ht="16.5" customHeight="1">
      <c r="B335" s="33"/>
      <c r="C335" s="146" t="s">
        <v>1498</v>
      </c>
      <c r="D335" s="146" t="s">
        <v>162</v>
      </c>
      <c r="E335" s="147" t="s">
        <v>2875</v>
      </c>
      <c r="F335" s="148" t="s">
        <v>2876</v>
      </c>
      <c r="G335" s="149" t="s">
        <v>332</v>
      </c>
      <c r="H335" s="150">
        <v>6</v>
      </c>
      <c r="I335" s="151"/>
      <c r="J335" s="152">
        <f t="shared" si="40"/>
        <v>0</v>
      </c>
      <c r="K335" s="148" t="s">
        <v>166</v>
      </c>
      <c r="L335" s="33"/>
      <c r="M335" s="153" t="s">
        <v>21</v>
      </c>
      <c r="N335" s="154" t="s">
        <v>47</v>
      </c>
      <c r="P335" s="155">
        <f t="shared" si="41"/>
        <v>0</v>
      </c>
      <c r="Q335" s="155">
        <v>0.00021</v>
      </c>
      <c r="R335" s="155">
        <f t="shared" si="42"/>
        <v>0.00126</v>
      </c>
      <c r="S335" s="155">
        <v>0</v>
      </c>
      <c r="T335" s="156">
        <f t="shared" si="43"/>
        <v>0</v>
      </c>
      <c r="AR335" s="157" t="s">
        <v>352</v>
      </c>
      <c r="AT335" s="157" t="s">
        <v>162</v>
      </c>
      <c r="AU335" s="157" t="s">
        <v>85</v>
      </c>
      <c r="AY335" s="18" t="s">
        <v>160</v>
      </c>
      <c r="BE335" s="158">
        <f t="shared" si="44"/>
        <v>0</v>
      </c>
      <c r="BF335" s="158">
        <f t="shared" si="45"/>
        <v>0</v>
      </c>
      <c r="BG335" s="158">
        <f t="shared" si="46"/>
        <v>0</v>
      </c>
      <c r="BH335" s="158">
        <f t="shared" si="47"/>
        <v>0</v>
      </c>
      <c r="BI335" s="158">
        <f t="shared" si="48"/>
        <v>0</v>
      </c>
      <c r="BJ335" s="18" t="s">
        <v>83</v>
      </c>
      <c r="BK335" s="158">
        <f t="shared" si="49"/>
        <v>0</v>
      </c>
      <c r="BL335" s="18" t="s">
        <v>352</v>
      </c>
      <c r="BM335" s="157" t="s">
        <v>2877</v>
      </c>
    </row>
    <row r="336" spans="2:65" s="1" customFormat="1" ht="16.5" customHeight="1">
      <c r="B336" s="33"/>
      <c r="C336" s="146" t="s">
        <v>1503</v>
      </c>
      <c r="D336" s="146" t="s">
        <v>162</v>
      </c>
      <c r="E336" s="147" t="s">
        <v>2878</v>
      </c>
      <c r="F336" s="148" t="s">
        <v>2879</v>
      </c>
      <c r="G336" s="149" t="s">
        <v>332</v>
      </c>
      <c r="H336" s="150">
        <v>12</v>
      </c>
      <c r="I336" s="151"/>
      <c r="J336" s="152">
        <f t="shared" si="40"/>
        <v>0</v>
      </c>
      <c r="K336" s="148" t="s">
        <v>166</v>
      </c>
      <c r="L336" s="33"/>
      <c r="M336" s="153" t="s">
        <v>21</v>
      </c>
      <c r="N336" s="154" t="s">
        <v>47</v>
      </c>
      <c r="P336" s="155">
        <f t="shared" si="41"/>
        <v>0</v>
      </c>
      <c r="Q336" s="155">
        <v>0.00034</v>
      </c>
      <c r="R336" s="155">
        <f t="shared" si="42"/>
        <v>0.00408</v>
      </c>
      <c r="S336" s="155">
        <v>0</v>
      </c>
      <c r="T336" s="156">
        <f t="shared" si="43"/>
        <v>0</v>
      </c>
      <c r="AR336" s="157" t="s">
        <v>352</v>
      </c>
      <c r="AT336" s="157" t="s">
        <v>162</v>
      </c>
      <c r="AU336" s="157" t="s">
        <v>85</v>
      </c>
      <c r="AY336" s="18" t="s">
        <v>160</v>
      </c>
      <c r="BE336" s="158">
        <f t="shared" si="44"/>
        <v>0</v>
      </c>
      <c r="BF336" s="158">
        <f t="shared" si="45"/>
        <v>0</v>
      </c>
      <c r="BG336" s="158">
        <f t="shared" si="46"/>
        <v>0</v>
      </c>
      <c r="BH336" s="158">
        <f t="shared" si="47"/>
        <v>0</v>
      </c>
      <c r="BI336" s="158">
        <f t="shared" si="48"/>
        <v>0</v>
      </c>
      <c r="BJ336" s="18" t="s">
        <v>83</v>
      </c>
      <c r="BK336" s="158">
        <f t="shared" si="49"/>
        <v>0</v>
      </c>
      <c r="BL336" s="18" t="s">
        <v>352</v>
      </c>
      <c r="BM336" s="157" t="s">
        <v>2880</v>
      </c>
    </row>
    <row r="337" spans="2:65" s="1" customFormat="1" ht="16.5" customHeight="1">
      <c r="B337" s="33"/>
      <c r="C337" s="146" t="s">
        <v>1510</v>
      </c>
      <c r="D337" s="146" t="s">
        <v>162</v>
      </c>
      <c r="E337" s="147" t="s">
        <v>2881</v>
      </c>
      <c r="F337" s="148" t="s">
        <v>2882</v>
      </c>
      <c r="G337" s="149" t="s">
        <v>332</v>
      </c>
      <c r="H337" s="150">
        <v>4</v>
      </c>
      <c r="I337" s="151"/>
      <c r="J337" s="152">
        <f t="shared" si="40"/>
        <v>0</v>
      </c>
      <c r="K337" s="148" t="s">
        <v>166</v>
      </c>
      <c r="L337" s="33"/>
      <c r="M337" s="153" t="s">
        <v>21</v>
      </c>
      <c r="N337" s="154" t="s">
        <v>47</v>
      </c>
      <c r="P337" s="155">
        <f t="shared" si="41"/>
        <v>0</v>
      </c>
      <c r="Q337" s="155">
        <v>0.00027</v>
      </c>
      <c r="R337" s="155">
        <f t="shared" si="42"/>
        <v>0.00108</v>
      </c>
      <c r="S337" s="155">
        <v>0</v>
      </c>
      <c r="T337" s="156">
        <f t="shared" si="43"/>
        <v>0</v>
      </c>
      <c r="AR337" s="157" t="s">
        <v>352</v>
      </c>
      <c r="AT337" s="157" t="s">
        <v>162</v>
      </c>
      <c r="AU337" s="157" t="s">
        <v>85</v>
      </c>
      <c r="AY337" s="18" t="s">
        <v>160</v>
      </c>
      <c r="BE337" s="158">
        <f t="shared" si="44"/>
        <v>0</v>
      </c>
      <c r="BF337" s="158">
        <f t="shared" si="45"/>
        <v>0</v>
      </c>
      <c r="BG337" s="158">
        <f t="shared" si="46"/>
        <v>0</v>
      </c>
      <c r="BH337" s="158">
        <f t="shared" si="47"/>
        <v>0</v>
      </c>
      <c r="BI337" s="158">
        <f t="shared" si="48"/>
        <v>0</v>
      </c>
      <c r="BJ337" s="18" t="s">
        <v>83</v>
      </c>
      <c r="BK337" s="158">
        <f t="shared" si="49"/>
        <v>0</v>
      </c>
      <c r="BL337" s="18" t="s">
        <v>352</v>
      </c>
      <c r="BM337" s="157" t="s">
        <v>2883</v>
      </c>
    </row>
    <row r="338" spans="2:65" s="1" customFormat="1" ht="16.5" customHeight="1">
      <c r="B338" s="33"/>
      <c r="C338" s="146" t="s">
        <v>1517</v>
      </c>
      <c r="D338" s="146" t="s">
        <v>162</v>
      </c>
      <c r="E338" s="147" t="s">
        <v>2884</v>
      </c>
      <c r="F338" s="148" t="s">
        <v>2885</v>
      </c>
      <c r="G338" s="149" t="s">
        <v>332</v>
      </c>
      <c r="H338" s="150">
        <v>3</v>
      </c>
      <c r="I338" s="151"/>
      <c r="J338" s="152">
        <f t="shared" si="40"/>
        <v>0</v>
      </c>
      <c r="K338" s="148" t="s">
        <v>166</v>
      </c>
      <c r="L338" s="33"/>
      <c r="M338" s="153" t="s">
        <v>21</v>
      </c>
      <c r="N338" s="154" t="s">
        <v>47</v>
      </c>
      <c r="P338" s="155">
        <f t="shared" si="41"/>
        <v>0</v>
      </c>
      <c r="Q338" s="155">
        <v>0.00015</v>
      </c>
      <c r="R338" s="155">
        <f t="shared" si="42"/>
        <v>0.00045</v>
      </c>
      <c r="S338" s="155">
        <v>0</v>
      </c>
      <c r="T338" s="156">
        <f t="shared" si="43"/>
        <v>0</v>
      </c>
      <c r="AR338" s="157" t="s">
        <v>352</v>
      </c>
      <c r="AT338" s="157" t="s">
        <v>162</v>
      </c>
      <c r="AU338" s="157" t="s">
        <v>85</v>
      </c>
      <c r="AY338" s="18" t="s">
        <v>160</v>
      </c>
      <c r="BE338" s="158">
        <f t="shared" si="44"/>
        <v>0</v>
      </c>
      <c r="BF338" s="158">
        <f t="shared" si="45"/>
        <v>0</v>
      </c>
      <c r="BG338" s="158">
        <f t="shared" si="46"/>
        <v>0</v>
      </c>
      <c r="BH338" s="158">
        <f t="shared" si="47"/>
        <v>0</v>
      </c>
      <c r="BI338" s="158">
        <f t="shared" si="48"/>
        <v>0</v>
      </c>
      <c r="BJ338" s="18" t="s">
        <v>83</v>
      </c>
      <c r="BK338" s="158">
        <f t="shared" si="49"/>
        <v>0</v>
      </c>
      <c r="BL338" s="18" t="s">
        <v>352</v>
      </c>
      <c r="BM338" s="157" t="s">
        <v>2886</v>
      </c>
    </row>
    <row r="339" spans="2:65" s="1" customFormat="1" ht="16.5" customHeight="1">
      <c r="B339" s="33"/>
      <c r="C339" s="146" t="s">
        <v>1522</v>
      </c>
      <c r="D339" s="146" t="s">
        <v>162</v>
      </c>
      <c r="E339" s="147" t="s">
        <v>2887</v>
      </c>
      <c r="F339" s="148" t="s">
        <v>2888</v>
      </c>
      <c r="G339" s="149" t="s">
        <v>332</v>
      </c>
      <c r="H339" s="150">
        <v>4</v>
      </c>
      <c r="I339" s="151"/>
      <c r="J339" s="152">
        <f t="shared" si="40"/>
        <v>0</v>
      </c>
      <c r="K339" s="148" t="s">
        <v>166</v>
      </c>
      <c r="L339" s="33"/>
      <c r="M339" s="153" t="s">
        <v>21</v>
      </c>
      <c r="N339" s="154" t="s">
        <v>47</v>
      </c>
      <c r="P339" s="155">
        <f t="shared" si="41"/>
        <v>0</v>
      </c>
      <c r="Q339" s="155">
        <v>0.00016</v>
      </c>
      <c r="R339" s="155">
        <f t="shared" si="42"/>
        <v>0.00064</v>
      </c>
      <c r="S339" s="155">
        <v>0</v>
      </c>
      <c r="T339" s="156">
        <f t="shared" si="43"/>
        <v>0</v>
      </c>
      <c r="AR339" s="157" t="s">
        <v>352</v>
      </c>
      <c r="AT339" s="157" t="s">
        <v>162</v>
      </c>
      <c r="AU339" s="157" t="s">
        <v>85</v>
      </c>
      <c r="AY339" s="18" t="s">
        <v>160</v>
      </c>
      <c r="BE339" s="158">
        <f t="shared" si="44"/>
        <v>0</v>
      </c>
      <c r="BF339" s="158">
        <f t="shared" si="45"/>
        <v>0</v>
      </c>
      <c r="BG339" s="158">
        <f t="shared" si="46"/>
        <v>0</v>
      </c>
      <c r="BH339" s="158">
        <f t="shared" si="47"/>
        <v>0</v>
      </c>
      <c r="BI339" s="158">
        <f t="shared" si="48"/>
        <v>0</v>
      </c>
      <c r="BJ339" s="18" t="s">
        <v>83</v>
      </c>
      <c r="BK339" s="158">
        <f t="shared" si="49"/>
        <v>0</v>
      </c>
      <c r="BL339" s="18" t="s">
        <v>352</v>
      </c>
      <c r="BM339" s="157" t="s">
        <v>2889</v>
      </c>
    </row>
    <row r="340" spans="2:65" s="1" customFormat="1" ht="16.5" customHeight="1">
      <c r="B340" s="33"/>
      <c r="C340" s="146" t="s">
        <v>1528</v>
      </c>
      <c r="D340" s="146" t="s">
        <v>162</v>
      </c>
      <c r="E340" s="147" t="s">
        <v>2890</v>
      </c>
      <c r="F340" s="148" t="s">
        <v>2891</v>
      </c>
      <c r="G340" s="149" t="s">
        <v>332</v>
      </c>
      <c r="H340" s="150">
        <v>1</v>
      </c>
      <c r="I340" s="151"/>
      <c r="J340" s="152">
        <f t="shared" si="40"/>
        <v>0</v>
      </c>
      <c r="K340" s="148" t="s">
        <v>21</v>
      </c>
      <c r="L340" s="33"/>
      <c r="M340" s="153" t="s">
        <v>21</v>
      </c>
      <c r="N340" s="154" t="s">
        <v>47</v>
      </c>
      <c r="P340" s="155">
        <f t="shared" si="41"/>
        <v>0</v>
      </c>
      <c r="Q340" s="155">
        <v>0.00016</v>
      </c>
      <c r="R340" s="155">
        <f t="shared" si="42"/>
        <v>0.00016</v>
      </c>
      <c r="S340" s="155">
        <v>0</v>
      </c>
      <c r="T340" s="156">
        <f t="shared" si="43"/>
        <v>0</v>
      </c>
      <c r="AR340" s="157" t="s">
        <v>352</v>
      </c>
      <c r="AT340" s="157" t="s">
        <v>162</v>
      </c>
      <c r="AU340" s="157" t="s">
        <v>85</v>
      </c>
      <c r="AY340" s="18" t="s">
        <v>160</v>
      </c>
      <c r="BE340" s="158">
        <f t="shared" si="44"/>
        <v>0</v>
      </c>
      <c r="BF340" s="158">
        <f t="shared" si="45"/>
        <v>0</v>
      </c>
      <c r="BG340" s="158">
        <f t="shared" si="46"/>
        <v>0</v>
      </c>
      <c r="BH340" s="158">
        <f t="shared" si="47"/>
        <v>0</v>
      </c>
      <c r="BI340" s="158">
        <f t="shared" si="48"/>
        <v>0</v>
      </c>
      <c r="BJ340" s="18" t="s">
        <v>83</v>
      </c>
      <c r="BK340" s="158">
        <f t="shared" si="49"/>
        <v>0</v>
      </c>
      <c r="BL340" s="18" t="s">
        <v>352</v>
      </c>
      <c r="BM340" s="157" t="s">
        <v>2892</v>
      </c>
    </row>
    <row r="341" spans="2:65" s="1" customFormat="1" ht="16.5" customHeight="1">
      <c r="B341" s="33"/>
      <c r="C341" s="146" t="s">
        <v>1534</v>
      </c>
      <c r="D341" s="146" t="s">
        <v>162</v>
      </c>
      <c r="E341" s="147" t="s">
        <v>2893</v>
      </c>
      <c r="F341" s="148" t="s">
        <v>2894</v>
      </c>
      <c r="G341" s="149" t="s">
        <v>332</v>
      </c>
      <c r="H341" s="150">
        <v>4</v>
      </c>
      <c r="I341" s="151"/>
      <c r="J341" s="152">
        <f t="shared" si="40"/>
        <v>0</v>
      </c>
      <c r="K341" s="148" t="s">
        <v>21</v>
      </c>
      <c r="L341" s="33"/>
      <c r="M341" s="153" t="s">
        <v>21</v>
      </c>
      <c r="N341" s="154" t="s">
        <v>47</v>
      </c>
      <c r="P341" s="155">
        <f t="shared" si="41"/>
        <v>0</v>
      </c>
      <c r="Q341" s="155">
        <v>0.00016</v>
      </c>
      <c r="R341" s="155">
        <f t="shared" si="42"/>
        <v>0.00064</v>
      </c>
      <c r="S341" s="155">
        <v>0</v>
      </c>
      <c r="T341" s="156">
        <f t="shared" si="43"/>
        <v>0</v>
      </c>
      <c r="AR341" s="157" t="s">
        <v>352</v>
      </c>
      <c r="AT341" s="157" t="s">
        <v>162</v>
      </c>
      <c r="AU341" s="157" t="s">
        <v>85</v>
      </c>
      <c r="AY341" s="18" t="s">
        <v>160</v>
      </c>
      <c r="BE341" s="158">
        <f t="shared" si="44"/>
        <v>0</v>
      </c>
      <c r="BF341" s="158">
        <f t="shared" si="45"/>
        <v>0</v>
      </c>
      <c r="BG341" s="158">
        <f t="shared" si="46"/>
        <v>0</v>
      </c>
      <c r="BH341" s="158">
        <f t="shared" si="47"/>
        <v>0</v>
      </c>
      <c r="BI341" s="158">
        <f t="shared" si="48"/>
        <v>0</v>
      </c>
      <c r="BJ341" s="18" t="s">
        <v>83</v>
      </c>
      <c r="BK341" s="158">
        <f t="shared" si="49"/>
        <v>0</v>
      </c>
      <c r="BL341" s="18" t="s">
        <v>352</v>
      </c>
      <c r="BM341" s="157" t="s">
        <v>2895</v>
      </c>
    </row>
    <row r="342" spans="2:65" s="1" customFormat="1" ht="16.5" customHeight="1">
      <c r="B342" s="33"/>
      <c r="C342" s="146" t="s">
        <v>1540</v>
      </c>
      <c r="D342" s="146" t="s">
        <v>162</v>
      </c>
      <c r="E342" s="147" t="s">
        <v>2896</v>
      </c>
      <c r="F342" s="148" t="s">
        <v>2897</v>
      </c>
      <c r="G342" s="149" t="s">
        <v>332</v>
      </c>
      <c r="H342" s="150">
        <v>4</v>
      </c>
      <c r="I342" s="151"/>
      <c r="J342" s="152">
        <f t="shared" si="40"/>
        <v>0</v>
      </c>
      <c r="K342" s="148" t="s">
        <v>21</v>
      </c>
      <c r="L342" s="33"/>
      <c r="M342" s="153" t="s">
        <v>21</v>
      </c>
      <c r="N342" s="154" t="s">
        <v>47</v>
      </c>
      <c r="P342" s="155">
        <f t="shared" si="41"/>
        <v>0</v>
      </c>
      <c r="Q342" s="155">
        <v>0.00016</v>
      </c>
      <c r="R342" s="155">
        <f t="shared" si="42"/>
        <v>0.00064</v>
      </c>
      <c r="S342" s="155">
        <v>0</v>
      </c>
      <c r="T342" s="156">
        <f t="shared" si="43"/>
        <v>0</v>
      </c>
      <c r="AR342" s="157" t="s">
        <v>352</v>
      </c>
      <c r="AT342" s="157" t="s">
        <v>162</v>
      </c>
      <c r="AU342" s="157" t="s">
        <v>85</v>
      </c>
      <c r="AY342" s="18" t="s">
        <v>160</v>
      </c>
      <c r="BE342" s="158">
        <f t="shared" si="44"/>
        <v>0</v>
      </c>
      <c r="BF342" s="158">
        <f t="shared" si="45"/>
        <v>0</v>
      </c>
      <c r="BG342" s="158">
        <f t="shared" si="46"/>
        <v>0</v>
      </c>
      <c r="BH342" s="158">
        <f t="shared" si="47"/>
        <v>0</v>
      </c>
      <c r="BI342" s="158">
        <f t="shared" si="48"/>
        <v>0</v>
      </c>
      <c r="BJ342" s="18" t="s">
        <v>83</v>
      </c>
      <c r="BK342" s="158">
        <f t="shared" si="49"/>
        <v>0</v>
      </c>
      <c r="BL342" s="18" t="s">
        <v>352</v>
      </c>
      <c r="BM342" s="157" t="s">
        <v>2898</v>
      </c>
    </row>
    <row r="343" spans="2:65" s="1" customFormat="1" ht="16.5" customHeight="1">
      <c r="B343" s="33"/>
      <c r="C343" s="146" t="s">
        <v>1547</v>
      </c>
      <c r="D343" s="146" t="s">
        <v>162</v>
      </c>
      <c r="E343" s="147" t="s">
        <v>2899</v>
      </c>
      <c r="F343" s="148" t="s">
        <v>2900</v>
      </c>
      <c r="G343" s="149" t="s">
        <v>332</v>
      </c>
      <c r="H343" s="150">
        <v>4</v>
      </c>
      <c r="I343" s="151"/>
      <c r="J343" s="152">
        <f t="shared" si="40"/>
        <v>0</v>
      </c>
      <c r="K343" s="148" t="s">
        <v>166</v>
      </c>
      <c r="L343" s="33"/>
      <c r="M343" s="153" t="s">
        <v>21</v>
      </c>
      <c r="N343" s="154" t="s">
        <v>47</v>
      </c>
      <c r="P343" s="155">
        <f t="shared" si="41"/>
        <v>0</v>
      </c>
      <c r="Q343" s="155">
        <v>0.0006</v>
      </c>
      <c r="R343" s="155">
        <f t="shared" si="42"/>
        <v>0.0024</v>
      </c>
      <c r="S343" s="155">
        <v>0</v>
      </c>
      <c r="T343" s="156">
        <f t="shared" si="43"/>
        <v>0</v>
      </c>
      <c r="AR343" s="157" t="s">
        <v>352</v>
      </c>
      <c r="AT343" s="157" t="s">
        <v>162</v>
      </c>
      <c r="AU343" s="157" t="s">
        <v>85</v>
      </c>
      <c r="AY343" s="18" t="s">
        <v>160</v>
      </c>
      <c r="BE343" s="158">
        <f t="shared" si="44"/>
        <v>0</v>
      </c>
      <c r="BF343" s="158">
        <f t="shared" si="45"/>
        <v>0</v>
      </c>
      <c r="BG343" s="158">
        <f t="shared" si="46"/>
        <v>0</v>
      </c>
      <c r="BH343" s="158">
        <f t="shared" si="47"/>
        <v>0</v>
      </c>
      <c r="BI343" s="158">
        <f t="shared" si="48"/>
        <v>0</v>
      </c>
      <c r="BJ343" s="18" t="s">
        <v>83</v>
      </c>
      <c r="BK343" s="158">
        <f t="shared" si="49"/>
        <v>0</v>
      </c>
      <c r="BL343" s="18" t="s">
        <v>352</v>
      </c>
      <c r="BM343" s="157" t="s">
        <v>2901</v>
      </c>
    </row>
    <row r="344" spans="2:65" s="1" customFormat="1" ht="16.5" customHeight="1">
      <c r="B344" s="33"/>
      <c r="C344" s="146" t="s">
        <v>1559</v>
      </c>
      <c r="D344" s="146" t="s">
        <v>162</v>
      </c>
      <c r="E344" s="147" t="s">
        <v>2902</v>
      </c>
      <c r="F344" s="148" t="s">
        <v>2903</v>
      </c>
      <c r="G344" s="149" t="s">
        <v>332</v>
      </c>
      <c r="H344" s="150">
        <v>9</v>
      </c>
      <c r="I344" s="151"/>
      <c r="J344" s="152">
        <f t="shared" si="40"/>
        <v>0</v>
      </c>
      <c r="K344" s="148" t="s">
        <v>166</v>
      </c>
      <c r="L344" s="33"/>
      <c r="M344" s="153" t="s">
        <v>21</v>
      </c>
      <c r="N344" s="154" t="s">
        <v>47</v>
      </c>
      <c r="P344" s="155">
        <f t="shared" si="41"/>
        <v>0</v>
      </c>
      <c r="Q344" s="155">
        <v>0.00075</v>
      </c>
      <c r="R344" s="155">
        <f t="shared" si="42"/>
        <v>0.00675</v>
      </c>
      <c r="S344" s="155">
        <v>0</v>
      </c>
      <c r="T344" s="156">
        <f t="shared" si="43"/>
        <v>0</v>
      </c>
      <c r="AR344" s="157" t="s">
        <v>352</v>
      </c>
      <c r="AT344" s="157" t="s">
        <v>162</v>
      </c>
      <c r="AU344" s="157" t="s">
        <v>85</v>
      </c>
      <c r="AY344" s="18" t="s">
        <v>160</v>
      </c>
      <c r="BE344" s="158">
        <f t="shared" si="44"/>
        <v>0</v>
      </c>
      <c r="BF344" s="158">
        <f t="shared" si="45"/>
        <v>0</v>
      </c>
      <c r="BG344" s="158">
        <f t="shared" si="46"/>
        <v>0</v>
      </c>
      <c r="BH344" s="158">
        <f t="shared" si="47"/>
        <v>0</v>
      </c>
      <c r="BI344" s="158">
        <f t="shared" si="48"/>
        <v>0</v>
      </c>
      <c r="BJ344" s="18" t="s">
        <v>83</v>
      </c>
      <c r="BK344" s="158">
        <f t="shared" si="49"/>
        <v>0</v>
      </c>
      <c r="BL344" s="18" t="s">
        <v>352</v>
      </c>
      <c r="BM344" s="157" t="s">
        <v>2904</v>
      </c>
    </row>
    <row r="345" spans="2:65" s="1" customFormat="1" ht="16.5" customHeight="1">
      <c r="B345" s="33"/>
      <c r="C345" s="146" t="s">
        <v>1568</v>
      </c>
      <c r="D345" s="146" t="s">
        <v>162</v>
      </c>
      <c r="E345" s="147" t="s">
        <v>2905</v>
      </c>
      <c r="F345" s="148" t="s">
        <v>2906</v>
      </c>
      <c r="G345" s="149" t="s">
        <v>332</v>
      </c>
      <c r="H345" s="150">
        <v>1</v>
      </c>
      <c r="I345" s="151"/>
      <c r="J345" s="152">
        <f t="shared" si="40"/>
        <v>0</v>
      </c>
      <c r="K345" s="148" t="s">
        <v>166</v>
      </c>
      <c r="L345" s="33"/>
      <c r="M345" s="153" t="s">
        <v>21</v>
      </c>
      <c r="N345" s="154" t="s">
        <v>47</v>
      </c>
      <c r="P345" s="155">
        <f t="shared" si="41"/>
        <v>0</v>
      </c>
      <c r="Q345" s="155">
        <v>0.00123</v>
      </c>
      <c r="R345" s="155">
        <f t="shared" si="42"/>
        <v>0.00123</v>
      </c>
      <c r="S345" s="155">
        <v>0</v>
      </c>
      <c r="T345" s="156">
        <f t="shared" si="43"/>
        <v>0</v>
      </c>
      <c r="AR345" s="157" t="s">
        <v>352</v>
      </c>
      <c r="AT345" s="157" t="s">
        <v>162</v>
      </c>
      <c r="AU345" s="157" t="s">
        <v>85</v>
      </c>
      <c r="AY345" s="18" t="s">
        <v>160</v>
      </c>
      <c r="BE345" s="158">
        <f t="shared" si="44"/>
        <v>0</v>
      </c>
      <c r="BF345" s="158">
        <f t="shared" si="45"/>
        <v>0</v>
      </c>
      <c r="BG345" s="158">
        <f t="shared" si="46"/>
        <v>0</v>
      </c>
      <c r="BH345" s="158">
        <f t="shared" si="47"/>
        <v>0</v>
      </c>
      <c r="BI345" s="158">
        <f t="shared" si="48"/>
        <v>0</v>
      </c>
      <c r="BJ345" s="18" t="s">
        <v>83</v>
      </c>
      <c r="BK345" s="158">
        <f t="shared" si="49"/>
        <v>0</v>
      </c>
      <c r="BL345" s="18" t="s">
        <v>352</v>
      </c>
      <c r="BM345" s="157" t="s">
        <v>2907</v>
      </c>
    </row>
    <row r="346" spans="2:65" s="1" customFormat="1" ht="16.5" customHeight="1">
      <c r="B346" s="33"/>
      <c r="C346" s="146" t="s">
        <v>1575</v>
      </c>
      <c r="D346" s="146" t="s">
        <v>162</v>
      </c>
      <c r="E346" s="147" t="s">
        <v>2908</v>
      </c>
      <c r="F346" s="148" t="s">
        <v>2909</v>
      </c>
      <c r="G346" s="149" t="s">
        <v>332</v>
      </c>
      <c r="H346" s="150">
        <v>1</v>
      </c>
      <c r="I346" s="151"/>
      <c r="J346" s="152">
        <f t="shared" si="40"/>
        <v>0</v>
      </c>
      <c r="K346" s="148" t="s">
        <v>166</v>
      </c>
      <c r="L346" s="33"/>
      <c r="M346" s="153" t="s">
        <v>21</v>
      </c>
      <c r="N346" s="154" t="s">
        <v>47</v>
      </c>
      <c r="P346" s="155">
        <f t="shared" si="41"/>
        <v>0</v>
      </c>
      <c r="Q346" s="155">
        <v>0.00176</v>
      </c>
      <c r="R346" s="155">
        <f t="shared" si="42"/>
        <v>0.00176</v>
      </c>
      <c r="S346" s="155">
        <v>0</v>
      </c>
      <c r="T346" s="156">
        <f t="shared" si="43"/>
        <v>0</v>
      </c>
      <c r="AR346" s="157" t="s">
        <v>352</v>
      </c>
      <c r="AT346" s="157" t="s">
        <v>162</v>
      </c>
      <c r="AU346" s="157" t="s">
        <v>85</v>
      </c>
      <c r="AY346" s="18" t="s">
        <v>160</v>
      </c>
      <c r="BE346" s="158">
        <f t="shared" si="44"/>
        <v>0</v>
      </c>
      <c r="BF346" s="158">
        <f t="shared" si="45"/>
        <v>0</v>
      </c>
      <c r="BG346" s="158">
        <f t="shared" si="46"/>
        <v>0</v>
      </c>
      <c r="BH346" s="158">
        <f t="shared" si="47"/>
        <v>0</v>
      </c>
      <c r="BI346" s="158">
        <f t="shared" si="48"/>
        <v>0</v>
      </c>
      <c r="BJ346" s="18" t="s">
        <v>83</v>
      </c>
      <c r="BK346" s="158">
        <f t="shared" si="49"/>
        <v>0</v>
      </c>
      <c r="BL346" s="18" t="s">
        <v>352</v>
      </c>
      <c r="BM346" s="157" t="s">
        <v>2910</v>
      </c>
    </row>
    <row r="347" spans="2:65" s="1" customFormat="1" ht="16.5" customHeight="1">
      <c r="B347" s="33"/>
      <c r="C347" s="146" t="s">
        <v>1581</v>
      </c>
      <c r="D347" s="146" t="s">
        <v>162</v>
      </c>
      <c r="E347" s="147" t="s">
        <v>2911</v>
      </c>
      <c r="F347" s="148" t="s">
        <v>2912</v>
      </c>
      <c r="G347" s="149" t="s">
        <v>2783</v>
      </c>
      <c r="H347" s="150">
        <v>1</v>
      </c>
      <c r="I347" s="151"/>
      <c r="J347" s="152">
        <f t="shared" si="40"/>
        <v>0</v>
      </c>
      <c r="K347" s="148" t="s">
        <v>166</v>
      </c>
      <c r="L347" s="33"/>
      <c r="M347" s="153" t="s">
        <v>21</v>
      </c>
      <c r="N347" s="154" t="s">
        <v>47</v>
      </c>
      <c r="P347" s="155">
        <f t="shared" si="41"/>
        <v>0</v>
      </c>
      <c r="Q347" s="155">
        <v>0.01083</v>
      </c>
      <c r="R347" s="155">
        <f t="shared" si="42"/>
        <v>0.01083</v>
      </c>
      <c r="S347" s="155">
        <v>0</v>
      </c>
      <c r="T347" s="156">
        <f t="shared" si="43"/>
        <v>0</v>
      </c>
      <c r="AR347" s="157" t="s">
        <v>352</v>
      </c>
      <c r="AT347" s="157" t="s">
        <v>162</v>
      </c>
      <c r="AU347" s="157" t="s">
        <v>85</v>
      </c>
      <c r="AY347" s="18" t="s">
        <v>160</v>
      </c>
      <c r="BE347" s="158">
        <f t="shared" si="44"/>
        <v>0</v>
      </c>
      <c r="BF347" s="158">
        <f t="shared" si="45"/>
        <v>0</v>
      </c>
      <c r="BG347" s="158">
        <f t="shared" si="46"/>
        <v>0</v>
      </c>
      <c r="BH347" s="158">
        <f t="shared" si="47"/>
        <v>0</v>
      </c>
      <c r="BI347" s="158">
        <f t="shared" si="48"/>
        <v>0</v>
      </c>
      <c r="BJ347" s="18" t="s">
        <v>83</v>
      </c>
      <c r="BK347" s="158">
        <f t="shared" si="49"/>
        <v>0</v>
      </c>
      <c r="BL347" s="18" t="s">
        <v>352</v>
      </c>
      <c r="BM347" s="157" t="s">
        <v>2913</v>
      </c>
    </row>
    <row r="348" spans="2:47" s="1" customFormat="1" ht="36">
      <c r="B348" s="33"/>
      <c r="D348" s="159" t="s">
        <v>169</v>
      </c>
      <c r="F348" s="160" t="s">
        <v>2914</v>
      </c>
      <c r="I348" s="94"/>
      <c r="L348" s="33"/>
      <c r="M348" s="161"/>
      <c r="T348" s="54"/>
      <c r="AT348" s="18" t="s">
        <v>169</v>
      </c>
      <c r="AU348" s="18" t="s">
        <v>85</v>
      </c>
    </row>
    <row r="349" spans="2:65" s="1" customFormat="1" ht="16.5" customHeight="1">
      <c r="B349" s="33"/>
      <c r="C349" s="146" t="s">
        <v>1587</v>
      </c>
      <c r="D349" s="146" t="s">
        <v>162</v>
      </c>
      <c r="E349" s="147" t="s">
        <v>2915</v>
      </c>
      <c r="F349" s="148" t="s">
        <v>2916</v>
      </c>
      <c r="G349" s="149" t="s">
        <v>2783</v>
      </c>
      <c r="H349" s="150">
        <v>3</v>
      </c>
      <c r="I349" s="151"/>
      <c r="J349" s="152">
        <f>ROUND(I349*H349,2)</f>
        <v>0</v>
      </c>
      <c r="K349" s="148" t="s">
        <v>21</v>
      </c>
      <c r="L349" s="33"/>
      <c r="M349" s="153" t="s">
        <v>21</v>
      </c>
      <c r="N349" s="154" t="s">
        <v>47</v>
      </c>
      <c r="P349" s="155">
        <f>O349*H349</f>
        <v>0</v>
      </c>
      <c r="Q349" s="155">
        <v>0.01083</v>
      </c>
      <c r="R349" s="155">
        <f>Q349*H349</f>
        <v>0.03249</v>
      </c>
      <c r="S349" s="155">
        <v>0</v>
      </c>
      <c r="T349" s="156">
        <f>S349*H349</f>
        <v>0</v>
      </c>
      <c r="AR349" s="157" t="s">
        <v>352</v>
      </c>
      <c r="AT349" s="157" t="s">
        <v>162</v>
      </c>
      <c r="AU349" s="157" t="s">
        <v>85</v>
      </c>
      <c r="AY349" s="18" t="s">
        <v>160</v>
      </c>
      <c r="BE349" s="158">
        <f>IF(N349="základní",J349,0)</f>
        <v>0</v>
      </c>
      <c r="BF349" s="158">
        <f>IF(N349="snížená",J349,0)</f>
        <v>0</v>
      </c>
      <c r="BG349" s="158">
        <f>IF(N349="zákl. přenesená",J349,0)</f>
        <v>0</v>
      </c>
      <c r="BH349" s="158">
        <f>IF(N349="sníž. přenesená",J349,0)</f>
        <v>0</v>
      </c>
      <c r="BI349" s="158">
        <f>IF(N349="nulová",J349,0)</f>
        <v>0</v>
      </c>
      <c r="BJ349" s="18" t="s">
        <v>83</v>
      </c>
      <c r="BK349" s="158">
        <f>ROUND(I349*H349,2)</f>
        <v>0</v>
      </c>
      <c r="BL349" s="18" t="s">
        <v>352</v>
      </c>
      <c r="BM349" s="157" t="s">
        <v>2917</v>
      </c>
    </row>
    <row r="350" spans="2:47" s="1" customFormat="1" ht="36">
      <c r="B350" s="33"/>
      <c r="D350" s="159" t="s">
        <v>169</v>
      </c>
      <c r="F350" s="160" t="s">
        <v>2914</v>
      </c>
      <c r="I350" s="94"/>
      <c r="L350" s="33"/>
      <c r="M350" s="161"/>
      <c r="T350" s="54"/>
      <c r="AT350" s="18" t="s">
        <v>169</v>
      </c>
      <c r="AU350" s="18" t="s">
        <v>85</v>
      </c>
    </row>
    <row r="351" spans="2:65" s="1" customFormat="1" ht="16.5" customHeight="1">
      <c r="B351" s="33"/>
      <c r="C351" s="146" t="s">
        <v>1763</v>
      </c>
      <c r="D351" s="146" t="s">
        <v>162</v>
      </c>
      <c r="E351" s="147" t="s">
        <v>2918</v>
      </c>
      <c r="F351" s="148" t="s">
        <v>2782</v>
      </c>
      <c r="G351" s="149" t="s">
        <v>2783</v>
      </c>
      <c r="H351" s="150">
        <v>1</v>
      </c>
      <c r="I351" s="151"/>
      <c r="J351" s="152">
        <f aca="true" t="shared" si="50" ref="J351:J360">ROUND(I351*H351,2)</f>
        <v>0</v>
      </c>
      <c r="K351" s="148" t="s">
        <v>21</v>
      </c>
      <c r="L351" s="33"/>
      <c r="M351" s="153" t="s">
        <v>21</v>
      </c>
      <c r="N351" s="154" t="s">
        <v>47</v>
      </c>
      <c r="P351" s="155">
        <f aca="true" t="shared" si="51" ref="P351:P360">O351*H351</f>
        <v>0</v>
      </c>
      <c r="Q351" s="155">
        <v>0</v>
      </c>
      <c r="R351" s="155">
        <f aca="true" t="shared" si="52" ref="R351:R360">Q351*H351</f>
        <v>0</v>
      </c>
      <c r="S351" s="155">
        <v>0</v>
      </c>
      <c r="T351" s="156">
        <f aca="true" t="shared" si="53" ref="T351:T360">S351*H351</f>
        <v>0</v>
      </c>
      <c r="AR351" s="157" t="s">
        <v>167</v>
      </c>
      <c r="AT351" s="157" t="s">
        <v>162</v>
      </c>
      <c r="AU351" s="157" t="s">
        <v>85</v>
      </c>
      <c r="AY351" s="18" t="s">
        <v>160</v>
      </c>
      <c r="BE351" s="158">
        <f aca="true" t="shared" si="54" ref="BE351:BE360">IF(N351="základní",J351,0)</f>
        <v>0</v>
      </c>
      <c r="BF351" s="158">
        <f aca="true" t="shared" si="55" ref="BF351:BF360">IF(N351="snížená",J351,0)</f>
        <v>0</v>
      </c>
      <c r="BG351" s="158">
        <f aca="true" t="shared" si="56" ref="BG351:BG360">IF(N351="zákl. přenesená",J351,0)</f>
        <v>0</v>
      </c>
      <c r="BH351" s="158">
        <f aca="true" t="shared" si="57" ref="BH351:BH360">IF(N351="sníž. přenesená",J351,0)</f>
        <v>0</v>
      </c>
      <c r="BI351" s="158">
        <f aca="true" t="shared" si="58" ref="BI351:BI360">IF(N351="nulová",J351,0)</f>
        <v>0</v>
      </c>
      <c r="BJ351" s="18" t="s">
        <v>83</v>
      </c>
      <c r="BK351" s="158">
        <f aca="true" t="shared" si="59" ref="BK351:BK360">ROUND(I351*H351,2)</f>
        <v>0</v>
      </c>
      <c r="BL351" s="18" t="s">
        <v>167</v>
      </c>
      <c r="BM351" s="157" t="s">
        <v>2919</v>
      </c>
    </row>
    <row r="352" spans="2:65" s="1" customFormat="1" ht="16.5" customHeight="1">
      <c r="B352" s="33"/>
      <c r="C352" s="146" t="s">
        <v>1768</v>
      </c>
      <c r="D352" s="146" t="s">
        <v>162</v>
      </c>
      <c r="E352" s="147" t="s">
        <v>2920</v>
      </c>
      <c r="F352" s="148" t="s">
        <v>2786</v>
      </c>
      <c r="G352" s="149" t="s">
        <v>2783</v>
      </c>
      <c r="H352" s="150">
        <v>1</v>
      </c>
      <c r="I352" s="151"/>
      <c r="J352" s="152">
        <f t="shared" si="50"/>
        <v>0</v>
      </c>
      <c r="K352" s="148" t="s">
        <v>21</v>
      </c>
      <c r="L352" s="33"/>
      <c r="M352" s="153" t="s">
        <v>21</v>
      </c>
      <c r="N352" s="154" t="s">
        <v>47</v>
      </c>
      <c r="P352" s="155">
        <f t="shared" si="51"/>
        <v>0</v>
      </c>
      <c r="Q352" s="155">
        <v>0</v>
      </c>
      <c r="R352" s="155">
        <f t="shared" si="52"/>
        <v>0</v>
      </c>
      <c r="S352" s="155">
        <v>0</v>
      </c>
      <c r="T352" s="156">
        <f t="shared" si="53"/>
        <v>0</v>
      </c>
      <c r="AR352" s="157" t="s">
        <v>167</v>
      </c>
      <c r="AT352" s="157" t="s">
        <v>162</v>
      </c>
      <c r="AU352" s="157" t="s">
        <v>85</v>
      </c>
      <c r="AY352" s="18" t="s">
        <v>160</v>
      </c>
      <c r="BE352" s="158">
        <f t="shared" si="54"/>
        <v>0</v>
      </c>
      <c r="BF352" s="158">
        <f t="shared" si="55"/>
        <v>0</v>
      </c>
      <c r="BG352" s="158">
        <f t="shared" si="56"/>
        <v>0</v>
      </c>
      <c r="BH352" s="158">
        <f t="shared" si="57"/>
        <v>0</v>
      </c>
      <c r="BI352" s="158">
        <f t="shared" si="58"/>
        <v>0</v>
      </c>
      <c r="BJ352" s="18" t="s">
        <v>83</v>
      </c>
      <c r="BK352" s="158">
        <f t="shared" si="59"/>
        <v>0</v>
      </c>
      <c r="BL352" s="18" t="s">
        <v>167</v>
      </c>
      <c r="BM352" s="157" t="s">
        <v>2921</v>
      </c>
    </row>
    <row r="353" spans="2:65" s="1" customFormat="1" ht="16.5" customHeight="1">
      <c r="B353" s="33"/>
      <c r="C353" s="146" t="s">
        <v>2922</v>
      </c>
      <c r="D353" s="146" t="s">
        <v>162</v>
      </c>
      <c r="E353" s="147" t="s">
        <v>2923</v>
      </c>
      <c r="F353" s="148" t="s">
        <v>2789</v>
      </c>
      <c r="G353" s="149" t="s">
        <v>2783</v>
      </c>
      <c r="H353" s="150">
        <v>1</v>
      </c>
      <c r="I353" s="151"/>
      <c r="J353" s="152">
        <f t="shared" si="50"/>
        <v>0</v>
      </c>
      <c r="K353" s="148" t="s">
        <v>21</v>
      </c>
      <c r="L353" s="33"/>
      <c r="M353" s="153" t="s">
        <v>21</v>
      </c>
      <c r="N353" s="154" t="s">
        <v>47</v>
      </c>
      <c r="P353" s="155">
        <f t="shared" si="51"/>
        <v>0</v>
      </c>
      <c r="Q353" s="155">
        <v>0</v>
      </c>
      <c r="R353" s="155">
        <f t="shared" si="52"/>
        <v>0</v>
      </c>
      <c r="S353" s="155">
        <v>0</v>
      </c>
      <c r="T353" s="156">
        <f t="shared" si="53"/>
        <v>0</v>
      </c>
      <c r="AR353" s="157" t="s">
        <v>167</v>
      </c>
      <c r="AT353" s="157" t="s">
        <v>162</v>
      </c>
      <c r="AU353" s="157" t="s">
        <v>85</v>
      </c>
      <c r="AY353" s="18" t="s">
        <v>160</v>
      </c>
      <c r="BE353" s="158">
        <f t="shared" si="54"/>
        <v>0</v>
      </c>
      <c r="BF353" s="158">
        <f t="shared" si="55"/>
        <v>0</v>
      </c>
      <c r="BG353" s="158">
        <f t="shared" si="56"/>
        <v>0</v>
      </c>
      <c r="BH353" s="158">
        <f t="shared" si="57"/>
        <v>0</v>
      </c>
      <c r="BI353" s="158">
        <f t="shared" si="58"/>
        <v>0</v>
      </c>
      <c r="BJ353" s="18" t="s">
        <v>83</v>
      </c>
      <c r="BK353" s="158">
        <f t="shared" si="59"/>
        <v>0</v>
      </c>
      <c r="BL353" s="18" t="s">
        <v>167</v>
      </c>
      <c r="BM353" s="157" t="s">
        <v>2924</v>
      </c>
    </row>
    <row r="354" spans="2:65" s="1" customFormat="1" ht="16.5" customHeight="1">
      <c r="B354" s="33"/>
      <c r="C354" s="146" t="s">
        <v>2925</v>
      </c>
      <c r="D354" s="146" t="s">
        <v>162</v>
      </c>
      <c r="E354" s="147" t="s">
        <v>2926</v>
      </c>
      <c r="F354" s="148" t="s">
        <v>2792</v>
      </c>
      <c r="G354" s="149" t="s">
        <v>2783</v>
      </c>
      <c r="H354" s="150">
        <v>1</v>
      </c>
      <c r="I354" s="151"/>
      <c r="J354" s="152">
        <f t="shared" si="50"/>
        <v>0</v>
      </c>
      <c r="K354" s="148" t="s">
        <v>21</v>
      </c>
      <c r="L354" s="33"/>
      <c r="M354" s="153" t="s">
        <v>21</v>
      </c>
      <c r="N354" s="154" t="s">
        <v>47</v>
      </c>
      <c r="P354" s="155">
        <f t="shared" si="51"/>
        <v>0</v>
      </c>
      <c r="Q354" s="155">
        <v>0</v>
      </c>
      <c r="R354" s="155">
        <f t="shared" si="52"/>
        <v>0</v>
      </c>
      <c r="S354" s="155">
        <v>0</v>
      </c>
      <c r="T354" s="156">
        <f t="shared" si="53"/>
        <v>0</v>
      </c>
      <c r="AR354" s="157" t="s">
        <v>167</v>
      </c>
      <c r="AT354" s="157" t="s">
        <v>162</v>
      </c>
      <c r="AU354" s="157" t="s">
        <v>85</v>
      </c>
      <c r="AY354" s="18" t="s">
        <v>160</v>
      </c>
      <c r="BE354" s="158">
        <f t="shared" si="54"/>
        <v>0</v>
      </c>
      <c r="BF354" s="158">
        <f t="shared" si="55"/>
        <v>0</v>
      </c>
      <c r="BG354" s="158">
        <f t="shared" si="56"/>
        <v>0</v>
      </c>
      <c r="BH354" s="158">
        <f t="shared" si="57"/>
        <v>0</v>
      </c>
      <c r="BI354" s="158">
        <f t="shared" si="58"/>
        <v>0</v>
      </c>
      <c r="BJ354" s="18" t="s">
        <v>83</v>
      </c>
      <c r="BK354" s="158">
        <f t="shared" si="59"/>
        <v>0</v>
      </c>
      <c r="BL354" s="18" t="s">
        <v>167</v>
      </c>
      <c r="BM354" s="157" t="s">
        <v>2927</v>
      </c>
    </row>
    <row r="355" spans="2:65" s="1" customFormat="1" ht="16.5" customHeight="1">
      <c r="B355" s="33"/>
      <c r="C355" s="146" t="s">
        <v>1772</v>
      </c>
      <c r="D355" s="146" t="s">
        <v>162</v>
      </c>
      <c r="E355" s="147" t="s">
        <v>2928</v>
      </c>
      <c r="F355" s="148" t="s">
        <v>2795</v>
      </c>
      <c r="G355" s="149" t="s">
        <v>2783</v>
      </c>
      <c r="H355" s="150">
        <v>1</v>
      </c>
      <c r="I355" s="151"/>
      <c r="J355" s="152">
        <f t="shared" si="50"/>
        <v>0</v>
      </c>
      <c r="K355" s="148" t="s">
        <v>21</v>
      </c>
      <c r="L355" s="33"/>
      <c r="M355" s="153" t="s">
        <v>21</v>
      </c>
      <c r="N355" s="154" t="s">
        <v>47</v>
      </c>
      <c r="P355" s="155">
        <f t="shared" si="51"/>
        <v>0</v>
      </c>
      <c r="Q355" s="155">
        <v>0</v>
      </c>
      <c r="R355" s="155">
        <f t="shared" si="52"/>
        <v>0</v>
      </c>
      <c r="S355" s="155">
        <v>0</v>
      </c>
      <c r="T355" s="156">
        <f t="shared" si="53"/>
        <v>0</v>
      </c>
      <c r="AR355" s="157" t="s">
        <v>167</v>
      </c>
      <c r="AT355" s="157" t="s">
        <v>162</v>
      </c>
      <c r="AU355" s="157" t="s">
        <v>85</v>
      </c>
      <c r="AY355" s="18" t="s">
        <v>160</v>
      </c>
      <c r="BE355" s="158">
        <f t="shared" si="54"/>
        <v>0</v>
      </c>
      <c r="BF355" s="158">
        <f t="shared" si="55"/>
        <v>0</v>
      </c>
      <c r="BG355" s="158">
        <f t="shared" si="56"/>
        <v>0</v>
      </c>
      <c r="BH355" s="158">
        <f t="shared" si="57"/>
        <v>0</v>
      </c>
      <c r="BI355" s="158">
        <f t="shared" si="58"/>
        <v>0</v>
      </c>
      <c r="BJ355" s="18" t="s">
        <v>83</v>
      </c>
      <c r="BK355" s="158">
        <f t="shared" si="59"/>
        <v>0</v>
      </c>
      <c r="BL355" s="18" t="s">
        <v>167</v>
      </c>
      <c r="BM355" s="157" t="s">
        <v>2929</v>
      </c>
    </row>
    <row r="356" spans="2:65" s="1" customFormat="1" ht="16.5" customHeight="1">
      <c r="B356" s="33"/>
      <c r="C356" s="146" t="s">
        <v>1787</v>
      </c>
      <c r="D356" s="146" t="s">
        <v>162</v>
      </c>
      <c r="E356" s="147" t="s">
        <v>2930</v>
      </c>
      <c r="F356" s="148" t="s">
        <v>2798</v>
      </c>
      <c r="G356" s="149" t="s">
        <v>2783</v>
      </c>
      <c r="H356" s="150">
        <v>1</v>
      </c>
      <c r="I356" s="151"/>
      <c r="J356" s="152">
        <f t="shared" si="50"/>
        <v>0</v>
      </c>
      <c r="K356" s="148" t="s">
        <v>21</v>
      </c>
      <c r="L356" s="33"/>
      <c r="M356" s="153" t="s">
        <v>21</v>
      </c>
      <c r="N356" s="154" t="s">
        <v>47</v>
      </c>
      <c r="P356" s="155">
        <f t="shared" si="51"/>
        <v>0</v>
      </c>
      <c r="Q356" s="155">
        <v>0</v>
      </c>
      <c r="R356" s="155">
        <f t="shared" si="52"/>
        <v>0</v>
      </c>
      <c r="S356" s="155">
        <v>0</v>
      </c>
      <c r="T356" s="156">
        <f t="shared" si="53"/>
        <v>0</v>
      </c>
      <c r="AR356" s="157" t="s">
        <v>167</v>
      </c>
      <c r="AT356" s="157" t="s">
        <v>162</v>
      </c>
      <c r="AU356" s="157" t="s">
        <v>85</v>
      </c>
      <c r="AY356" s="18" t="s">
        <v>160</v>
      </c>
      <c r="BE356" s="158">
        <f t="shared" si="54"/>
        <v>0</v>
      </c>
      <c r="BF356" s="158">
        <f t="shared" si="55"/>
        <v>0</v>
      </c>
      <c r="BG356" s="158">
        <f t="shared" si="56"/>
        <v>0</v>
      </c>
      <c r="BH356" s="158">
        <f t="shared" si="57"/>
        <v>0</v>
      </c>
      <c r="BI356" s="158">
        <f t="shared" si="58"/>
        <v>0</v>
      </c>
      <c r="BJ356" s="18" t="s">
        <v>83</v>
      </c>
      <c r="BK356" s="158">
        <f t="shared" si="59"/>
        <v>0</v>
      </c>
      <c r="BL356" s="18" t="s">
        <v>167</v>
      </c>
      <c r="BM356" s="157" t="s">
        <v>2931</v>
      </c>
    </row>
    <row r="357" spans="2:65" s="1" customFormat="1" ht="16.5" customHeight="1">
      <c r="B357" s="33"/>
      <c r="C357" s="146" t="s">
        <v>1797</v>
      </c>
      <c r="D357" s="146" t="s">
        <v>162</v>
      </c>
      <c r="E357" s="147" t="s">
        <v>2932</v>
      </c>
      <c r="F357" s="148" t="s">
        <v>2801</v>
      </c>
      <c r="G357" s="149" t="s">
        <v>2783</v>
      </c>
      <c r="H357" s="150">
        <v>1</v>
      </c>
      <c r="I357" s="151"/>
      <c r="J357" s="152">
        <f t="shared" si="50"/>
        <v>0</v>
      </c>
      <c r="K357" s="148" t="s">
        <v>21</v>
      </c>
      <c r="L357" s="33"/>
      <c r="M357" s="153" t="s">
        <v>21</v>
      </c>
      <c r="N357" s="154" t="s">
        <v>47</v>
      </c>
      <c r="P357" s="155">
        <f t="shared" si="51"/>
        <v>0</v>
      </c>
      <c r="Q357" s="155">
        <v>0</v>
      </c>
      <c r="R357" s="155">
        <f t="shared" si="52"/>
        <v>0</v>
      </c>
      <c r="S357" s="155">
        <v>0</v>
      </c>
      <c r="T357" s="156">
        <f t="shared" si="53"/>
        <v>0</v>
      </c>
      <c r="AR357" s="157" t="s">
        <v>167</v>
      </c>
      <c r="AT357" s="157" t="s">
        <v>162</v>
      </c>
      <c r="AU357" s="157" t="s">
        <v>85</v>
      </c>
      <c r="AY357" s="18" t="s">
        <v>160</v>
      </c>
      <c r="BE357" s="158">
        <f t="shared" si="54"/>
        <v>0</v>
      </c>
      <c r="BF357" s="158">
        <f t="shared" si="55"/>
        <v>0</v>
      </c>
      <c r="BG357" s="158">
        <f t="shared" si="56"/>
        <v>0</v>
      </c>
      <c r="BH357" s="158">
        <f t="shared" si="57"/>
        <v>0</v>
      </c>
      <c r="BI357" s="158">
        <f t="shared" si="58"/>
        <v>0</v>
      </c>
      <c r="BJ357" s="18" t="s">
        <v>83</v>
      </c>
      <c r="BK357" s="158">
        <f t="shared" si="59"/>
        <v>0</v>
      </c>
      <c r="BL357" s="18" t="s">
        <v>167</v>
      </c>
      <c r="BM357" s="157" t="s">
        <v>2933</v>
      </c>
    </row>
    <row r="358" spans="2:65" s="1" customFormat="1" ht="16.5" customHeight="1">
      <c r="B358" s="33"/>
      <c r="C358" s="146" t="s">
        <v>1803</v>
      </c>
      <c r="D358" s="146" t="s">
        <v>162</v>
      </c>
      <c r="E358" s="147" t="s">
        <v>2934</v>
      </c>
      <c r="F358" s="148" t="s">
        <v>2804</v>
      </c>
      <c r="G358" s="149" t="s">
        <v>2783</v>
      </c>
      <c r="H358" s="150">
        <v>1</v>
      </c>
      <c r="I358" s="151"/>
      <c r="J358" s="152">
        <f t="shared" si="50"/>
        <v>0</v>
      </c>
      <c r="K358" s="148" t="s">
        <v>21</v>
      </c>
      <c r="L358" s="33"/>
      <c r="M358" s="153" t="s">
        <v>21</v>
      </c>
      <c r="N358" s="154" t="s">
        <v>47</v>
      </c>
      <c r="P358" s="155">
        <f t="shared" si="51"/>
        <v>0</v>
      </c>
      <c r="Q358" s="155">
        <v>0</v>
      </c>
      <c r="R358" s="155">
        <f t="shared" si="52"/>
        <v>0</v>
      </c>
      <c r="S358" s="155">
        <v>0</v>
      </c>
      <c r="T358" s="156">
        <f t="shared" si="53"/>
        <v>0</v>
      </c>
      <c r="AR358" s="157" t="s">
        <v>167</v>
      </c>
      <c r="AT358" s="157" t="s">
        <v>162</v>
      </c>
      <c r="AU358" s="157" t="s">
        <v>85</v>
      </c>
      <c r="AY358" s="18" t="s">
        <v>160</v>
      </c>
      <c r="BE358" s="158">
        <f t="shared" si="54"/>
        <v>0</v>
      </c>
      <c r="BF358" s="158">
        <f t="shared" si="55"/>
        <v>0</v>
      </c>
      <c r="BG358" s="158">
        <f t="shared" si="56"/>
        <v>0</v>
      </c>
      <c r="BH358" s="158">
        <f t="shared" si="57"/>
        <v>0</v>
      </c>
      <c r="BI358" s="158">
        <f t="shared" si="58"/>
        <v>0</v>
      </c>
      <c r="BJ358" s="18" t="s">
        <v>83</v>
      </c>
      <c r="BK358" s="158">
        <f t="shared" si="59"/>
        <v>0</v>
      </c>
      <c r="BL358" s="18" t="s">
        <v>167</v>
      </c>
      <c r="BM358" s="157" t="s">
        <v>2935</v>
      </c>
    </row>
    <row r="359" spans="2:65" s="1" customFormat="1" ht="16.5" customHeight="1">
      <c r="B359" s="33"/>
      <c r="C359" s="146" t="s">
        <v>1812</v>
      </c>
      <c r="D359" s="146" t="s">
        <v>162</v>
      </c>
      <c r="E359" s="147" t="s">
        <v>2936</v>
      </c>
      <c r="F359" s="148" t="s">
        <v>2807</v>
      </c>
      <c r="G359" s="149" t="s">
        <v>2783</v>
      </c>
      <c r="H359" s="150">
        <v>1</v>
      </c>
      <c r="I359" s="151"/>
      <c r="J359" s="152">
        <f t="shared" si="50"/>
        <v>0</v>
      </c>
      <c r="K359" s="148" t="s">
        <v>21</v>
      </c>
      <c r="L359" s="33"/>
      <c r="M359" s="153" t="s">
        <v>21</v>
      </c>
      <c r="N359" s="154" t="s">
        <v>47</v>
      </c>
      <c r="P359" s="155">
        <f t="shared" si="51"/>
        <v>0</v>
      </c>
      <c r="Q359" s="155">
        <v>0</v>
      </c>
      <c r="R359" s="155">
        <f t="shared" si="52"/>
        <v>0</v>
      </c>
      <c r="S359" s="155">
        <v>0</v>
      </c>
      <c r="T359" s="156">
        <f t="shared" si="53"/>
        <v>0</v>
      </c>
      <c r="AR359" s="157" t="s">
        <v>167</v>
      </c>
      <c r="AT359" s="157" t="s">
        <v>162</v>
      </c>
      <c r="AU359" s="157" t="s">
        <v>85</v>
      </c>
      <c r="AY359" s="18" t="s">
        <v>160</v>
      </c>
      <c r="BE359" s="158">
        <f t="shared" si="54"/>
        <v>0</v>
      </c>
      <c r="BF359" s="158">
        <f t="shared" si="55"/>
        <v>0</v>
      </c>
      <c r="BG359" s="158">
        <f t="shared" si="56"/>
        <v>0</v>
      </c>
      <c r="BH359" s="158">
        <f t="shared" si="57"/>
        <v>0</v>
      </c>
      <c r="BI359" s="158">
        <f t="shared" si="58"/>
        <v>0</v>
      </c>
      <c r="BJ359" s="18" t="s">
        <v>83</v>
      </c>
      <c r="BK359" s="158">
        <f t="shared" si="59"/>
        <v>0</v>
      </c>
      <c r="BL359" s="18" t="s">
        <v>167</v>
      </c>
      <c r="BM359" s="157" t="s">
        <v>2937</v>
      </c>
    </row>
    <row r="360" spans="2:65" s="1" customFormat="1" ht="24" customHeight="1">
      <c r="B360" s="33"/>
      <c r="C360" s="146" t="s">
        <v>1592</v>
      </c>
      <c r="D360" s="146" t="s">
        <v>162</v>
      </c>
      <c r="E360" s="147" t="s">
        <v>2938</v>
      </c>
      <c r="F360" s="148" t="s">
        <v>2939</v>
      </c>
      <c r="G360" s="149" t="s">
        <v>256</v>
      </c>
      <c r="H360" s="150">
        <v>1.053</v>
      </c>
      <c r="I360" s="151"/>
      <c r="J360" s="152">
        <f t="shared" si="50"/>
        <v>0</v>
      </c>
      <c r="K360" s="148" t="s">
        <v>166</v>
      </c>
      <c r="L360" s="33"/>
      <c r="M360" s="153" t="s">
        <v>21</v>
      </c>
      <c r="N360" s="154" t="s">
        <v>47</v>
      </c>
      <c r="P360" s="155">
        <f t="shared" si="51"/>
        <v>0</v>
      </c>
      <c r="Q360" s="155">
        <v>0</v>
      </c>
      <c r="R360" s="155">
        <f t="shared" si="52"/>
        <v>0</v>
      </c>
      <c r="S360" s="155">
        <v>0</v>
      </c>
      <c r="T360" s="156">
        <f t="shared" si="53"/>
        <v>0</v>
      </c>
      <c r="AR360" s="157" t="s">
        <v>352</v>
      </c>
      <c r="AT360" s="157" t="s">
        <v>162</v>
      </c>
      <c r="AU360" s="157" t="s">
        <v>85</v>
      </c>
      <c r="AY360" s="18" t="s">
        <v>160</v>
      </c>
      <c r="BE360" s="158">
        <f t="shared" si="54"/>
        <v>0</v>
      </c>
      <c r="BF360" s="158">
        <f t="shared" si="55"/>
        <v>0</v>
      </c>
      <c r="BG360" s="158">
        <f t="shared" si="56"/>
        <v>0</v>
      </c>
      <c r="BH360" s="158">
        <f t="shared" si="57"/>
        <v>0</v>
      </c>
      <c r="BI360" s="158">
        <f t="shared" si="58"/>
        <v>0</v>
      </c>
      <c r="BJ360" s="18" t="s">
        <v>83</v>
      </c>
      <c r="BK360" s="158">
        <f t="shared" si="59"/>
        <v>0</v>
      </c>
      <c r="BL360" s="18" t="s">
        <v>352</v>
      </c>
      <c r="BM360" s="157" t="s">
        <v>2940</v>
      </c>
    </row>
    <row r="361" spans="2:47" s="1" customFormat="1" ht="72">
      <c r="B361" s="33"/>
      <c r="D361" s="159" t="s">
        <v>169</v>
      </c>
      <c r="F361" s="160" t="s">
        <v>1707</v>
      </c>
      <c r="I361" s="94"/>
      <c r="L361" s="33"/>
      <c r="M361" s="161"/>
      <c r="T361" s="54"/>
      <c r="AT361" s="18" t="s">
        <v>169</v>
      </c>
      <c r="AU361" s="18" t="s">
        <v>85</v>
      </c>
    </row>
    <row r="362" spans="2:63" s="11" customFormat="1" ht="22.75" customHeight="1">
      <c r="B362" s="134"/>
      <c r="D362" s="135" t="s">
        <v>75</v>
      </c>
      <c r="E362" s="144" t="s">
        <v>2941</v>
      </c>
      <c r="F362" s="144" t="s">
        <v>2942</v>
      </c>
      <c r="I362" s="137"/>
      <c r="J362" s="145">
        <f>BK362</f>
        <v>0</v>
      </c>
      <c r="L362" s="134"/>
      <c r="M362" s="139"/>
      <c r="P362" s="140">
        <f>SUM(P363:P402)</f>
        <v>0</v>
      </c>
      <c r="R362" s="140">
        <f>SUM(R363:R402)</f>
        <v>0.4774900000000001</v>
      </c>
      <c r="T362" s="141">
        <f>SUM(T363:T402)</f>
        <v>0</v>
      </c>
      <c r="AR362" s="135" t="s">
        <v>85</v>
      </c>
      <c r="AT362" s="142" t="s">
        <v>75</v>
      </c>
      <c r="AU362" s="142" t="s">
        <v>83</v>
      </c>
      <c r="AY362" s="135" t="s">
        <v>160</v>
      </c>
      <c r="BK362" s="143">
        <f>SUM(BK363:BK402)</f>
        <v>0</v>
      </c>
    </row>
    <row r="363" spans="2:65" s="1" customFormat="1" ht="16.5" customHeight="1">
      <c r="B363" s="33"/>
      <c r="C363" s="146" t="s">
        <v>1596</v>
      </c>
      <c r="D363" s="146" t="s">
        <v>162</v>
      </c>
      <c r="E363" s="147" t="s">
        <v>2943</v>
      </c>
      <c r="F363" s="148" t="s">
        <v>2944</v>
      </c>
      <c r="G363" s="149" t="s">
        <v>2783</v>
      </c>
      <c r="H363" s="150">
        <v>2</v>
      </c>
      <c r="I363" s="151"/>
      <c r="J363" s="152">
        <f>ROUND(I363*H363,2)</f>
        <v>0</v>
      </c>
      <c r="K363" s="148" t="s">
        <v>166</v>
      </c>
      <c r="L363" s="33"/>
      <c r="M363" s="153" t="s">
        <v>21</v>
      </c>
      <c r="N363" s="154" t="s">
        <v>47</v>
      </c>
      <c r="P363" s="155">
        <f>O363*H363</f>
        <v>0</v>
      </c>
      <c r="Q363" s="155">
        <v>0.01692</v>
      </c>
      <c r="R363" s="155">
        <f>Q363*H363</f>
        <v>0.03384</v>
      </c>
      <c r="S363" s="155">
        <v>0</v>
      </c>
      <c r="T363" s="156">
        <f>S363*H363</f>
        <v>0</v>
      </c>
      <c r="AR363" s="157" t="s">
        <v>352</v>
      </c>
      <c r="AT363" s="157" t="s">
        <v>162</v>
      </c>
      <c r="AU363" s="157" t="s">
        <v>85</v>
      </c>
      <c r="AY363" s="18" t="s">
        <v>160</v>
      </c>
      <c r="BE363" s="158">
        <f>IF(N363="základní",J363,0)</f>
        <v>0</v>
      </c>
      <c r="BF363" s="158">
        <f>IF(N363="snížená",J363,0)</f>
        <v>0</v>
      </c>
      <c r="BG363" s="158">
        <f>IF(N363="zákl. přenesená",J363,0)</f>
        <v>0</v>
      </c>
      <c r="BH363" s="158">
        <f>IF(N363="sníž. přenesená",J363,0)</f>
        <v>0</v>
      </c>
      <c r="BI363" s="158">
        <f>IF(N363="nulová",J363,0)</f>
        <v>0</v>
      </c>
      <c r="BJ363" s="18" t="s">
        <v>83</v>
      </c>
      <c r="BK363" s="158">
        <f>ROUND(I363*H363,2)</f>
        <v>0</v>
      </c>
      <c r="BL363" s="18" t="s">
        <v>352</v>
      </c>
      <c r="BM363" s="157" t="s">
        <v>2945</v>
      </c>
    </row>
    <row r="364" spans="2:47" s="1" customFormat="1" ht="36">
      <c r="B364" s="33"/>
      <c r="D364" s="159" t="s">
        <v>169</v>
      </c>
      <c r="F364" s="160" t="s">
        <v>2946</v>
      </c>
      <c r="I364" s="94"/>
      <c r="L364" s="33"/>
      <c r="M364" s="161"/>
      <c r="T364" s="54"/>
      <c r="AT364" s="18" t="s">
        <v>169</v>
      </c>
      <c r="AU364" s="18" t="s">
        <v>85</v>
      </c>
    </row>
    <row r="365" spans="2:65" s="1" customFormat="1" ht="24" customHeight="1">
      <c r="B365" s="33"/>
      <c r="C365" s="146" t="s">
        <v>1606</v>
      </c>
      <c r="D365" s="146" t="s">
        <v>162</v>
      </c>
      <c r="E365" s="147" t="s">
        <v>2947</v>
      </c>
      <c r="F365" s="148" t="s">
        <v>2948</v>
      </c>
      <c r="G365" s="149" t="s">
        <v>2783</v>
      </c>
      <c r="H365" s="150">
        <v>6</v>
      </c>
      <c r="I365" s="151"/>
      <c r="J365" s="152">
        <f>ROUND(I365*H365,2)</f>
        <v>0</v>
      </c>
      <c r="K365" s="148" t="s">
        <v>166</v>
      </c>
      <c r="L365" s="33"/>
      <c r="M365" s="153" t="s">
        <v>21</v>
      </c>
      <c r="N365" s="154" t="s">
        <v>47</v>
      </c>
      <c r="P365" s="155">
        <f>O365*H365</f>
        <v>0</v>
      </c>
      <c r="Q365" s="155">
        <v>0.01497</v>
      </c>
      <c r="R365" s="155">
        <f>Q365*H365</f>
        <v>0.08982000000000001</v>
      </c>
      <c r="S365" s="155">
        <v>0</v>
      </c>
      <c r="T365" s="156">
        <f>S365*H365</f>
        <v>0</v>
      </c>
      <c r="AR365" s="157" t="s">
        <v>352</v>
      </c>
      <c r="AT365" s="157" t="s">
        <v>162</v>
      </c>
      <c r="AU365" s="157" t="s">
        <v>85</v>
      </c>
      <c r="AY365" s="18" t="s">
        <v>160</v>
      </c>
      <c r="BE365" s="158">
        <f>IF(N365="základní",J365,0)</f>
        <v>0</v>
      </c>
      <c r="BF365" s="158">
        <f>IF(N365="snížená",J365,0)</f>
        <v>0</v>
      </c>
      <c r="BG365" s="158">
        <f>IF(N365="zákl. přenesená",J365,0)</f>
        <v>0</v>
      </c>
      <c r="BH365" s="158">
        <f>IF(N365="sníž. přenesená",J365,0)</f>
        <v>0</v>
      </c>
      <c r="BI365" s="158">
        <f>IF(N365="nulová",J365,0)</f>
        <v>0</v>
      </c>
      <c r="BJ365" s="18" t="s">
        <v>83</v>
      </c>
      <c r="BK365" s="158">
        <f>ROUND(I365*H365,2)</f>
        <v>0</v>
      </c>
      <c r="BL365" s="18" t="s">
        <v>352</v>
      </c>
      <c r="BM365" s="157" t="s">
        <v>2949</v>
      </c>
    </row>
    <row r="366" spans="2:47" s="1" customFormat="1" ht="54">
      <c r="B366" s="33"/>
      <c r="D366" s="159" t="s">
        <v>169</v>
      </c>
      <c r="F366" s="160" t="s">
        <v>2950</v>
      </c>
      <c r="I366" s="94"/>
      <c r="L366" s="33"/>
      <c r="M366" s="161"/>
      <c r="T366" s="54"/>
      <c r="AT366" s="18" t="s">
        <v>169</v>
      </c>
      <c r="AU366" s="18" t="s">
        <v>85</v>
      </c>
    </row>
    <row r="367" spans="2:65" s="1" customFormat="1" ht="24" customHeight="1">
      <c r="B367" s="33"/>
      <c r="C367" s="146" t="s">
        <v>1610</v>
      </c>
      <c r="D367" s="146" t="s">
        <v>162</v>
      </c>
      <c r="E367" s="147" t="s">
        <v>2951</v>
      </c>
      <c r="F367" s="148" t="s">
        <v>2952</v>
      </c>
      <c r="G367" s="149" t="s">
        <v>2783</v>
      </c>
      <c r="H367" s="150">
        <v>1</v>
      </c>
      <c r="I367" s="151"/>
      <c r="J367" s="152">
        <f>ROUND(I367*H367,2)</f>
        <v>0</v>
      </c>
      <c r="K367" s="148" t="s">
        <v>166</v>
      </c>
      <c r="L367" s="33"/>
      <c r="M367" s="153" t="s">
        <v>21</v>
      </c>
      <c r="N367" s="154" t="s">
        <v>47</v>
      </c>
      <c r="P367" s="155">
        <f>O367*H367</f>
        <v>0</v>
      </c>
      <c r="Q367" s="155">
        <v>0.00493</v>
      </c>
      <c r="R367" s="155">
        <f>Q367*H367</f>
        <v>0.00493</v>
      </c>
      <c r="S367" s="155">
        <v>0</v>
      </c>
      <c r="T367" s="156">
        <f>S367*H367</f>
        <v>0</v>
      </c>
      <c r="AR367" s="157" t="s">
        <v>352</v>
      </c>
      <c r="AT367" s="157" t="s">
        <v>162</v>
      </c>
      <c r="AU367" s="157" t="s">
        <v>85</v>
      </c>
      <c r="AY367" s="18" t="s">
        <v>160</v>
      </c>
      <c r="BE367" s="158">
        <f>IF(N367="základní",J367,0)</f>
        <v>0</v>
      </c>
      <c r="BF367" s="158">
        <f>IF(N367="snížená",J367,0)</f>
        <v>0</v>
      </c>
      <c r="BG367" s="158">
        <f>IF(N367="zákl. přenesená",J367,0)</f>
        <v>0</v>
      </c>
      <c r="BH367" s="158">
        <f>IF(N367="sníž. přenesená",J367,0)</f>
        <v>0</v>
      </c>
      <c r="BI367" s="158">
        <f>IF(N367="nulová",J367,0)</f>
        <v>0</v>
      </c>
      <c r="BJ367" s="18" t="s">
        <v>83</v>
      </c>
      <c r="BK367" s="158">
        <f>ROUND(I367*H367,2)</f>
        <v>0</v>
      </c>
      <c r="BL367" s="18" t="s">
        <v>352</v>
      </c>
      <c r="BM367" s="157" t="s">
        <v>2953</v>
      </c>
    </row>
    <row r="368" spans="2:47" s="1" customFormat="1" ht="36">
      <c r="B368" s="33"/>
      <c r="D368" s="159" t="s">
        <v>169</v>
      </c>
      <c r="F368" s="160" t="s">
        <v>2954</v>
      </c>
      <c r="I368" s="94"/>
      <c r="L368" s="33"/>
      <c r="M368" s="161"/>
      <c r="T368" s="54"/>
      <c r="AT368" s="18" t="s">
        <v>169</v>
      </c>
      <c r="AU368" s="18" t="s">
        <v>85</v>
      </c>
    </row>
    <row r="369" spans="2:65" s="1" customFormat="1" ht="16.5" customHeight="1">
      <c r="B369" s="33"/>
      <c r="C369" s="146" t="s">
        <v>1618</v>
      </c>
      <c r="D369" s="146" t="s">
        <v>162</v>
      </c>
      <c r="E369" s="147" t="s">
        <v>2955</v>
      </c>
      <c r="F369" s="148" t="s">
        <v>2956</v>
      </c>
      <c r="G369" s="149" t="s">
        <v>2783</v>
      </c>
      <c r="H369" s="150">
        <v>1</v>
      </c>
      <c r="I369" s="151"/>
      <c r="J369" s="152">
        <f>ROUND(I369*H369,2)</f>
        <v>0</v>
      </c>
      <c r="K369" s="148" t="s">
        <v>166</v>
      </c>
      <c r="L369" s="33"/>
      <c r="M369" s="153" t="s">
        <v>21</v>
      </c>
      <c r="N369" s="154" t="s">
        <v>47</v>
      </c>
      <c r="P369" s="155">
        <f>O369*H369</f>
        <v>0</v>
      </c>
      <c r="Q369" s="155">
        <v>0.0147</v>
      </c>
      <c r="R369" s="155">
        <f>Q369*H369</f>
        <v>0.0147</v>
      </c>
      <c r="S369" s="155">
        <v>0</v>
      </c>
      <c r="T369" s="156">
        <f>S369*H369</f>
        <v>0</v>
      </c>
      <c r="AR369" s="157" t="s">
        <v>352</v>
      </c>
      <c r="AT369" s="157" t="s">
        <v>162</v>
      </c>
      <c r="AU369" s="157" t="s">
        <v>85</v>
      </c>
      <c r="AY369" s="18" t="s">
        <v>160</v>
      </c>
      <c r="BE369" s="158">
        <f>IF(N369="základní",J369,0)</f>
        <v>0</v>
      </c>
      <c r="BF369" s="158">
        <f>IF(N369="snížená",J369,0)</f>
        <v>0</v>
      </c>
      <c r="BG369" s="158">
        <f>IF(N369="zákl. přenesená",J369,0)</f>
        <v>0</v>
      </c>
      <c r="BH369" s="158">
        <f>IF(N369="sníž. přenesená",J369,0)</f>
        <v>0</v>
      </c>
      <c r="BI369" s="158">
        <f>IF(N369="nulová",J369,0)</f>
        <v>0</v>
      </c>
      <c r="BJ369" s="18" t="s">
        <v>83</v>
      </c>
      <c r="BK369" s="158">
        <f>ROUND(I369*H369,2)</f>
        <v>0</v>
      </c>
      <c r="BL369" s="18" t="s">
        <v>352</v>
      </c>
      <c r="BM369" s="157" t="s">
        <v>2957</v>
      </c>
    </row>
    <row r="370" spans="2:65" s="1" customFormat="1" ht="16.5" customHeight="1">
      <c r="B370" s="33"/>
      <c r="C370" s="146" t="s">
        <v>1624</v>
      </c>
      <c r="D370" s="146" t="s">
        <v>162</v>
      </c>
      <c r="E370" s="147" t="s">
        <v>2958</v>
      </c>
      <c r="F370" s="148" t="s">
        <v>2959</v>
      </c>
      <c r="G370" s="149" t="s">
        <v>332</v>
      </c>
      <c r="H370" s="150">
        <v>4</v>
      </c>
      <c r="I370" s="151"/>
      <c r="J370" s="152">
        <f>ROUND(I370*H370,2)</f>
        <v>0</v>
      </c>
      <c r="K370" s="148" t="s">
        <v>166</v>
      </c>
      <c r="L370" s="33"/>
      <c r="M370" s="153" t="s">
        <v>21</v>
      </c>
      <c r="N370" s="154" t="s">
        <v>47</v>
      </c>
      <c r="P370" s="155">
        <f>O370*H370</f>
        <v>0</v>
      </c>
      <c r="Q370" s="155">
        <v>0.00021</v>
      </c>
      <c r="R370" s="155">
        <f>Q370*H370</f>
        <v>0.00084</v>
      </c>
      <c r="S370" s="155">
        <v>0</v>
      </c>
      <c r="T370" s="156">
        <f>S370*H370</f>
        <v>0</v>
      </c>
      <c r="AR370" s="157" t="s">
        <v>352</v>
      </c>
      <c r="AT370" s="157" t="s">
        <v>162</v>
      </c>
      <c r="AU370" s="157" t="s">
        <v>85</v>
      </c>
      <c r="AY370" s="18" t="s">
        <v>160</v>
      </c>
      <c r="BE370" s="158">
        <f>IF(N370="základní",J370,0)</f>
        <v>0</v>
      </c>
      <c r="BF370" s="158">
        <f>IF(N370="snížená",J370,0)</f>
        <v>0</v>
      </c>
      <c r="BG370" s="158">
        <f>IF(N370="zákl. přenesená",J370,0)</f>
        <v>0</v>
      </c>
      <c r="BH370" s="158">
        <f>IF(N370="sníž. přenesená",J370,0)</f>
        <v>0</v>
      </c>
      <c r="BI370" s="158">
        <f>IF(N370="nulová",J370,0)</f>
        <v>0</v>
      </c>
      <c r="BJ370" s="18" t="s">
        <v>83</v>
      </c>
      <c r="BK370" s="158">
        <f>ROUND(I370*H370,2)</f>
        <v>0</v>
      </c>
      <c r="BL370" s="18" t="s">
        <v>352</v>
      </c>
      <c r="BM370" s="157" t="s">
        <v>2960</v>
      </c>
    </row>
    <row r="371" spans="2:47" s="1" customFormat="1" ht="36">
      <c r="B371" s="33"/>
      <c r="D371" s="159" t="s">
        <v>169</v>
      </c>
      <c r="F371" s="160" t="s">
        <v>2961</v>
      </c>
      <c r="I371" s="94"/>
      <c r="L371" s="33"/>
      <c r="M371" s="161"/>
      <c r="T371" s="54"/>
      <c r="AT371" s="18" t="s">
        <v>169</v>
      </c>
      <c r="AU371" s="18" t="s">
        <v>85</v>
      </c>
    </row>
    <row r="372" spans="2:65" s="1" customFormat="1" ht="24" customHeight="1">
      <c r="B372" s="33"/>
      <c r="C372" s="146" t="s">
        <v>1633</v>
      </c>
      <c r="D372" s="146" t="s">
        <v>162</v>
      </c>
      <c r="E372" s="147" t="s">
        <v>2962</v>
      </c>
      <c r="F372" s="148" t="s">
        <v>2963</v>
      </c>
      <c r="G372" s="149" t="s">
        <v>2783</v>
      </c>
      <c r="H372" s="150">
        <v>1</v>
      </c>
      <c r="I372" s="151"/>
      <c r="J372" s="152">
        <f>ROUND(I372*H372,2)</f>
        <v>0</v>
      </c>
      <c r="K372" s="148" t="s">
        <v>166</v>
      </c>
      <c r="L372" s="33"/>
      <c r="M372" s="153" t="s">
        <v>21</v>
      </c>
      <c r="N372" s="154" t="s">
        <v>47</v>
      </c>
      <c r="P372" s="155">
        <f>O372*H372</f>
        <v>0</v>
      </c>
      <c r="Q372" s="155">
        <v>0.00537</v>
      </c>
      <c r="R372" s="155">
        <f>Q372*H372</f>
        <v>0.00537</v>
      </c>
      <c r="S372" s="155">
        <v>0</v>
      </c>
      <c r="T372" s="156">
        <f>S372*H372</f>
        <v>0</v>
      </c>
      <c r="AR372" s="157" t="s">
        <v>352</v>
      </c>
      <c r="AT372" s="157" t="s">
        <v>162</v>
      </c>
      <c r="AU372" s="157" t="s">
        <v>85</v>
      </c>
      <c r="AY372" s="18" t="s">
        <v>160</v>
      </c>
      <c r="BE372" s="158">
        <f>IF(N372="základní",J372,0)</f>
        <v>0</v>
      </c>
      <c r="BF372" s="158">
        <f>IF(N372="snížená",J372,0)</f>
        <v>0</v>
      </c>
      <c r="BG372" s="158">
        <f>IF(N372="zákl. přenesená",J372,0)</f>
        <v>0</v>
      </c>
      <c r="BH372" s="158">
        <f>IF(N372="sníž. přenesená",J372,0)</f>
        <v>0</v>
      </c>
      <c r="BI372" s="158">
        <f>IF(N372="nulová",J372,0)</f>
        <v>0</v>
      </c>
      <c r="BJ372" s="18" t="s">
        <v>83</v>
      </c>
      <c r="BK372" s="158">
        <f>ROUND(I372*H372,2)</f>
        <v>0</v>
      </c>
      <c r="BL372" s="18" t="s">
        <v>352</v>
      </c>
      <c r="BM372" s="157" t="s">
        <v>2964</v>
      </c>
    </row>
    <row r="373" spans="2:47" s="1" customFormat="1" ht="36">
      <c r="B373" s="33"/>
      <c r="D373" s="159" t="s">
        <v>169</v>
      </c>
      <c r="F373" s="160" t="s">
        <v>2961</v>
      </c>
      <c r="I373" s="94"/>
      <c r="L373" s="33"/>
      <c r="M373" s="161"/>
      <c r="T373" s="54"/>
      <c r="AT373" s="18" t="s">
        <v>169</v>
      </c>
      <c r="AU373" s="18" t="s">
        <v>85</v>
      </c>
    </row>
    <row r="374" spans="2:65" s="1" customFormat="1" ht="16.5" customHeight="1">
      <c r="B374" s="33"/>
      <c r="C374" s="192" t="s">
        <v>1639</v>
      </c>
      <c r="D374" s="192" t="s">
        <v>799</v>
      </c>
      <c r="E374" s="193" t="s">
        <v>2965</v>
      </c>
      <c r="F374" s="194" t="s">
        <v>2966</v>
      </c>
      <c r="G374" s="195" t="s">
        <v>332</v>
      </c>
      <c r="H374" s="196">
        <v>1</v>
      </c>
      <c r="I374" s="197"/>
      <c r="J374" s="198">
        <f>ROUND(I374*H374,2)</f>
        <v>0</v>
      </c>
      <c r="K374" s="194" t="s">
        <v>21</v>
      </c>
      <c r="L374" s="199"/>
      <c r="M374" s="200" t="s">
        <v>21</v>
      </c>
      <c r="N374" s="201" t="s">
        <v>47</v>
      </c>
      <c r="P374" s="155">
        <f>O374*H374</f>
        <v>0</v>
      </c>
      <c r="Q374" s="155">
        <v>0.044</v>
      </c>
      <c r="R374" s="155">
        <f>Q374*H374</f>
        <v>0.044</v>
      </c>
      <c r="S374" s="155">
        <v>0</v>
      </c>
      <c r="T374" s="156">
        <f>S374*H374</f>
        <v>0</v>
      </c>
      <c r="AR374" s="157" t="s">
        <v>445</v>
      </c>
      <c r="AT374" s="157" t="s">
        <v>799</v>
      </c>
      <c r="AU374" s="157" t="s">
        <v>85</v>
      </c>
      <c r="AY374" s="18" t="s">
        <v>160</v>
      </c>
      <c r="BE374" s="158">
        <f>IF(N374="základní",J374,0)</f>
        <v>0</v>
      </c>
      <c r="BF374" s="158">
        <f>IF(N374="snížená",J374,0)</f>
        <v>0</v>
      </c>
      <c r="BG374" s="158">
        <f>IF(N374="zákl. přenesená",J374,0)</f>
        <v>0</v>
      </c>
      <c r="BH374" s="158">
        <f>IF(N374="sníž. přenesená",J374,0)</f>
        <v>0</v>
      </c>
      <c r="BI374" s="158">
        <f>IF(N374="nulová",J374,0)</f>
        <v>0</v>
      </c>
      <c r="BJ374" s="18" t="s">
        <v>83</v>
      </c>
      <c r="BK374" s="158">
        <f>ROUND(I374*H374,2)</f>
        <v>0</v>
      </c>
      <c r="BL374" s="18" t="s">
        <v>352</v>
      </c>
      <c r="BM374" s="157" t="s">
        <v>2967</v>
      </c>
    </row>
    <row r="375" spans="2:65" s="1" customFormat="1" ht="24" customHeight="1">
      <c r="B375" s="33"/>
      <c r="C375" s="146" t="s">
        <v>1644</v>
      </c>
      <c r="D375" s="146" t="s">
        <v>162</v>
      </c>
      <c r="E375" s="147" t="s">
        <v>2968</v>
      </c>
      <c r="F375" s="148" t="s">
        <v>2969</v>
      </c>
      <c r="G375" s="149" t="s">
        <v>2783</v>
      </c>
      <c r="H375" s="150">
        <v>3</v>
      </c>
      <c r="I375" s="151"/>
      <c r="J375" s="152">
        <f>ROUND(I375*H375,2)</f>
        <v>0</v>
      </c>
      <c r="K375" s="148" t="s">
        <v>166</v>
      </c>
      <c r="L375" s="33"/>
      <c r="M375" s="153" t="s">
        <v>21</v>
      </c>
      <c r="N375" s="154" t="s">
        <v>47</v>
      </c>
      <c r="P375" s="155">
        <f>O375*H375</f>
        <v>0</v>
      </c>
      <c r="Q375" s="155">
        <v>0.00576</v>
      </c>
      <c r="R375" s="155">
        <f>Q375*H375</f>
        <v>0.01728</v>
      </c>
      <c r="S375" s="155">
        <v>0</v>
      </c>
      <c r="T375" s="156">
        <f>S375*H375</f>
        <v>0</v>
      </c>
      <c r="AR375" s="157" t="s">
        <v>352</v>
      </c>
      <c r="AT375" s="157" t="s">
        <v>162</v>
      </c>
      <c r="AU375" s="157" t="s">
        <v>85</v>
      </c>
      <c r="AY375" s="18" t="s">
        <v>160</v>
      </c>
      <c r="BE375" s="158">
        <f>IF(N375="základní",J375,0)</f>
        <v>0</v>
      </c>
      <c r="BF375" s="158">
        <f>IF(N375="snížená",J375,0)</f>
        <v>0</v>
      </c>
      <c r="BG375" s="158">
        <f>IF(N375="zákl. přenesená",J375,0)</f>
        <v>0</v>
      </c>
      <c r="BH375" s="158">
        <f>IF(N375="sníž. přenesená",J375,0)</f>
        <v>0</v>
      </c>
      <c r="BI375" s="158">
        <f>IF(N375="nulová",J375,0)</f>
        <v>0</v>
      </c>
      <c r="BJ375" s="18" t="s">
        <v>83</v>
      </c>
      <c r="BK375" s="158">
        <f>ROUND(I375*H375,2)</f>
        <v>0</v>
      </c>
      <c r="BL375" s="18" t="s">
        <v>352</v>
      </c>
      <c r="BM375" s="157" t="s">
        <v>2970</v>
      </c>
    </row>
    <row r="376" spans="2:47" s="1" customFormat="1" ht="36">
      <c r="B376" s="33"/>
      <c r="D376" s="159" t="s">
        <v>169</v>
      </c>
      <c r="F376" s="160" t="s">
        <v>2961</v>
      </c>
      <c r="I376" s="94"/>
      <c r="L376" s="33"/>
      <c r="M376" s="161"/>
      <c r="T376" s="54"/>
      <c r="AT376" s="18" t="s">
        <v>169</v>
      </c>
      <c r="AU376" s="18" t="s">
        <v>85</v>
      </c>
    </row>
    <row r="377" spans="2:65" s="1" customFormat="1" ht="16.5" customHeight="1">
      <c r="B377" s="33"/>
      <c r="C377" s="192" t="s">
        <v>1654</v>
      </c>
      <c r="D377" s="192" t="s">
        <v>799</v>
      </c>
      <c r="E377" s="193" t="s">
        <v>2971</v>
      </c>
      <c r="F377" s="194" t="s">
        <v>2972</v>
      </c>
      <c r="G377" s="195" t="s">
        <v>332</v>
      </c>
      <c r="H377" s="196">
        <v>2</v>
      </c>
      <c r="I377" s="197"/>
      <c r="J377" s="198">
        <f>ROUND(I377*H377,2)</f>
        <v>0</v>
      </c>
      <c r="K377" s="194" t="s">
        <v>21</v>
      </c>
      <c r="L377" s="199"/>
      <c r="M377" s="200" t="s">
        <v>21</v>
      </c>
      <c r="N377" s="201" t="s">
        <v>47</v>
      </c>
      <c r="P377" s="155">
        <f>O377*H377</f>
        <v>0</v>
      </c>
      <c r="Q377" s="155">
        <v>0.082</v>
      </c>
      <c r="R377" s="155">
        <f>Q377*H377</f>
        <v>0.164</v>
      </c>
      <c r="S377" s="155">
        <v>0</v>
      </c>
      <c r="T377" s="156">
        <f>S377*H377</f>
        <v>0</v>
      </c>
      <c r="AR377" s="157" t="s">
        <v>445</v>
      </c>
      <c r="AT377" s="157" t="s">
        <v>799</v>
      </c>
      <c r="AU377" s="157" t="s">
        <v>85</v>
      </c>
      <c r="AY377" s="18" t="s">
        <v>160</v>
      </c>
      <c r="BE377" s="158">
        <f>IF(N377="základní",J377,0)</f>
        <v>0</v>
      </c>
      <c r="BF377" s="158">
        <f>IF(N377="snížená",J377,0)</f>
        <v>0</v>
      </c>
      <c r="BG377" s="158">
        <f>IF(N377="zákl. přenesená",J377,0)</f>
        <v>0</v>
      </c>
      <c r="BH377" s="158">
        <f>IF(N377="sníž. přenesená",J377,0)</f>
        <v>0</v>
      </c>
      <c r="BI377" s="158">
        <f>IF(N377="nulová",J377,0)</f>
        <v>0</v>
      </c>
      <c r="BJ377" s="18" t="s">
        <v>83</v>
      </c>
      <c r="BK377" s="158">
        <f>ROUND(I377*H377,2)</f>
        <v>0</v>
      </c>
      <c r="BL377" s="18" t="s">
        <v>352</v>
      </c>
      <c r="BM377" s="157" t="s">
        <v>2973</v>
      </c>
    </row>
    <row r="378" spans="2:65" s="1" customFormat="1" ht="16.5" customHeight="1">
      <c r="B378" s="33"/>
      <c r="C378" s="192" t="s">
        <v>1665</v>
      </c>
      <c r="D378" s="192" t="s">
        <v>799</v>
      </c>
      <c r="E378" s="193" t="s">
        <v>2974</v>
      </c>
      <c r="F378" s="194" t="s">
        <v>2975</v>
      </c>
      <c r="G378" s="195" t="s">
        <v>332</v>
      </c>
      <c r="H378" s="196">
        <v>1</v>
      </c>
      <c r="I378" s="197"/>
      <c r="J378" s="198">
        <f>ROUND(I378*H378,2)</f>
        <v>0</v>
      </c>
      <c r="K378" s="194" t="s">
        <v>21</v>
      </c>
      <c r="L378" s="199"/>
      <c r="M378" s="200" t="s">
        <v>21</v>
      </c>
      <c r="N378" s="201" t="s">
        <v>47</v>
      </c>
      <c r="P378" s="155">
        <f>O378*H378</f>
        <v>0</v>
      </c>
      <c r="Q378" s="155">
        <v>0.067</v>
      </c>
      <c r="R378" s="155">
        <f>Q378*H378</f>
        <v>0.067</v>
      </c>
      <c r="S378" s="155">
        <v>0</v>
      </c>
      <c r="T378" s="156">
        <f>S378*H378</f>
        <v>0</v>
      </c>
      <c r="AR378" s="157" t="s">
        <v>445</v>
      </c>
      <c r="AT378" s="157" t="s">
        <v>799</v>
      </c>
      <c r="AU378" s="157" t="s">
        <v>85</v>
      </c>
      <c r="AY378" s="18" t="s">
        <v>160</v>
      </c>
      <c r="BE378" s="158">
        <f>IF(N378="základní",J378,0)</f>
        <v>0</v>
      </c>
      <c r="BF378" s="158">
        <f>IF(N378="snížená",J378,0)</f>
        <v>0</v>
      </c>
      <c r="BG378" s="158">
        <f>IF(N378="zákl. přenesená",J378,0)</f>
        <v>0</v>
      </c>
      <c r="BH378" s="158">
        <f>IF(N378="sníž. přenesená",J378,0)</f>
        <v>0</v>
      </c>
      <c r="BI378" s="158">
        <f>IF(N378="nulová",J378,0)</f>
        <v>0</v>
      </c>
      <c r="BJ378" s="18" t="s">
        <v>83</v>
      </c>
      <c r="BK378" s="158">
        <f>ROUND(I378*H378,2)</f>
        <v>0</v>
      </c>
      <c r="BL378" s="18" t="s">
        <v>352</v>
      </c>
      <c r="BM378" s="157" t="s">
        <v>2976</v>
      </c>
    </row>
    <row r="379" spans="2:65" s="1" customFormat="1" ht="16.5" customHeight="1">
      <c r="B379" s="33"/>
      <c r="C379" s="146" t="s">
        <v>1674</v>
      </c>
      <c r="D379" s="146" t="s">
        <v>162</v>
      </c>
      <c r="E379" s="147" t="s">
        <v>2977</v>
      </c>
      <c r="F379" s="148" t="s">
        <v>2978</v>
      </c>
      <c r="G379" s="149" t="s">
        <v>2783</v>
      </c>
      <c r="H379" s="150">
        <v>13</v>
      </c>
      <c r="I379" s="151"/>
      <c r="J379" s="152">
        <f>ROUND(I379*H379,2)</f>
        <v>0</v>
      </c>
      <c r="K379" s="148" t="s">
        <v>166</v>
      </c>
      <c r="L379" s="33"/>
      <c r="M379" s="153" t="s">
        <v>21</v>
      </c>
      <c r="N379" s="154" t="s">
        <v>47</v>
      </c>
      <c r="P379" s="155">
        <f>O379*H379</f>
        <v>0</v>
      </c>
      <c r="Q379" s="155">
        <v>0.0003</v>
      </c>
      <c r="R379" s="155">
        <f>Q379*H379</f>
        <v>0.0039</v>
      </c>
      <c r="S379" s="155">
        <v>0</v>
      </c>
      <c r="T379" s="156">
        <f>S379*H379</f>
        <v>0</v>
      </c>
      <c r="AR379" s="157" t="s">
        <v>352</v>
      </c>
      <c r="AT379" s="157" t="s">
        <v>162</v>
      </c>
      <c r="AU379" s="157" t="s">
        <v>85</v>
      </c>
      <c r="AY379" s="18" t="s">
        <v>160</v>
      </c>
      <c r="BE379" s="158">
        <f>IF(N379="základní",J379,0)</f>
        <v>0</v>
      </c>
      <c r="BF379" s="158">
        <f>IF(N379="snížená",J379,0)</f>
        <v>0</v>
      </c>
      <c r="BG379" s="158">
        <f>IF(N379="zákl. přenesená",J379,0)</f>
        <v>0</v>
      </c>
      <c r="BH379" s="158">
        <f>IF(N379="sníž. přenesená",J379,0)</f>
        <v>0</v>
      </c>
      <c r="BI379" s="158">
        <f>IF(N379="nulová",J379,0)</f>
        <v>0</v>
      </c>
      <c r="BJ379" s="18" t="s">
        <v>83</v>
      </c>
      <c r="BK379" s="158">
        <f>ROUND(I379*H379,2)</f>
        <v>0</v>
      </c>
      <c r="BL379" s="18" t="s">
        <v>352</v>
      </c>
      <c r="BM379" s="157" t="s">
        <v>2979</v>
      </c>
    </row>
    <row r="380" spans="2:65" s="1" customFormat="1" ht="16.5" customHeight="1">
      <c r="B380" s="33"/>
      <c r="C380" s="146" t="s">
        <v>1678</v>
      </c>
      <c r="D380" s="146" t="s">
        <v>162</v>
      </c>
      <c r="E380" s="147" t="s">
        <v>2980</v>
      </c>
      <c r="F380" s="148" t="s">
        <v>2981</v>
      </c>
      <c r="G380" s="149" t="s">
        <v>332</v>
      </c>
      <c r="H380" s="150">
        <v>1</v>
      </c>
      <c r="I380" s="151"/>
      <c r="J380" s="152">
        <f>ROUND(I380*H380,2)</f>
        <v>0</v>
      </c>
      <c r="K380" s="148" t="s">
        <v>166</v>
      </c>
      <c r="L380" s="33"/>
      <c r="M380" s="153" t="s">
        <v>21</v>
      </c>
      <c r="N380" s="154" t="s">
        <v>47</v>
      </c>
      <c r="P380" s="155">
        <f>O380*H380</f>
        <v>0</v>
      </c>
      <c r="Q380" s="155">
        <v>0.00109</v>
      </c>
      <c r="R380" s="155">
        <f>Q380*H380</f>
        <v>0.00109</v>
      </c>
      <c r="S380" s="155">
        <v>0</v>
      </c>
      <c r="T380" s="156">
        <f>S380*H380</f>
        <v>0</v>
      </c>
      <c r="AR380" s="157" t="s">
        <v>352</v>
      </c>
      <c r="AT380" s="157" t="s">
        <v>162</v>
      </c>
      <c r="AU380" s="157" t="s">
        <v>85</v>
      </c>
      <c r="AY380" s="18" t="s">
        <v>160</v>
      </c>
      <c r="BE380" s="158">
        <f>IF(N380="základní",J380,0)</f>
        <v>0</v>
      </c>
      <c r="BF380" s="158">
        <f>IF(N380="snížená",J380,0)</f>
        <v>0</v>
      </c>
      <c r="BG380" s="158">
        <f>IF(N380="zákl. přenesená",J380,0)</f>
        <v>0</v>
      </c>
      <c r="BH380" s="158">
        <f>IF(N380="sníž. přenesená",J380,0)</f>
        <v>0</v>
      </c>
      <c r="BI380" s="158">
        <f>IF(N380="nulová",J380,0)</f>
        <v>0</v>
      </c>
      <c r="BJ380" s="18" t="s">
        <v>83</v>
      </c>
      <c r="BK380" s="158">
        <f>ROUND(I380*H380,2)</f>
        <v>0</v>
      </c>
      <c r="BL380" s="18" t="s">
        <v>352</v>
      </c>
      <c r="BM380" s="157" t="s">
        <v>2982</v>
      </c>
    </row>
    <row r="381" spans="2:65" s="1" customFormat="1" ht="16.5" customHeight="1">
      <c r="B381" s="33"/>
      <c r="C381" s="146" t="s">
        <v>1684</v>
      </c>
      <c r="D381" s="146" t="s">
        <v>162</v>
      </c>
      <c r="E381" s="147" t="s">
        <v>2983</v>
      </c>
      <c r="F381" s="148" t="s">
        <v>2984</v>
      </c>
      <c r="G381" s="149" t="s">
        <v>2783</v>
      </c>
      <c r="H381" s="150">
        <v>1</v>
      </c>
      <c r="I381" s="151"/>
      <c r="J381" s="152">
        <f>ROUND(I381*H381,2)</f>
        <v>0</v>
      </c>
      <c r="K381" s="148" t="s">
        <v>21</v>
      </c>
      <c r="L381" s="33"/>
      <c r="M381" s="153" t="s">
        <v>21</v>
      </c>
      <c r="N381" s="154" t="s">
        <v>47</v>
      </c>
      <c r="P381" s="155">
        <f>O381*H381</f>
        <v>0</v>
      </c>
      <c r="Q381" s="155">
        <v>0.00196</v>
      </c>
      <c r="R381" s="155">
        <f>Q381*H381</f>
        <v>0.00196</v>
      </c>
      <c r="S381" s="155">
        <v>0</v>
      </c>
      <c r="T381" s="156">
        <f>S381*H381</f>
        <v>0</v>
      </c>
      <c r="AR381" s="157" t="s">
        <v>352</v>
      </c>
      <c r="AT381" s="157" t="s">
        <v>162</v>
      </c>
      <c r="AU381" s="157" t="s">
        <v>85</v>
      </c>
      <c r="AY381" s="18" t="s">
        <v>160</v>
      </c>
      <c r="BE381" s="158">
        <f>IF(N381="základní",J381,0)</f>
        <v>0</v>
      </c>
      <c r="BF381" s="158">
        <f>IF(N381="snížená",J381,0)</f>
        <v>0</v>
      </c>
      <c r="BG381" s="158">
        <f>IF(N381="zákl. přenesená",J381,0)</f>
        <v>0</v>
      </c>
      <c r="BH381" s="158">
        <f>IF(N381="sníž. přenesená",J381,0)</f>
        <v>0</v>
      </c>
      <c r="BI381" s="158">
        <f>IF(N381="nulová",J381,0)</f>
        <v>0</v>
      </c>
      <c r="BJ381" s="18" t="s">
        <v>83</v>
      </c>
      <c r="BK381" s="158">
        <f>ROUND(I381*H381,2)</f>
        <v>0</v>
      </c>
      <c r="BL381" s="18" t="s">
        <v>352</v>
      </c>
      <c r="BM381" s="157" t="s">
        <v>2985</v>
      </c>
    </row>
    <row r="382" spans="2:47" s="1" customFormat="1" ht="27">
      <c r="B382" s="33"/>
      <c r="D382" s="159" t="s">
        <v>169</v>
      </c>
      <c r="F382" s="160" t="s">
        <v>2986</v>
      </c>
      <c r="I382" s="94"/>
      <c r="L382" s="33"/>
      <c r="M382" s="161"/>
      <c r="T382" s="54"/>
      <c r="AT382" s="18" t="s">
        <v>169</v>
      </c>
      <c r="AU382" s="18" t="s">
        <v>85</v>
      </c>
    </row>
    <row r="383" spans="2:65" s="1" customFormat="1" ht="16.5" customHeight="1">
      <c r="B383" s="33"/>
      <c r="C383" s="146" t="s">
        <v>1688</v>
      </c>
      <c r="D383" s="146" t="s">
        <v>162</v>
      </c>
      <c r="E383" s="147" t="s">
        <v>2987</v>
      </c>
      <c r="F383" s="148" t="s">
        <v>2988</v>
      </c>
      <c r="G383" s="149" t="s">
        <v>2783</v>
      </c>
      <c r="H383" s="150">
        <v>1</v>
      </c>
      <c r="I383" s="151"/>
      <c r="J383" s="152">
        <f>ROUND(I383*H383,2)</f>
        <v>0</v>
      </c>
      <c r="K383" s="148" t="s">
        <v>166</v>
      </c>
      <c r="L383" s="33"/>
      <c r="M383" s="153" t="s">
        <v>21</v>
      </c>
      <c r="N383" s="154" t="s">
        <v>47</v>
      </c>
      <c r="P383" s="155">
        <f>O383*H383</f>
        <v>0</v>
      </c>
      <c r="Q383" s="155">
        <v>0.0018</v>
      </c>
      <c r="R383" s="155">
        <f>Q383*H383</f>
        <v>0.0018</v>
      </c>
      <c r="S383" s="155">
        <v>0</v>
      </c>
      <c r="T383" s="156">
        <f>S383*H383</f>
        <v>0</v>
      </c>
      <c r="AR383" s="157" t="s">
        <v>352</v>
      </c>
      <c r="AT383" s="157" t="s">
        <v>162</v>
      </c>
      <c r="AU383" s="157" t="s">
        <v>85</v>
      </c>
      <c r="AY383" s="18" t="s">
        <v>160</v>
      </c>
      <c r="BE383" s="158">
        <f>IF(N383="základní",J383,0)</f>
        <v>0</v>
      </c>
      <c r="BF383" s="158">
        <f>IF(N383="snížená",J383,0)</f>
        <v>0</v>
      </c>
      <c r="BG383" s="158">
        <f>IF(N383="zákl. přenesená",J383,0)</f>
        <v>0</v>
      </c>
      <c r="BH383" s="158">
        <f>IF(N383="sníž. přenesená",J383,0)</f>
        <v>0</v>
      </c>
      <c r="BI383" s="158">
        <f>IF(N383="nulová",J383,0)</f>
        <v>0</v>
      </c>
      <c r="BJ383" s="18" t="s">
        <v>83</v>
      </c>
      <c r="BK383" s="158">
        <f>ROUND(I383*H383,2)</f>
        <v>0</v>
      </c>
      <c r="BL383" s="18" t="s">
        <v>352</v>
      </c>
      <c r="BM383" s="157" t="s">
        <v>2989</v>
      </c>
    </row>
    <row r="384" spans="2:47" s="1" customFormat="1" ht="27">
      <c r="B384" s="33"/>
      <c r="D384" s="159" t="s">
        <v>169</v>
      </c>
      <c r="F384" s="160" t="s">
        <v>2986</v>
      </c>
      <c r="I384" s="94"/>
      <c r="L384" s="33"/>
      <c r="M384" s="161"/>
      <c r="T384" s="54"/>
      <c r="AT384" s="18" t="s">
        <v>169</v>
      </c>
      <c r="AU384" s="18" t="s">
        <v>85</v>
      </c>
    </row>
    <row r="385" spans="2:65" s="1" customFormat="1" ht="16.5" customHeight="1">
      <c r="B385" s="33"/>
      <c r="C385" s="146" t="s">
        <v>1695</v>
      </c>
      <c r="D385" s="146" t="s">
        <v>162</v>
      </c>
      <c r="E385" s="147" t="s">
        <v>2990</v>
      </c>
      <c r="F385" s="148" t="s">
        <v>2991</v>
      </c>
      <c r="G385" s="149" t="s">
        <v>2783</v>
      </c>
      <c r="H385" s="150">
        <v>6</v>
      </c>
      <c r="I385" s="151"/>
      <c r="J385" s="152">
        <f>ROUND(I385*H385,2)</f>
        <v>0</v>
      </c>
      <c r="K385" s="148" t="s">
        <v>166</v>
      </c>
      <c r="L385" s="33"/>
      <c r="M385" s="153" t="s">
        <v>21</v>
      </c>
      <c r="N385" s="154" t="s">
        <v>47</v>
      </c>
      <c r="P385" s="155">
        <f>O385*H385</f>
        <v>0</v>
      </c>
      <c r="Q385" s="155">
        <v>0.00184</v>
      </c>
      <c r="R385" s="155">
        <f>Q385*H385</f>
        <v>0.011040000000000001</v>
      </c>
      <c r="S385" s="155">
        <v>0</v>
      </c>
      <c r="T385" s="156">
        <f>S385*H385</f>
        <v>0</v>
      </c>
      <c r="AR385" s="157" t="s">
        <v>352</v>
      </c>
      <c r="AT385" s="157" t="s">
        <v>162</v>
      </c>
      <c r="AU385" s="157" t="s">
        <v>85</v>
      </c>
      <c r="AY385" s="18" t="s">
        <v>160</v>
      </c>
      <c r="BE385" s="158">
        <f>IF(N385="základní",J385,0)</f>
        <v>0</v>
      </c>
      <c r="BF385" s="158">
        <f>IF(N385="snížená",J385,0)</f>
        <v>0</v>
      </c>
      <c r="BG385" s="158">
        <f>IF(N385="zákl. přenesená",J385,0)</f>
        <v>0</v>
      </c>
      <c r="BH385" s="158">
        <f>IF(N385="sníž. přenesená",J385,0)</f>
        <v>0</v>
      </c>
      <c r="BI385" s="158">
        <f>IF(N385="nulová",J385,0)</f>
        <v>0</v>
      </c>
      <c r="BJ385" s="18" t="s">
        <v>83</v>
      </c>
      <c r="BK385" s="158">
        <f>ROUND(I385*H385,2)</f>
        <v>0</v>
      </c>
      <c r="BL385" s="18" t="s">
        <v>352</v>
      </c>
      <c r="BM385" s="157" t="s">
        <v>2992</v>
      </c>
    </row>
    <row r="386" spans="2:47" s="1" customFormat="1" ht="27">
      <c r="B386" s="33"/>
      <c r="D386" s="159" t="s">
        <v>169</v>
      </c>
      <c r="F386" s="160" t="s">
        <v>2993</v>
      </c>
      <c r="I386" s="94"/>
      <c r="L386" s="33"/>
      <c r="M386" s="161"/>
      <c r="T386" s="54"/>
      <c r="AT386" s="18" t="s">
        <v>169</v>
      </c>
      <c r="AU386" s="18" t="s">
        <v>85</v>
      </c>
    </row>
    <row r="387" spans="2:65" s="1" customFormat="1" ht="16.5" customHeight="1">
      <c r="B387" s="33"/>
      <c r="C387" s="146" t="s">
        <v>1699</v>
      </c>
      <c r="D387" s="146" t="s">
        <v>162</v>
      </c>
      <c r="E387" s="147" t="s">
        <v>2994</v>
      </c>
      <c r="F387" s="148" t="s">
        <v>2995</v>
      </c>
      <c r="G387" s="149" t="s">
        <v>2783</v>
      </c>
      <c r="H387" s="150">
        <v>2</v>
      </c>
      <c r="I387" s="151"/>
      <c r="J387" s="152">
        <f>ROUND(I387*H387,2)</f>
        <v>0</v>
      </c>
      <c r="K387" s="148" t="s">
        <v>166</v>
      </c>
      <c r="L387" s="33"/>
      <c r="M387" s="153" t="s">
        <v>21</v>
      </c>
      <c r="N387" s="154" t="s">
        <v>47</v>
      </c>
      <c r="P387" s="155">
        <f>O387*H387</f>
        <v>0</v>
      </c>
      <c r="Q387" s="155">
        <v>0.00184</v>
      </c>
      <c r="R387" s="155">
        <f>Q387*H387</f>
        <v>0.00368</v>
      </c>
      <c r="S387" s="155">
        <v>0</v>
      </c>
      <c r="T387" s="156">
        <f>S387*H387</f>
        <v>0</v>
      </c>
      <c r="AR387" s="157" t="s">
        <v>352</v>
      </c>
      <c r="AT387" s="157" t="s">
        <v>162</v>
      </c>
      <c r="AU387" s="157" t="s">
        <v>85</v>
      </c>
      <c r="AY387" s="18" t="s">
        <v>160</v>
      </c>
      <c r="BE387" s="158">
        <f>IF(N387="základní",J387,0)</f>
        <v>0</v>
      </c>
      <c r="BF387" s="158">
        <f>IF(N387="snížená",J387,0)</f>
        <v>0</v>
      </c>
      <c r="BG387" s="158">
        <f>IF(N387="zákl. přenesená",J387,0)</f>
        <v>0</v>
      </c>
      <c r="BH387" s="158">
        <f>IF(N387="sníž. přenesená",J387,0)</f>
        <v>0</v>
      </c>
      <c r="BI387" s="158">
        <f>IF(N387="nulová",J387,0)</f>
        <v>0</v>
      </c>
      <c r="BJ387" s="18" t="s">
        <v>83</v>
      </c>
      <c r="BK387" s="158">
        <f>ROUND(I387*H387,2)</f>
        <v>0</v>
      </c>
      <c r="BL387" s="18" t="s">
        <v>352</v>
      </c>
      <c r="BM387" s="157" t="s">
        <v>2996</v>
      </c>
    </row>
    <row r="388" spans="2:47" s="1" customFormat="1" ht="27">
      <c r="B388" s="33"/>
      <c r="D388" s="159" t="s">
        <v>169</v>
      </c>
      <c r="F388" s="160" t="s">
        <v>2997</v>
      </c>
      <c r="I388" s="94"/>
      <c r="L388" s="33"/>
      <c r="M388" s="161"/>
      <c r="T388" s="54"/>
      <c r="AT388" s="18" t="s">
        <v>169</v>
      </c>
      <c r="AU388" s="18" t="s">
        <v>85</v>
      </c>
    </row>
    <row r="389" spans="2:65" s="1" customFormat="1" ht="24" customHeight="1">
      <c r="B389" s="33"/>
      <c r="C389" s="146" t="s">
        <v>1703</v>
      </c>
      <c r="D389" s="146" t="s">
        <v>162</v>
      </c>
      <c r="E389" s="147" t="s">
        <v>2998</v>
      </c>
      <c r="F389" s="148" t="s">
        <v>2999</v>
      </c>
      <c r="G389" s="149" t="s">
        <v>332</v>
      </c>
      <c r="H389" s="150">
        <v>4</v>
      </c>
      <c r="I389" s="151"/>
      <c r="J389" s="152">
        <f>ROUND(I389*H389,2)</f>
        <v>0</v>
      </c>
      <c r="K389" s="148" t="s">
        <v>21</v>
      </c>
      <c r="L389" s="33"/>
      <c r="M389" s="153" t="s">
        <v>21</v>
      </c>
      <c r="N389" s="154" t="s">
        <v>47</v>
      </c>
      <c r="P389" s="155">
        <f>O389*H389</f>
        <v>0</v>
      </c>
      <c r="Q389" s="155">
        <v>0.00018</v>
      </c>
      <c r="R389" s="155">
        <f>Q389*H389</f>
        <v>0.00072</v>
      </c>
      <c r="S389" s="155">
        <v>0</v>
      </c>
      <c r="T389" s="156">
        <f>S389*H389</f>
        <v>0</v>
      </c>
      <c r="AR389" s="157" t="s">
        <v>352</v>
      </c>
      <c r="AT389" s="157" t="s">
        <v>162</v>
      </c>
      <c r="AU389" s="157" t="s">
        <v>85</v>
      </c>
      <c r="AY389" s="18" t="s">
        <v>160</v>
      </c>
      <c r="BE389" s="158">
        <f>IF(N389="základní",J389,0)</f>
        <v>0</v>
      </c>
      <c r="BF389" s="158">
        <f>IF(N389="snížená",J389,0)</f>
        <v>0</v>
      </c>
      <c r="BG389" s="158">
        <f>IF(N389="zákl. přenesená",J389,0)</f>
        <v>0</v>
      </c>
      <c r="BH389" s="158">
        <f>IF(N389="sníž. přenesená",J389,0)</f>
        <v>0</v>
      </c>
      <c r="BI389" s="158">
        <f>IF(N389="nulová",J389,0)</f>
        <v>0</v>
      </c>
      <c r="BJ389" s="18" t="s">
        <v>83</v>
      </c>
      <c r="BK389" s="158">
        <f>ROUND(I389*H389,2)</f>
        <v>0</v>
      </c>
      <c r="BL389" s="18" t="s">
        <v>352</v>
      </c>
      <c r="BM389" s="157" t="s">
        <v>3000</v>
      </c>
    </row>
    <row r="390" spans="2:47" s="1" customFormat="1" ht="54">
      <c r="B390" s="33"/>
      <c r="D390" s="159" t="s">
        <v>169</v>
      </c>
      <c r="F390" s="160" t="s">
        <v>3001</v>
      </c>
      <c r="I390" s="94"/>
      <c r="L390" s="33"/>
      <c r="M390" s="161"/>
      <c r="T390" s="54"/>
      <c r="AT390" s="18" t="s">
        <v>169</v>
      </c>
      <c r="AU390" s="18" t="s">
        <v>85</v>
      </c>
    </row>
    <row r="391" spans="2:65" s="1" customFormat="1" ht="16.5" customHeight="1">
      <c r="B391" s="33"/>
      <c r="C391" s="146" t="s">
        <v>1710</v>
      </c>
      <c r="D391" s="146" t="s">
        <v>162</v>
      </c>
      <c r="E391" s="147" t="s">
        <v>3002</v>
      </c>
      <c r="F391" s="148" t="s">
        <v>3003</v>
      </c>
      <c r="G391" s="149" t="s">
        <v>332</v>
      </c>
      <c r="H391" s="150">
        <v>1</v>
      </c>
      <c r="I391" s="151"/>
      <c r="J391" s="152">
        <f>ROUND(I391*H391,2)</f>
        <v>0</v>
      </c>
      <c r="K391" s="148" t="s">
        <v>21</v>
      </c>
      <c r="L391" s="33"/>
      <c r="M391" s="153" t="s">
        <v>21</v>
      </c>
      <c r="N391" s="154" t="s">
        <v>47</v>
      </c>
      <c r="P391" s="155">
        <f>O391*H391</f>
        <v>0</v>
      </c>
      <c r="Q391" s="155">
        <v>0.00018</v>
      </c>
      <c r="R391" s="155">
        <f>Q391*H391</f>
        <v>0.00018</v>
      </c>
      <c r="S391" s="155">
        <v>0</v>
      </c>
      <c r="T391" s="156">
        <f>S391*H391</f>
        <v>0</v>
      </c>
      <c r="AR391" s="157" t="s">
        <v>352</v>
      </c>
      <c r="AT391" s="157" t="s">
        <v>162</v>
      </c>
      <c r="AU391" s="157" t="s">
        <v>85</v>
      </c>
      <c r="AY391" s="18" t="s">
        <v>160</v>
      </c>
      <c r="BE391" s="158">
        <f>IF(N391="základní",J391,0)</f>
        <v>0</v>
      </c>
      <c r="BF391" s="158">
        <f>IF(N391="snížená",J391,0)</f>
        <v>0</v>
      </c>
      <c r="BG391" s="158">
        <f>IF(N391="zákl. přenesená",J391,0)</f>
        <v>0</v>
      </c>
      <c r="BH391" s="158">
        <f>IF(N391="sníž. přenesená",J391,0)</f>
        <v>0</v>
      </c>
      <c r="BI391" s="158">
        <f>IF(N391="nulová",J391,0)</f>
        <v>0</v>
      </c>
      <c r="BJ391" s="18" t="s">
        <v>83</v>
      </c>
      <c r="BK391" s="158">
        <f>ROUND(I391*H391,2)</f>
        <v>0</v>
      </c>
      <c r="BL391" s="18" t="s">
        <v>352</v>
      </c>
      <c r="BM391" s="157" t="s">
        <v>3004</v>
      </c>
    </row>
    <row r="392" spans="2:47" s="1" customFormat="1" ht="54">
      <c r="B392" s="33"/>
      <c r="D392" s="159" t="s">
        <v>169</v>
      </c>
      <c r="F392" s="160" t="s">
        <v>3001</v>
      </c>
      <c r="I392" s="94"/>
      <c r="L392" s="33"/>
      <c r="M392" s="161"/>
      <c r="T392" s="54"/>
      <c r="AT392" s="18" t="s">
        <v>169</v>
      </c>
      <c r="AU392" s="18" t="s">
        <v>85</v>
      </c>
    </row>
    <row r="393" spans="2:65" s="1" customFormat="1" ht="16.5" customHeight="1">
      <c r="B393" s="33"/>
      <c r="C393" s="146" t="s">
        <v>1718</v>
      </c>
      <c r="D393" s="146" t="s">
        <v>162</v>
      </c>
      <c r="E393" s="147" t="s">
        <v>3005</v>
      </c>
      <c r="F393" s="148" t="s">
        <v>3006</v>
      </c>
      <c r="G393" s="149" t="s">
        <v>332</v>
      </c>
      <c r="H393" s="150">
        <v>41</v>
      </c>
      <c r="I393" s="151"/>
      <c r="J393" s="152">
        <f>ROUND(I393*H393,2)</f>
        <v>0</v>
      </c>
      <c r="K393" s="148" t="s">
        <v>21</v>
      </c>
      <c r="L393" s="33"/>
      <c r="M393" s="153" t="s">
        <v>21</v>
      </c>
      <c r="N393" s="154" t="s">
        <v>47</v>
      </c>
      <c r="P393" s="155">
        <f>O393*H393</f>
        <v>0</v>
      </c>
      <c r="Q393" s="155">
        <v>0.00018</v>
      </c>
      <c r="R393" s="155">
        <f>Q393*H393</f>
        <v>0.00738</v>
      </c>
      <c r="S393" s="155">
        <v>0</v>
      </c>
      <c r="T393" s="156">
        <f>S393*H393</f>
        <v>0</v>
      </c>
      <c r="AR393" s="157" t="s">
        <v>352</v>
      </c>
      <c r="AT393" s="157" t="s">
        <v>162</v>
      </c>
      <c r="AU393" s="157" t="s">
        <v>85</v>
      </c>
      <c r="AY393" s="18" t="s">
        <v>160</v>
      </c>
      <c r="BE393" s="158">
        <f>IF(N393="základní",J393,0)</f>
        <v>0</v>
      </c>
      <c r="BF393" s="158">
        <f>IF(N393="snížená",J393,0)</f>
        <v>0</v>
      </c>
      <c r="BG393" s="158">
        <f>IF(N393="zákl. přenesená",J393,0)</f>
        <v>0</v>
      </c>
      <c r="BH393" s="158">
        <f>IF(N393="sníž. přenesená",J393,0)</f>
        <v>0</v>
      </c>
      <c r="BI393" s="158">
        <f>IF(N393="nulová",J393,0)</f>
        <v>0</v>
      </c>
      <c r="BJ393" s="18" t="s">
        <v>83</v>
      </c>
      <c r="BK393" s="158">
        <f>ROUND(I393*H393,2)</f>
        <v>0</v>
      </c>
      <c r="BL393" s="18" t="s">
        <v>352</v>
      </c>
      <c r="BM393" s="157" t="s">
        <v>3007</v>
      </c>
    </row>
    <row r="394" spans="2:47" s="1" customFormat="1" ht="54">
      <c r="B394" s="33"/>
      <c r="D394" s="159" t="s">
        <v>169</v>
      </c>
      <c r="F394" s="160" t="s">
        <v>3001</v>
      </c>
      <c r="I394" s="94"/>
      <c r="L394" s="33"/>
      <c r="M394" s="161"/>
      <c r="T394" s="54"/>
      <c r="AT394" s="18" t="s">
        <v>169</v>
      </c>
      <c r="AU394" s="18" t="s">
        <v>85</v>
      </c>
    </row>
    <row r="395" spans="2:65" s="1" customFormat="1" ht="16.5" customHeight="1">
      <c r="B395" s="33"/>
      <c r="C395" s="146" t="s">
        <v>1722</v>
      </c>
      <c r="D395" s="146" t="s">
        <v>162</v>
      </c>
      <c r="E395" s="147" t="s">
        <v>3008</v>
      </c>
      <c r="F395" s="148" t="s">
        <v>3009</v>
      </c>
      <c r="G395" s="149" t="s">
        <v>332</v>
      </c>
      <c r="H395" s="150">
        <v>12</v>
      </c>
      <c r="I395" s="151"/>
      <c r="J395" s="152">
        <f>ROUND(I395*H395,2)</f>
        <v>0</v>
      </c>
      <c r="K395" s="148" t="s">
        <v>21</v>
      </c>
      <c r="L395" s="33"/>
      <c r="M395" s="153" t="s">
        <v>21</v>
      </c>
      <c r="N395" s="154" t="s">
        <v>47</v>
      </c>
      <c r="P395" s="155">
        <f>O395*H395</f>
        <v>0</v>
      </c>
      <c r="Q395" s="155">
        <v>0.00018</v>
      </c>
      <c r="R395" s="155">
        <f>Q395*H395</f>
        <v>0.00216</v>
      </c>
      <c r="S395" s="155">
        <v>0</v>
      </c>
      <c r="T395" s="156">
        <f>S395*H395</f>
        <v>0</v>
      </c>
      <c r="AR395" s="157" t="s">
        <v>352</v>
      </c>
      <c r="AT395" s="157" t="s">
        <v>162</v>
      </c>
      <c r="AU395" s="157" t="s">
        <v>85</v>
      </c>
      <c r="AY395" s="18" t="s">
        <v>160</v>
      </c>
      <c r="BE395" s="158">
        <f>IF(N395="základní",J395,0)</f>
        <v>0</v>
      </c>
      <c r="BF395" s="158">
        <f>IF(N395="snížená",J395,0)</f>
        <v>0</v>
      </c>
      <c r="BG395" s="158">
        <f>IF(N395="zákl. přenesená",J395,0)</f>
        <v>0</v>
      </c>
      <c r="BH395" s="158">
        <f>IF(N395="sníž. přenesená",J395,0)</f>
        <v>0</v>
      </c>
      <c r="BI395" s="158">
        <f>IF(N395="nulová",J395,0)</f>
        <v>0</v>
      </c>
      <c r="BJ395" s="18" t="s">
        <v>83</v>
      </c>
      <c r="BK395" s="158">
        <f>ROUND(I395*H395,2)</f>
        <v>0</v>
      </c>
      <c r="BL395" s="18" t="s">
        <v>352</v>
      </c>
      <c r="BM395" s="157" t="s">
        <v>3010</v>
      </c>
    </row>
    <row r="396" spans="2:47" s="1" customFormat="1" ht="54">
      <c r="B396" s="33"/>
      <c r="D396" s="159" t="s">
        <v>169</v>
      </c>
      <c r="F396" s="160" t="s">
        <v>3001</v>
      </c>
      <c r="I396" s="94"/>
      <c r="L396" s="33"/>
      <c r="M396" s="161"/>
      <c r="T396" s="54"/>
      <c r="AT396" s="18" t="s">
        <v>169</v>
      </c>
      <c r="AU396" s="18" t="s">
        <v>85</v>
      </c>
    </row>
    <row r="397" spans="2:65" s="1" customFormat="1" ht="16.5" customHeight="1">
      <c r="B397" s="33"/>
      <c r="C397" s="146" t="s">
        <v>1726</v>
      </c>
      <c r="D397" s="146" t="s">
        <v>162</v>
      </c>
      <c r="E397" s="147" t="s">
        <v>3011</v>
      </c>
      <c r="F397" s="148" t="s">
        <v>3012</v>
      </c>
      <c r="G397" s="149" t="s">
        <v>332</v>
      </c>
      <c r="H397" s="150">
        <v>4</v>
      </c>
      <c r="I397" s="151"/>
      <c r="J397" s="152">
        <f>ROUND(I397*H397,2)</f>
        <v>0</v>
      </c>
      <c r="K397" s="148" t="s">
        <v>21</v>
      </c>
      <c r="L397" s="33"/>
      <c r="M397" s="153" t="s">
        <v>21</v>
      </c>
      <c r="N397" s="154" t="s">
        <v>47</v>
      </c>
      <c r="P397" s="155">
        <f>O397*H397</f>
        <v>0</v>
      </c>
      <c r="Q397" s="155">
        <v>0.00018</v>
      </c>
      <c r="R397" s="155">
        <f>Q397*H397</f>
        <v>0.00072</v>
      </c>
      <c r="S397" s="155">
        <v>0</v>
      </c>
      <c r="T397" s="156">
        <f>S397*H397</f>
        <v>0</v>
      </c>
      <c r="AR397" s="157" t="s">
        <v>352</v>
      </c>
      <c r="AT397" s="157" t="s">
        <v>162</v>
      </c>
      <c r="AU397" s="157" t="s">
        <v>85</v>
      </c>
      <c r="AY397" s="18" t="s">
        <v>160</v>
      </c>
      <c r="BE397" s="158">
        <f>IF(N397="základní",J397,0)</f>
        <v>0</v>
      </c>
      <c r="BF397" s="158">
        <f>IF(N397="snížená",J397,0)</f>
        <v>0</v>
      </c>
      <c r="BG397" s="158">
        <f>IF(N397="zákl. přenesená",J397,0)</f>
        <v>0</v>
      </c>
      <c r="BH397" s="158">
        <f>IF(N397="sníž. přenesená",J397,0)</f>
        <v>0</v>
      </c>
      <c r="BI397" s="158">
        <f>IF(N397="nulová",J397,0)</f>
        <v>0</v>
      </c>
      <c r="BJ397" s="18" t="s">
        <v>83</v>
      </c>
      <c r="BK397" s="158">
        <f>ROUND(I397*H397,2)</f>
        <v>0</v>
      </c>
      <c r="BL397" s="18" t="s">
        <v>352</v>
      </c>
      <c r="BM397" s="157" t="s">
        <v>3013</v>
      </c>
    </row>
    <row r="398" spans="2:47" s="1" customFormat="1" ht="54">
      <c r="B398" s="33"/>
      <c r="D398" s="159" t="s">
        <v>169</v>
      </c>
      <c r="F398" s="160" t="s">
        <v>3001</v>
      </c>
      <c r="I398" s="94"/>
      <c r="L398" s="33"/>
      <c r="M398" s="161"/>
      <c r="T398" s="54"/>
      <c r="AT398" s="18" t="s">
        <v>169</v>
      </c>
      <c r="AU398" s="18" t="s">
        <v>85</v>
      </c>
    </row>
    <row r="399" spans="2:65" s="1" customFormat="1" ht="16.5" customHeight="1">
      <c r="B399" s="33"/>
      <c r="C399" s="146" t="s">
        <v>3014</v>
      </c>
      <c r="D399" s="146" t="s">
        <v>162</v>
      </c>
      <c r="E399" s="147" t="s">
        <v>3015</v>
      </c>
      <c r="F399" s="148" t="s">
        <v>3016</v>
      </c>
      <c r="G399" s="149" t="s">
        <v>332</v>
      </c>
      <c r="H399" s="150">
        <v>6</v>
      </c>
      <c r="I399" s="151"/>
      <c r="J399" s="152">
        <f>ROUND(I399*H399,2)</f>
        <v>0</v>
      </c>
      <c r="K399" s="148" t="s">
        <v>21</v>
      </c>
      <c r="L399" s="33"/>
      <c r="M399" s="153" t="s">
        <v>21</v>
      </c>
      <c r="N399" s="154" t="s">
        <v>47</v>
      </c>
      <c r="P399" s="155">
        <f>O399*H399</f>
        <v>0</v>
      </c>
      <c r="Q399" s="155">
        <v>0.00018</v>
      </c>
      <c r="R399" s="155">
        <f>Q399*H399</f>
        <v>0.00108</v>
      </c>
      <c r="S399" s="155">
        <v>0</v>
      </c>
      <c r="T399" s="156">
        <f>S399*H399</f>
        <v>0</v>
      </c>
      <c r="AR399" s="157" t="s">
        <v>352</v>
      </c>
      <c r="AT399" s="157" t="s">
        <v>162</v>
      </c>
      <c r="AU399" s="157" t="s">
        <v>85</v>
      </c>
      <c r="AY399" s="18" t="s">
        <v>160</v>
      </c>
      <c r="BE399" s="158">
        <f>IF(N399="základní",J399,0)</f>
        <v>0</v>
      </c>
      <c r="BF399" s="158">
        <f>IF(N399="snížená",J399,0)</f>
        <v>0</v>
      </c>
      <c r="BG399" s="158">
        <f>IF(N399="zákl. přenesená",J399,0)</f>
        <v>0</v>
      </c>
      <c r="BH399" s="158">
        <f>IF(N399="sníž. přenesená",J399,0)</f>
        <v>0</v>
      </c>
      <c r="BI399" s="158">
        <f>IF(N399="nulová",J399,0)</f>
        <v>0</v>
      </c>
      <c r="BJ399" s="18" t="s">
        <v>83</v>
      </c>
      <c r="BK399" s="158">
        <f>ROUND(I399*H399,2)</f>
        <v>0</v>
      </c>
      <c r="BL399" s="18" t="s">
        <v>352</v>
      </c>
      <c r="BM399" s="157" t="s">
        <v>3017</v>
      </c>
    </row>
    <row r="400" spans="2:47" s="1" customFormat="1" ht="54">
      <c r="B400" s="33"/>
      <c r="D400" s="159" t="s">
        <v>169</v>
      </c>
      <c r="F400" s="160" t="s">
        <v>3001</v>
      </c>
      <c r="I400" s="94"/>
      <c r="L400" s="33"/>
      <c r="M400" s="161"/>
      <c r="T400" s="54"/>
      <c r="AT400" s="18" t="s">
        <v>169</v>
      </c>
      <c r="AU400" s="18" t="s">
        <v>85</v>
      </c>
    </row>
    <row r="401" spans="2:65" s="1" customFormat="1" ht="24" customHeight="1">
      <c r="B401" s="33"/>
      <c r="C401" s="146" t="s">
        <v>1743</v>
      </c>
      <c r="D401" s="146" t="s">
        <v>162</v>
      </c>
      <c r="E401" s="147" t="s">
        <v>3018</v>
      </c>
      <c r="F401" s="148" t="s">
        <v>3019</v>
      </c>
      <c r="G401" s="149" t="s">
        <v>256</v>
      </c>
      <c r="H401" s="150">
        <v>0.477</v>
      </c>
      <c r="I401" s="151"/>
      <c r="J401" s="152">
        <f>ROUND(I401*H401,2)</f>
        <v>0</v>
      </c>
      <c r="K401" s="148" t="s">
        <v>166</v>
      </c>
      <c r="L401" s="33"/>
      <c r="M401" s="153" t="s">
        <v>21</v>
      </c>
      <c r="N401" s="154" t="s">
        <v>47</v>
      </c>
      <c r="P401" s="155">
        <f>O401*H401</f>
        <v>0</v>
      </c>
      <c r="Q401" s="155">
        <v>0</v>
      </c>
      <c r="R401" s="155">
        <f>Q401*H401</f>
        <v>0</v>
      </c>
      <c r="S401" s="155">
        <v>0</v>
      </c>
      <c r="T401" s="156">
        <f>S401*H401</f>
        <v>0</v>
      </c>
      <c r="AR401" s="157" t="s">
        <v>352</v>
      </c>
      <c r="AT401" s="157" t="s">
        <v>162</v>
      </c>
      <c r="AU401" s="157" t="s">
        <v>85</v>
      </c>
      <c r="AY401" s="18" t="s">
        <v>160</v>
      </c>
      <c r="BE401" s="158">
        <f>IF(N401="základní",J401,0)</f>
        <v>0</v>
      </c>
      <c r="BF401" s="158">
        <f>IF(N401="snížená",J401,0)</f>
        <v>0</v>
      </c>
      <c r="BG401" s="158">
        <f>IF(N401="zákl. přenesená",J401,0)</f>
        <v>0</v>
      </c>
      <c r="BH401" s="158">
        <f>IF(N401="sníž. přenesená",J401,0)</f>
        <v>0</v>
      </c>
      <c r="BI401" s="158">
        <f>IF(N401="nulová",J401,0)</f>
        <v>0</v>
      </c>
      <c r="BJ401" s="18" t="s">
        <v>83</v>
      </c>
      <c r="BK401" s="158">
        <f>ROUND(I401*H401,2)</f>
        <v>0</v>
      </c>
      <c r="BL401" s="18" t="s">
        <v>352</v>
      </c>
      <c r="BM401" s="157" t="s">
        <v>3020</v>
      </c>
    </row>
    <row r="402" spans="2:47" s="1" customFormat="1" ht="72">
      <c r="B402" s="33"/>
      <c r="D402" s="159" t="s">
        <v>169</v>
      </c>
      <c r="F402" s="160" t="s">
        <v>1909</v>
      </c>
      <c r="I402" s="94"/>
      <c r="L402" s="33"/>
      <c r="M402" s="161"/>
      <c r="T402" s="54"/>
      <c r="AT402" s="18" t="s">
        <v>169</v>
      </c>
      <c r="AU402" s="18" t="s">
        <v>85</v>
      </c>
    </row>
    <row r="403" spans="2:63" s="11" customFormat="1" ht="22.75" customHeight="1">
      <c r="B403" s="134"/>
      <c r="D403" s="135" t="s">
        <v>75</v>
      </c>
      <c r="E403" s="144" t="s">
        <v>3021</v>
      </c>
      <c r="F403" s="144" t="s">
        <v>3022</v>
      </c>
      <c r="I403" s="137"/>
      <c r="J403" s="145">
        <f>BK403</f>
        <v>0</v>
      </c>
      <c r="L403" s="134"/>
      <c r="M403" s="139"/>
      <c r="P403" s="140">
        <f>SUM(P404:P407)</f>
        <v>0</v>
      </c>
      <c r="R403" s="140">
        <f>SUM(R404:R407)</f>
        <v>0.0373</v>
      </c>
      <c r="T403" s="141">
        <f>SUM(T404:T407)</f>
        <v>0</v>
      </c>
      <c r="AR403" s="135" t="s">
        <v>85</v>
      </c>
      <c r="AT403" s="142" t="s">
        <v>75</v>
      </c>
      <c r="AU403" s="142" t="s">
        <v>83</v>
      </c>
      <c r="AY403" s="135" t="s">
        <v>160</v>
      </c>
      <c r="BK403" s="143">
        <f>SUM(BK404:BK407)</f>
        <v>0</v>
      </c>
    </row>
    <row r="404" spans="2:65" s="1" customFormat="1" ht="24" customHeight="1">
      <c r="B404" s="33"/>
      <c r="C404" s="146" t="s">
        <v>1749</v>
      </c>
      <c r="D404" s="146" t="s">
        <v>162</v>
      </c>
      <c r="E404" s="147" t="s">
        <v>3023</v>
      </c>
      <c r="F404" s="148" t="s">
        <v>3024</v>
      </c>
      <c r="G404" s="149" t="s">
        <v>2783</v>
      </c>
      <c r="H404" s="150">
        <v>2</v>
      </c>
      <c r="I404" s="151"/>
      <c r="J404" s="152">
        <f>ROUND(I404*H404,2)</f>
        <v>0</v>
      </c>
      <c r="K404" s="148" t="s">
        <v>166</v>
      </c>
      <c r="L404" s="33"/>
      <c r="M404" s="153" t="s">
        <v>21</v>
      </c>
      <c r="N404" s="154" t="s">
        <v>47</v>
      </c>
      <c r="P404" s="155">
        <f>O404*H404</f>
        <v>0</v>
      </c>
      <c r="Q404" s="155">
        <v>0.01865</v>
      </c>
      <c r="R404" s="155">
        <f>Q404*H404</f>
        <v>0.0373</v>
      </c>
      <c r="S404" s="155">
        <v>0</v>
      </c>
      <c r="T404" s="156">
        <f>S404*H404</f>
        <v>0</v>
      </c>
      <c r="AR404" s="157" t="s">
        <v>352</v>
      </c>
      <c r="AT404" s="157" t="s">
        <v>162</v>
      </c>
      <c r="AU404" s="157" t="s">
        <v>85</v>
      </c>
      <c r="AY404" s="18" t="s">
        <v>160</v>
      </c>
      <c r="BE404" s="158">
        <f>IF(N404="základní",J404,0)</f>
        <v>0</v>
      </c>
      <c r="BF404" s="158">
        <f>IF(N404="snížená",J404,0)</f>
        <v>0</v>
      </c>
      <c r="BG404" s="158">
        <f>IF(N404="zákl. přenesená",J404,0)</f>
        <v>0</v>
      </c>
      <c r="BH404" s="158">
        <f>IF(N404="sníž. přenesená",J404,0)</f>
        <v>0</v>
      </c>
      <c r="BI404" s="158">
        <f>IF(N404="nulová",J404,0)</f>
        <v>0</v>
      </c>
      <c r="BJ404" s="18" t="s">
        <v>83</v>
      </c>
      <c r="BK404" s="158">
        <f>ROUND(I404*H404,2)</f>
        <v>0</v>
      </c>
      <c r="BL404" s="18" t="s">
        <v>352</v>
      </c>
      <c r="BM404" s="157" t="s">
        <v>3025</v>
      </c>
    </row>
    <row r="405" spans="2:47" s="1" customFormat="1" ht="63">
      <c r="B405" s="33"/>
      <c r="D405" s="159" t="s">
        <v>169</v>
      </c>
      <c r="F405" s="160" t="s">
        <v>3026</v>
      </c>
      <c r="I405" s="94"/>
      <c r="L405" s="33"/>
      <c r="M405" s="161"/>
      <c r="T405" s="54"/>
      <c r="AT405" s="18" t="s">
        <v>169</v>
      </c>
      <c r="AU405" s="18" t="s">
        <v>85</v>
      </c>
    </row>
    <row r="406" spans="2:65" s="1" customFormat="1" ht="24" customHeight="1">
      <c r="B406" s="33"/>
      <c r="C406" s="146" t="s">
        <v>1754</v>
      </c>
      <c r="D406" s="146" t="s">
        <v>162</v>
      </c>
      <c r="E406" s="147" t="s">
        <v>3027</v>
      </c>
      <c r="F406" s="148" t="s">
        <v>3028</v>
      </c>
      <c r="G406" s="149" t="s">
        <v>256</v>
      </c>
      <c r="H406" s="150">
        <v>0.037</v>
      </c>
      <c r="I406" s="151"/>
      <c r="J406" s="152">
        <f>ROUND(I406*H406,2)</f>
        <v>0</v>
      </c>
      <c r="K406" s="148" t="s">
        <v>166</v>
      </c>
      <c r="L406" s="33"/>
      <c r="M406" s="153" t="s">
        <v>21</v>
      </c>
      <c r="N406" s="154" t="s">
        <v>47</v>
      </c>
      <c r="P406" s="155">
        <f>O406*H406</f>
        <v>0</v>
      </c>
      <c r="Q406" s="155">
        <v>0</v>
      </c>
      <c r="R406" s="155">
        <f>Q406*H406</f>
        <v>0</v>
      </c>
      <c r="S406" s="155">
        <v>0</v>
      </c>
      <c r="T406" s="156">
        <f>S406*H406</f>
        <v>0</v>
      </c>
      <c r="AR406" s="157" t="s">
        <v>352</v>
      </c>
      <c r="AT406" s="157" t="s">
        <v>162</v>
      </c>
      <c r="AU406" s="157" t="s">
        <v>85</v>
      </c>
      <c r="AY406" s="18" t="s">
        <v>160</v>
      </c>
      <c r="BE406" s="158">
        <f>IF(N406="základní",J406,0)</f>
        <v>0</v>
      </c>
      <c r="BF406" s="158">
        <f>IF(N406="snížená",J406,0)</f>
        <v>0</v>
      </c>
      <c r="BG406" s="158">
        <f>IF(N406="zákl. přenesená",J406,0)</f>
        <v>0</v>
      </c>
      <c r="BH406" s="158">
        <f>IF(N406="sníž. přenesená",J406,0)</f>
        <v>0</v>
      </c>
      <c r="BI406" s="158">
        <f>IF(N406="nulová",J406,0)</f>
        <v>0</v>
      </c>
      <c r="BJ406" s="18" t="s">
        <v>83</v>
      </c>
      <c r="BK406" s="158">
        <f>ROUND(I406*H406,2)</f>
        <v>0</v>
      </c>
      <c r="BL406" s="18" t="s">
        <v>352</v>
      </c>
      <c r="BM406" s="157" t="s">
        <v>3029</v>
      </c>
    </row>
    <row r="407" spans="2:47" s="1" customFormat="1" ht="72">
      <c r="B407" s="33"/>
      <c r="D407" s="159" t="s">
        <v>169</v>
      </c>
      <c r="F407" s="160" t="s">
        <v>2077</v>
      </c>
      <c r="I407" s="94"/>
      <c r="L407" s="33"/>
      <c r="M407" s="207"/>
      <c r="N407" s="204"/>
      <c r="O407" s="204"/>
      <c r="P407" s="204"/>
      <c r="Q407" s="204"/>
      <c r="R407" s="204"/>
      <c r="S407" s="204"/>
      <c r="T407" s="208"/>
      <c r="AT407" s="18" t="s">
        <v>169</v>
      </c>
      <c r="AU407" s="18" t="s">
        <v>85</v>
      </c>
    </row>
    <row r="408" spans="2:12" s="1" customFormat="1" ht="7" customHeight="1">
      <c r="B408" s="42"/>
      <c r="C408" s="43"/>
      <c r="D408" s="43"/>
      <c r="E408" s="43"/>
      <c r="F408" s="43"/>
      <c r="G408" s="43"/>
      <c r="H408" s="43"/>
      <c r="I408" s="109"/>
      <c r="J408" s="43"/>
      <c r="K408" s="43"/>
      <c r="L408" s="33"/>
    </row>
  </sheetData>
  <sheetProtection algorithmName="SHA-512" hashValue="7jKnzaOa00+5DTytKIDc4MIINV8MfYUAn0lR4i3cxxgalL5X6Whqkmb7TC78RvLPFvXb+T0GPwmwJbFQuU9N/w==" saltValue="5yb4Zf4G6AoH5+NGEnfgiWdKqaXfwhB94DWcUVa9KkP3TodGa3OxW7PAvtRJNYXX/rVdli+HPDllvtmmJKcehA==" spinCount="100000" sheet="1" objects="1" scenarios="1" formatColumns="0" formatRows="0" autoFilter="0"/>
  <autoFilter ref="C97:K407"/>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96"/>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297"/>
      <c r="M2" s="297"/>
      <c r="N2" s="297"/>
      <c r="O2" s="297"/>
      <c r="P2" s="297"/>
      <c r="Q2" s="297"/>
      <c r="R2" s="297"/>
      <c r="S2" s="297"/>
      <c r="T2" s="297"/>
      <c r="U2" s="297"/>
      <c r="V2" s="297"/>
      <c r="AT2" s="18" t="s">
        <v>105</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27" t="str">
        <f>'Rekapitulace stavby'!K6</f>
        <v>Projektová příprava výstavby nového střediska chovu koní Slatiňany</v>
      </c>
      <c r="F7" s="328"/>
      <c r="G7" s="328"/>
      <c r="H7" s="328"/>
      <c r="L7" s="21"/>
    </row>
    <row r="8" spans="2:12" ht="12" customHeight="1">
      <c r="B8" s="21"/>
      <c r="D8" s="28" t="s">
        <v>133</v>
      </c>
      <c r="L8" s="21"/>
    </row>
    <row r="9" spans="2:12" s="1" customFormat="1" ht="16.5" customHeight="1">
      <c r="B9" s="33"/>
      <c r="E9" s="327" t="s">
        <v>478</v>
      </c>
      <c r="F9" s="329"/>
      <c r="G9" s="329"/>
      <c r="H9" s="329"/>
      <c r="I9" s="94"/>
      <c r="L9" s="33"/>
    </row>
    <row r="10" spans="2:12" s="1" customFormat="1" ht="12" customHeight="1">
      <c r="B10" s="33"/>
      <c r="D10" s="28" t="s">
        <v>135</v>
      </c>
      <c r="I10" s="94"/>
      <c r="L10" s="33"/>
    </row>
    <row r="11" spans="2:12" s="1" customFormat="1" ht="16.5" customHeight="1">
      <c r="B11" s="33"/>
      <c r="E11" s="304" t="s">
        <v>3030</v>
      </c>
      <c r="F11" s="329"/>
      <c r="G11" s="329"/>
      <c r="H11" s="329"/>
      <c r="I11" s="94"/>
      <c r="L11" s="33"/>
    </row>
    <row r="12" spans="2:12" s="1" customFormat="1" ht="10">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30" t="str">
        <f>'Rekapitulace stavby'!E14</f>
        <v>Vyplň údaj</v>
      </c>
      <c r="F20" s="307"/>
      <c r="G20" s="307"/>
      <c r="H20" s="307"/>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11" t="s">
        <v>41</v>
      </c>
      <c r="F29" s="311"/>
      <c r="G29" s="311"/>
      <c r="H29" s="311"/>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ROUND(J87,2)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ROUND((SUM(BE87:BE95)),2)</f>
        <v>0</v>
      </c>
      <c r="I35" s="101">
        <v>0.21</v>
      </c>
      <c r="J35" s="84">
        <f>ROUND(((SUM(BE87:BE95))*I35),2)</f>
        <v>0</v>
      </c>
      <c r="L35" s="33"/>
    </row>
    <row r="36" spans="2:12" s="1" customFormat="1" ht="14.4" customHeight="1">
      <c r="B36" s="33"/>
      <c r="E36" s="28" t="s">
        <v>48</v>
      </c>
      <c r="F36" s="84">
        <f>ROUND((SUM(BF87:BF95)),2)</f>
        <v>0</v>
      </c>
      <c r="I36" s="101">
        <v>0.15</v>
      </c>
      <c r="J36" s="84">
        <f>ROUND(((SUM(BF87:BF95))*I36),2)</f>
        <v>0</v>
      </c>
      <c r="L36" s="33"/>
    </row>
    <row r="37" spans="2:12" s="1" customFormat="1" ht="14.4" customHeight="1" hidden="1">
      <c r="B37" s="33"/>
      <c r="E37" s="28" t="s">
        <v>49</v>
      </c>
      <c r="F37" s="84">
        <f>ROUND((SUM(BG87:BG95)),2)</f>
        <v>0</v>
      </c>
      <c r="I37" s="101">
        <v>0.21</v>
      </c>
      <c r="J37" s="84">
        <f>0</f>
        <v>0</v>
      </c>
      <c r="L37" s="33"/>
    </row>
    <row r="38" spans="2:12" s="1" customFormat="1" ht="14.4" customHeight="1" hidden="1">
      <c r="B38" s="33"/>
      <c r="E38" s="28" t="s">
        <v>50</v>
      </c>
      <c r="F38" s="84">
        <f>ROUND((SUM(BH87:BH95)),2)</f>
        <v>0</v>
      </c>
      <c r="I38" s="101">
        <v>0.15</v>
      </c>
      <c r="J38" s="84">
        <f>0</f>
        <v>0</v>
      </c>
      <c r="L38" s="33"/>
    </row>
    <row r="39" spans="2:12" s="1" customFormat="1" ht="14.4" customHeight="1" hidden="1">
      <c r="B39" s="33"/>
      <c r="E39" s="28" t="s">
        <v>51</v>
      </c>
      <c r="F39" s="84">
        <f>ROUND((SUM(BI87:BI95)),2)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27" t="str">
        <f>E7</f>
        <v>Projektová příprava výstavby nového střediska chovu koní Slatiňany</v>
      </c>
      <c r="F50" s="328"/>
      <c r="G50" s="328"/>
      <c r="H50" s="328"/>
      <c r="I50" s="94"/>
      <c r="L50" s="33"/>
    </row>
    <row r="51" spans="2:12" ht="12" customHeight="1">
      <c r="B51" s="21"/>
      <c r="C51" s="28" t="s">
        <v>133</v>
      </c>
      <c r="L51" s="21"/>
    </row>
    <row r="52" spans="2:12" s="1" customFormat="1" ht="16.5" customHeight="1">
      <c r="B52" s="33"/>
      <c r="E52" s="327" t="s">
        <v>478</v>
      </c>
      <c r="F52" s="329"/>
      <c r="G52" s="329"/>
      <c r="H52" s="329"/>
      <c r="I52" s="94"/>
      <c r="L52" s="33"/>
    </row>
    <row r="53" spans="2:12" s="1" customFormat="1" ht="12" customHeight="1">
      <c r="B53" s="33"/>
      <c r="C53" s="28" t="s">
        <v>135</v>
      </c>
      <c r="I53" s="94"/>
      <c r="L53" s="33"/>
    </row>
    <row r="54" spans="2:12" s="1" customFormat="1" ht="16.5" customHeight="1">
      <c r="B54" s="33"/>
      <c r="E54" s="304" t="str">
        <f>E11</f>
        <v>SO 01.4 - Vytápění</v>
      </c>
      <c r="F54" s="329"/>
      <c r="G54" s="329"/>
      <c r="H54" s="329"/>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J87</f>
        <v>0</v>
      </c>
      <c r="L63" s="33"/>
      <c r="AU63" s="18" t="s">
        <v>140</v>
      </c>
    </row>
    <row r="64" spans="2:12" s="8" customFormat="1" ht="25" customHeight="1">
      <c r="B64" s="115"/>
      <c r="D64" s="116" t="s">
        <v>282</v>
      </c>
      <c r="E64" s="117"/>
      <c r="F64" s="117"/>
      <c r="G64" s="117"/>
      <c r="H64" s="117"/>
      <c r="I64" s="118"/>
      <c r="J64" s="119">
        <f>J88</f>
        <v>0</v>
      </c>
      <c r="L64" s="115"/>
    </row>
    <row r="65" spans="2:12" s="9" customFormat="1" ht="19.9" customHeight="1">
      <c r="B65" s="120"/>
      <c r="D65" s="121" t="s">
        <v>3031</v>
      </c>
      <c r="E65" s="122"/>
      <c r="F65" s="122"/>
      <c r="G65" s="122"/>
      <c r="H65" s="122"/>
      <c r="I65" s="123"/>
      <c r="J65" s="124">
        <f>J89</f>
        <v>0</v>
      </c>
      <c r="L65" s="120"/>
    </row>
    <row r="66" spans="2:12" s="1" customFormat="1" ht="21.75" customHeight="1">
      <c r="B66" s="33"/>
      <c r="I66" s="94"/>
      <c r="L66" s="33"/>
    </row>
    <row r="67" spans="2:12" s="1" customFormat="1" ht="7" customHeight="1">
      <c r="B67" s="42"/>
      <c r="C67" s="43"/>
      <c r="D67" s="43"/>
      <c r="E67" s="43"/>
      <c r="F67" s="43"/>
      <c r="G67" s="43"/>
      <c r="H67" s="43"/>
      <c r="I67" s="109"/>
      <c r="J67" s="43"/>
      <c r="K67" s="43"/>
      <c r="L67" s="33"/>
    </row>
    <row r="71" spans="2:12" s="1" customFormat="1" ht="7" customHeight="1">
      <c r="B71" s="44"/>
      <c r="C71" s="45"/>
      <c r="D71" s="45"/>
      <c r="E71" s="45"/>
      <c r="F71" s="45"/>
      <c r="G71" s="45"/>
      <c r="H71" s="45"/>
      <c r="I71" s="110"/>
      <c r="J71" s="45"/>
      <c r="K71" s="45"/>
      <c r="L71" s="33"/>
    </row>
    <row r="72" spans="2:12" s="1" customFormat="1" ht="25" customHeight="1">
      <c r="B72" s="33"/>
      <c r="C72" s="22" t="s">
        <v>145</v>
      </c>
      <c r="I72" s="94"/>
      <c r="L72" s="33"/>
    </row>
    <row r="73" spans="2:12" s="1" customFormat="1" ht="7" customHeight="1">
      <c r="B73" s="33"/>
      <c r="I73" s="94"/>
      <c r="L73" s="33"/>
    </row>
    <row r="74" spans="2:12" s="1" customFormat="1" ht="12" customHeight="1">
      <c r="B74" s="33"/>
      <c r="C74" s="28" t="s">
        <v>16</v>
      </c>
      <c r="I74" s="94"/>
      <c r="L74" s="33"/>
    </row>
    <row r="75" spans="2:12" s="1" customFormat="1" ht="16.5" customHeight="1">
      <c r="B75" s="33"/>
      <c r="E75" s="327" t="str">
        <f>E7</f>
        <v>Projektová příprava výstavby nového střediska chovu koní Slatiňany</v>
      </c>
      <c r="F75" s="328"/>
      <c r="G75" s="328"/>
      <c r="H75" s="328"/>
      <c r="I75" s="94"/>
      <c r="L75" s="33"/>
    </row>
    <row r="76" spans="2:12" ht="12" customHeight="1">
      <c r="B76" s="21"/>
      <c r="C76" s="28" t="s">
        <v>133</v>
      </c>
      <c r="L76" s="21"/>
    </row>
    <row r="77" spans="2:12" s="1" customFormat="1" ht="16.5" customHeight="1">
      <c r="B77" s="33"/>
      <c r="E77" s="327" t="s">
        <v>478</v>
      </c>
      <c r="F77" s="329"/>
      <c r="G77" s="329"/>
      <c r="H77" s="329"/>
      <c r="I77" s="94"/>
      <c r="L77" s="33"/>
    </row>
    <row r="78" spans="2:12" s="1" customFormat="1" ht="12" customHeight="1">
      <c r="B78" s="33"/>
      <c r="C78" s="28" t="s">
        <v>135</v>
      </c>
      <c r="I78" s="94"/>
      <c r="L78" s="33"/>
    </row>
    <row r="79" spans="2:12" s="1" customFormat="1" ht="16.5" customHeight="1">
      <c r="B79" s="33"/>
      <c r="E79" s="304" t="str">
        <f>E11</f>
        <v>SO 01.4 - Vytápění</v>
      </c>
      <c r="F79" s="329"/>
      <c r="G79" s="329"/>
      <c r="H79" s="329"/>
      <c r="I79" s="94"/>
      <c r="L79" s="33"/>
    </row>
    <row r="80" spans="2:12" s="1" customFormat="1" ht="7" customHeight="1">
      <c r="B80" s="33"/>
      <c r="I80" s="94"/>
      <c r="L80" s="33"/>
    </row>
    <row r="81" spans="2:12" s="1" customFormat="1" ht="12" customHeight="1">
      <c r="B81" s="33"/>
      <c r="C81" s="28" t="s">
        <v>22</v>
      </c>
      <c r="F81" s="26" t="str">
        <f>F14</f>
        <v>V Kaštance, 538 21 Slatiňany</v>
      </c>
      <c r="I81" s="95" t="s">
        <v>24</v>
      </c>
      <c r="J81" s="50" t="str">
        <f>IF(J14="","",J14)</f>
        <v>25. 7. 2019</v>
      </c>
      <c r="L81" s="33"/>
    </row>
    <row r="82" spans="2:12" s="1" customFormat="1" ht="7" customHeight="1">
      <c r="B82" s="33"/>
      <c r="I82" s="94"/>
      <c r="L82" s="33"/>
    </row>
    <row r="83" spans="2:12" s="1" customFormat="1" ht="15.15" customHeight="1">
      <c r="B83" s="33"/>
      <c r="C83" s="28" t="s">
        <v>26</v>
      </c>
      <c r="F83" s="26" t="str">
        <f>E17</f>
        <v>Národní hřebčín Kladruby nad Labem, s.p.o.</v>
      </c>
      <c r="I83" s="95" t="s">
        <v>33</v>
      </c>
      <c r="J83" s="31" t="str">
        <f>E23</f>
        <v>SVIŽN s.r.o.</v>
      </c>
      <c r="L83" s="33"/>
    </row>
    <row r="84" spans="2:12" s="1" customFormat="1" ht="15.15" customHeight="1">
      <c r="B84" s="33"/>
      <c r="C84" s="28" t="s">
        <v>31</v>
      </c>
      <c r="F84" s="26" t="str">
        <f>IF(E20="","",E20)</f>
        <v>Vyplň údaj</v>
      </c>
      <c r="I84" s="95" t="s">
        <v>38</v>
      </c>
      <c r="J84" s="31" t="str">
        <f>E26</f>
        <v xml:space="preserve"> </v>
      </c>
      <c r="L84" s="33"/>
    </row>
    <row r="85" spans="2:12" s="1" customFormat="1" ht="10.25" customHeight="1">
      <c r="B85" s="33"/>
      <c r="I85" s="94"/>
      <c r="L85" s="33"/>
    </row>
    <row r="86" spans="2:20" s="10" customFormat="1" ht="29.25" customHeight="1">
      <c r="B86" s="125"/>
      <c r="C86" s="126" t="s">
        <v>146</v>
      </c>
      <c r="D86" s="127" t="s">
        <v>61</v>
      </c>
      <c r="E86" s="127" t="s">
        <v>57</v>
      </c>
      <c r="F86" s="127" t="s">
        <v>58</v>
      </c>
      <c r="G86" s="127" t="s">
        <v>147</v>
      </c>
      <c r="H86" s="127" t="s">
        <v>148</v>
      </c>
      <c r="I86" s="128" t="s">
        <v>149</v>
      </c>
      <c r="J86" s="127" t="s">
        <v>139</v>
      </c>
      <c r="K86" s="129" t="s">
        <v>150</v>
      </c>
      <c r="L86" s="125"/>
      <c r="M86" s="57" t="s">
        <v>21</v>
      </c>
      <c r="N86" s="58" t="s">
        <v>46</v>
      </c>
      <c r="O86" s="58" t="s">
        <v>151</v>
      </c>
      <c r="P86" s="58" t="s">
        <v>152</v>
      </c>
      <c r="Q86" s="58" t="s">
        <v>153</v>
      </c>
      <c r="R86" s="58" t="s">
        <v>154</v>
      </c>
      <c r="S86" s="58" t="s">
        <v>155</v>
      </c>
      <c r="T86" s="59" t="s">
        <v>156</v>
      </c>
    </row>
    <row r="87" spans="2:63" s="1" customFormat="1" ht="22.75" customHeight="1">
      <c r="B87" s="33"/>
      <c r="C87" s="62" t="s">
        <v>157</v>
      </c>
      <c r="I87" s="94"/>
      <c r="J87" s="130">
        <f>BK87</f>
        <v>0</v>
      </c>
      <c r="L87" s="33"/>
      <c r="M87" s="60"/>
      <c r="N87" s="51"/>
      <c r="O87" s="51"/>
      <c r="P87" s="131">
        <f>P88</f>
        <v>0</v>
      </c>
      <c r="Q87" s="51"/>
      <c r="R87" s="131">
        <f>R88</f>
        <v>0.052000000000000005</v>
      </c>
      <c r="S87" s="51"/>
      <c r="T87" s="132">
        <f>T88</f>
        <v>0</v>
      </c>
      <c r="AT87" s="18" t="s">
        <v>75</v>
      </c>
      <c r="AU87" s="18" t="s">
        <v>140</v>
      </c>
      <c r="BK87" s="133">
        <f>BK88</f>
        <v>0</v>
      </c>
    </row>
    <row r="88" spans="2:63" s="11" customFormat="1" ht="25.9" customHeight="1">
      <c r="B88" s="134"/>
      <c r="D88" s="135" t="s">
        <v>75</v>
      </c>
      <c r="E88" s="136" t="s">
        <v>441</v>
      </c>
      <c r="F88" s="136" t="s">
        <v>442</v>
      </c>
      <c r="I88" s="137"/>
      <c r="J88" s="138">
        <f>BK88</f>
        <v>0</v>
      </c>
      <c r="L88" s="134"/>
      <c r="M88" s="139"/>
      <c r="P88" s="140">
        <f>P89</f>
        <v>0</v>
      </c>
      <c r="R88" s="140">
        <f>R89</f>
        <v>0.052000000000000005</v>
      </c>
      <c r="T88" s="141">
        <f>T89</f>
        <v>0</v>
      </c>
      <c r="AR88" s="135" t="s">
        <v>85</v>
      </c>
      <c r="AT88" s="142" t="s">
        <v>75</v>
      </c>
      <c r="AU88" s="142" t="s">
        <v>76</v>
      </c>
      <c r="AY88" s="135" t="s">
        <v>160</v>
      </c>
      <c r="BK88" s="143">
        <f>BK89</f>
        <v>0</v>
      </c>
    </row>
    <row r="89" spans="2:63" s="11" customFormat="1" ht="22.75" customHeight="1">
      <c r="B89" s="134"/>
      <c r="D89" s="135" t="s">
        <v>75</v>
      </c>
      <c r="E89" s="144" t="s">
        <v>3032</v>
      </c>
      <c r="F89" s="144" t="s">
        <v>3033</v>
      </c>
      <c r="I89" s="137"/>
      <c r="J89" s="145">
        <f>BK89</f>
        <v>0</v>
      </c>
      <c r="L89" s="134"/>
      <c r="M89" s="139"/>
      <c r="P89" s="140">
        <f>SUM(P90:P95)</f>
        <v>0</v>
      </c>
      <c r="R89" s="140">
        <f>SUM(R90:R95)</f>
        <v>0.052000000000000005</v>
      </c>
      <c r="T89" s="141">
        <f>SUM(T90:T95)</f>
        <v>0</v>
      </c>
      <c r="AR89" s="135" t="s">
        <v>85</v>
      </c>
      <c r="AT89" s="142" t="s">
        <v>75</v>
      </c>
      <c r="AU89" s="142" t="s">
        <v>83</v>
      </c>
      <c r="AY89" s="135" t="s">
        <v>160</v>
      </c>
      <c r="BK89" s="143">
        <f>SUM(BK90:BK95)</f>
        <v>0</v>
      </c>
    </row>
    <row r="90" spans="2:65" s="1" customFormat="1" ht="16.5" customHeight="1">
      <c r="B90" s="33"/>
      <c r="C90" s="146" t="s">
        <v>83</v>
      </c>
      <c r="D90" s="146" t="s">
        <v>162</v>
      </c>
      <c r="E90" s="147" t="s">
        <v>3034</v>
      </c>
      <c r="F90" s="148" t="s">
        <v>3035</v>
      </c>
      <c r="G90" s="149" t="s">
        <v>332</v>
      </c>
      <c r="H90" s="150">
        <v>2</v>
      </c>
      <c r="I90" s="151"/>
      <c r="J90" s="152">
        <f>ROUND(I90*H90,2)</f>
        <v>0</v>
      </c>
      <c r="K90" s="148" t="s">
        <v>166</v>
      </c>
      <c r="L90" s="33"/>
      <c r="M90" s="153" t="s">
        <v>21</v>
      </c>
      <c r="N90" s="154" t="s">
        <v>47</v>
      </c>
      <c r="P90" s="155">
        <f>O90*H90</f>
        <v>0</v>
      </c>
      <c r="Q90" s="155">
        <v>0.0052</v>
      </c>
      <c r="R90" s="155">
        <f>Q90*H90</f>
        <v>0.0104</v>
      </c>
      <c r="S90" s="155">
        <v>0</v>
      </c>
      <c r="T90" s="156">
        <f>S90*H90</f>
        <v>0</v>
      </c>
      <c r="AR90" s="157" t="s">
        <v>352</v>
      </c>
      <c r="AT90" s="157" t="s">
        <v>162</v>
      </c>
      <c r="AU90" s="157" t="s">
        <v>85</v>
      </c>
      <c r="AY90" s="18" t="s">
        <v>160</v>
      </c>
      <c r="BE90" s="158">
        <f>IF(N90="základní",J90,0)</f>
        <v>0</v>
      </c>
      <c r="BF90" s="158">
        <f>IF(N90="snížená",J90,0)</f>
        <v>0</v>
      </c>
      <c r="BG90" s="158">
        <f>IF(N90="zákl. přenesená",J90,0)</f>
        <v>0</v>
      </c>
      <c r="BH90" s="158">
        <f>IF(N90="sníž. přenesená",J90,0)</f>
        <v>0</v>
      </c>
      <c r="BI90" s="158">
        <f>IF(N90="nulová",J90,0)</f>
        <v>0</v>
      </c>
      <c r="BJ90" s="18" t="s">
        <v>83</v>
      </c>
      <c r="BK90" s="158">
        <f>ROUND(I90*H90,2)</f>
        <v>0</v>
      </c>
      <c r="BL90" s="18" t="s">
        <v>352</v>
      </c>
      <c r="BM90" s="157" t="s">
        <v>3036</v>
      </c>
    </row>
    <row r="91" spans="2:47" s="1" customFormat="1" ht="27">
      <c r="B91" s="33"/>
      <c r="D91" s="159" t="s">
        <v>169</v>
      </c>
      <c r="F91" s="160" t="s">
        <v>3037</v>
      </c>
      <c r="I91" s="94"/>
      <c r="L91" s="33"/>
      <c r="M91" s="161"/>
      <c r="T91" s="54"/>
      <c r="AT91" s="18" t="s">
        <v>169</v>
      </c>
      <c r="AU91" s="18" t="s">
        <v>85</v>
      </c>
    </row>
    <row r="92" spans="2:65" s="1" customFormat="1" ht="16.5" customHeight="1">
      <c r="B92" s="33"/>
      <c r="C92" s="146" t="s">
        <v>85</v>
      </c>
      <c r="D92" s="146" t="s">
        <v>162</v>
      </c>
      <c r="E92" s="147" t="s">
        <v>3038</v>
      </c>
      <c r="F92" s="148" t="s">
        <v>3039</v>
      </c>
      <c r="G92" s="149" t="s">
        <v>332</v>
      </c>
      <c r="H92" s="150">
        <v>5</v>
      </c>
      <c r="I92" s="151"/>
      <c r="J92" s="152">
        <f>ROUND(I92*H92,2)</f>
        <v>0</v>
      </c>
      <c r="K92" s="148" t="s">
        <v>21</v>
      </c>
      <c r="L92" s="33"/>
      <c r="M92" s="153" t="s">
        <v>21</v>
      </c>
      <c r="N92" s="154" t="s">
        <v>47</v>
      </c>
      <c r="P92" s="155">
        <f>O92*H92</f>
        <v>0</v>
      </c>
      <c r="Q92" s="155">
        <v>0.0052</v>
      </c>
      <c r="R92" s="155">
        <f>Q92*H92</f>
        <v>0.026</v>
      </c>
      <c r="S92" s="155">
        <v>0</v>
      </c>
      <c r="T92" s="156">
        <f>S92*H92</f>
        <v>0</v>
      </c>
      <c r="AR92" s="157" t="s">
        <v>352</v>
      </c>
      <c r="AT92" s="157" t="s">
        <v>162</v>
      </c>
      <c r="AU92" s="157" t="s">
        <v>85</v>
      </c>
      <c r="AY92" s="18" t="s">
        <v>160</v>
      </c>
      <c r="BE92" s="158">
        <f>IF(N92="základní",J92,0)</f>
        <v>0</v>
      </c>
      <c r="BF92" s="158">
        <f>IF(N92="snížená",J92,0)</f>
        <v>0</v>
      </c>
      <c r="BG92" s="158">
        <f>IF(N92="zákl. přenesená",J92,0)</f>
        <v>0</v>
      </c>
      <c r="BH92" s="158">
        <f>IF(N92="sníž. přenesená",J92,0)</f>
        <v>0</v>
      </c>
      <c r="BI92" s="158">
        <f>IF(N92="nulová",J92,0)</f>
        <v>0</v>
      </c>
      <c r="BJ92" s="18" t="s">
        <v>83</v>
      </c>
      <c r="BK92" s="158">
        <f>ROUND(I92*H92,2)</f>
        <v>0</v>
      </c>
      <c r="BL92" s="18" t="s">
        <v>352</v>
      </c>
      <c r="BM92" s="157" t="s">
        <v>3040</v>
      </c>
    </row>
    <row r="93" spans="2:47" s="1" customFormat="1" ht="27">
      <c r="B93" s="33"/>
      <c r="D93" s="159" t="s">
        <v>169</v>
      </c>
      <c r="F93" s="160" t="s">
        <v>3037</v>
      </c>
      <c r="I93" s="94"/>
      <c r="L93" s="33"/>
      <c r="M93" s="161"/>
      <c r="T93" s="54"/>
      <c r="AT93" s="18" t="s">
        <v>169</v>
      </c>
      <c r="AU93" s="18" t="s">
        <v>85</v>
      </c>
    </row>
    <row r="94" spans="2:65" s="1" customFormat="1" ht="16.5" customHeight="1">
      <c r="B94" s="33"/>
      <c r="C94" s="146" t="s">
        <v>181</v>
      </c>
      <c r="D94" s="146" t="s">
        <v>162</v>
      </c>
      <c r="E94" s="147" t="s">
        <v>3041</v>
      </c>
      <c r="F94" s="148" t="s">
        <v>3042</v>
      </c>
      <c r="G94" s="149" t="s">
        <v>332</v>
      </c>
      <c r="H94" s="150">
        <v>3</v>
      </c>
      <c r="I94" s="151"/>
      <c r="J94" s="152">
        <f>ROUND(I94*H94,2)</f>
        <v>0</v>
      </c>
      <c r="K94" s="148" t="s">
        <v>21</v>
      </c>
      <c r="L94" s="33"/>
      <c r="M94" s="153" t="s">
        <v>21</v>
      </c>
      <c r="N94" s="154" t="s">
        <v>47</v>
      </c>
      <c r="P94" s="155">
        <f>O94*H94</f>
        <v>0</v>
      </c>
      <c r="Q94" s="155">
        <v>0.0052</v>
      </c>
      <c r="R94" s="155">
        <f>Q94*H94</f>
        <v>0.0156</v>
      </c>
      <c r="S94" s="155">
        <v>0</v>
      </c>
      <c r="T94" s="156">
        <f>S94*H94</f>
        <v>0</v>
      </c>
      <c r="AR94" s="157" t="s">
        <v>352</v>
      </c>
      <c r="AT94" s="157" t="s">
        <v>162</v>
      </c>
      <c r="AU94" s="157" t="s">
        <v>85</v>
      </c>
      <c r="AY94" s="18" t="s">
        <v>160</v>
      </c>
      <c r="BE94" s="158">
        <f>IF(N94="základní",J94,0)</f>
        <v>0</v>
      </c>
      <c r="BF94" s="158">
        <f>IF(N94="snížená",J94,0)</f>
        <v>0</v>
      </c>
      <c r="BG94" s="158">
        <f>IF(N94="zákl. přenesená",J94,0)</f>
        <v>0</v>
      </c>
      <c r="BH94" s="158">
        <f>IF(N94="sníž. přenesená",J94,0)</f>
        <v>0</v>
      </c>
      <c r="BI94" s="158">
        <f>IF(N94="nulová",J94,0)</f>
        <v>0</v>
      </c>
      <c r="BJ94" s="18" t="s">
        <v>83</v>
      </c>
      <c r="BK94" s="158">
        <f>ROUND(I94*H94,2)</f>
        <v>0</v>
      </c>
      <c r="BL94" s="18" t="s">
        <v>352</v>
      </c>
      <c r="BM94" s="157" t="s">
        <v>3043</v>
      </c>
    </row>
    <row r="95" spans="2:47" s="1" customFormat="1" ht="27">
      <c r="B95" s="33"/>
      <c r="D95" s="159" t="s">
        <v>169</v>
      </c>
      <c r="F95" s="160" t="s">
        <v>3037</v>
      </c>
      <c r="I95" s="94"/>
      <c r="L95" s="33"/>
      <c r="M95" s="207"/>
      <c r="N95" s="204"/>
      <c r="O95" s="204"/>
      <c r="P95" s="204"/>
      <c r="Q95" s="204"/>
      <c r="R95" s="204"/>
      <c r="S95" s="204"/>
      <c r="T95" s="208"/>
      <c r="AT95" s="18" t="s">
        <v>169</v>
      </c>
      <c r="AU95" s="18" t="s">
        <v>85</v>
      </c>
    </row>
    <row r="96" spans="2:12" s="1" customFormat="1" ht="7" customHeight="1">
      <c r="B96" s="42"/>
      <c r="C96" s="43"/>
      <c r="D96" s="43"/>
      <c r="E96" s="43"/>
      <c r="F96" s="43"/>
      <c r="G96" s="43"/>
      <c r="H96" s="43"/>
      <c r="I96" s="109"/>
      <c r="J96" s="43"/>
      <c r="K96" s="43"/>
      <c r="L96" s="33"/>
    </row>
  </sheetData>
  <sheetProtection algorithmName="SHA-512" hashValue="OsNCNjwN4DEU0rC46TPO1JEzBGF7rKKuDXTzvfs6PmiJaZNzZvvFaOaiQ5w0rh2x/wHvOcuhiioNyJ8UnmMMHQ==" saltValue="nxP9kz2P0OFL1J4UM6oN+Stu2S6ZWWA6lAbFKsHBCphbqgkCeQp6SROlQ+I8R0IOkVHJwVdeFTVX6Bi65WObAg==" spinCount="100000" sheet="1" objects="1" scenarios="1" formatColumns="0" formatRows="0" autoFilter="0"/>
  <autoFilter ref="C86:K95"/>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15"/>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297"/>
      <c r="M2" s="297"/>
      <c r="N2" s="297"/>
      <c r="O2" s="297"/>
      <c r="P2" s="297"/>
      <c r="Q2" s="297"/>
      <c r="R2" s="297"/>
      <c r="S2" s="297"/>
      <c r="T2" s="297"/>
      <c r="U2" s="297"/>
      <c r="V2" s="297"/>
      <c r="AT2" s="18" t="s">
        <v>108</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27" t="str">
        <f>'Rekapitulace stavby'!K6</f>
        <v>Projektová příprava výstavby nového střediska chovu koní Slatiňany</v>
      </c>
      <c r="F7" s="328"/>
      <c r="G7" s="328"/>
      <c r="H7" s="328"/>
      <c r="L7" s="21"/>
    </row>
    <row r="8" spans="2:12" ht="12" customHeight="1">
      <c r="B8" s="21"/>
      <c r="D8" s="28" t="s">
        <v>133</v>
      </c>
      <c r="L8" s="21"/>
    </row>
    <row r="9" spans="2:12" s="1" customFormat="1" ht="16.5" customHeight="1">
      <c r="B9" s="33"/>
      <c r="E9" s="327" t="s">
        <v>478</v>
      </c>
      <c r="F9" s="329"/>
      <c r="G9" s="329"/>
      <c r="H9" s="329"/>
      <c r="I9" s="94"/>
      <c r="L9" s="33"/>
    </row>
    <row r="10" spans="2:12" s="1" customFormat="1" ht="12" customHeight="1">
      <c r="B10" s="33"/>
      <c r="D10" s="28" t="s">
        <v>135</v>
      </c>
      <c r="I10" s="94"/>
      <c r="L10" s="33"/>
    </row>
    <row r="11" spans="2:12" s="1" customFormat="1" ht="16.5" customHeight="1">
      <c r="B11" s="33"/>
      <c r="E11" s="304" t="s">
        <v>3044</v>
      </c>
      <c r="F11" s="329"/>
      <c r="G11" s="329"/>
      <c r="H11" s="329"/>
      <c r="I11" s="94"/>
      <c r="L11" s="33"/>
    </row>
    <row r="12" spans="2:12" s="1" customFormat="1" ht="10">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30" t="str">
        <f>'Rekapitulace stavby'!E14</f>
        <v>Vyplň údaj</v>
      </c>
      <c r="F20" s="307"/>
      <c r="G20" s="307"/>
      <c r="H20" s="307"/>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11" t="s">
        <v>41</v>
      </c>
      <c r="F29" s="311"/>
      <c r="G29" s="311"/>
      <c r="H29" s="311"/>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ROUND(J87,2)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ROUND((SUM(BE87:BE114)),2)</f>
        <v>0</v>
      </c>
      <c r="I35" s="101">
        <v>0.21</v>
      </c>
      <c r="J35" s="84">
        <f>ROUND(((SUM(BE87:BE114))*I35),2)</f>
        <v>0</v>
      </c>
      <c r="L35" s="33"/>
    </row>
    <row r="36" spans="2:12" s="1" customFormat="1" ht="14.4" customHeight="1">
      <c r="B36" s="33"/>
      <c r="E36" s="28" t="s">
        <v>48</v>
      </c>
      <c r="F36" s="84">
        <f>ROUND((SUM(BF87:BF114)),2)</f>
        <v>0</v>
      </c>
      <c r="I36" s="101">
        <v>0.15</v>
      </c>
      <c r="J36" s="84">
        <f>ROUND(((SUM(BF87:BF114))*I36),2)</f>
        <v>0</v>
      </c>
      <c r="L36" s="33"/>
    </row>
    <row r="37" spans="2:12" s="1" customFormat="1" ht="14.4" customHeight="1" hidden="1">
      <c r="B37" s="33"/>
      <c r="E37" s="28" t="s">
        <v>49</v>
      </c>
      <c r="F37" s="84">
        <f>ROUND((SUM(BG87:BG114)),2)</f>
        <v>0</v>
      </c>
      <c r="I37" s="101">
        <v>0.21</v>
      </c>
      <c r="J37" s="84">
        <f>0</f>
        <v>0</v>
      </c>
      <c r="L37" s="33"/>
    </row>
    <row r="38" spans="2:12" s="1" customFormat="1" ht="14.4" customHeight="1" hidden="1">
      <c r="B38" s="33"/>
      <c r="E38" s="28" t="s">
        <v>50</v>
      </c>
      <c r="F38" s="84">
        <f>ROUND((SUM(BH87:BH114)),2)</f>
        <v>0</v>
      </c>
      <c r="I38" s="101">
        <v>0.15</v>
      </c>
      <c r="J38" s="84">
        <f>0</f>
        <v>0</v>
      </c>
      <c r="L38" s="33"/>
    </row>
    <row r="39" spans="2:12" s="1" customFormat="1" ht="14.4" customHeight="1" hidden="1">
      <c r="B39" s="33"/>
      <c r="E39" s="28" t="s">
        <v>51</v>
      </c>
      <c r="F39" s="84">
        <f>ROUND((SUM(BI87:BI114)),2)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27" t="str">
        <f>E7</f>
        <v>Projektová příprava výstavby nového střediska chovu koní Slatiňany</v>
      </c>
      <c r="F50" s="328"/>
      <c r="G50" s="328"/>
      <c r="H50" s="328"/>
      <c r="I50" s="94"/>
      <c r="L50" s="33"/>
    </row>
    <row r="51" spans="2:12" ht="12" customHeight="1">
      <c r="B51" s="21"/>
      <c r="C51" s="28" t="s">
        <v>133</v>
      </c>
      <c r="L51" s="21"/>
    </row>
    <row r="52" spans="2:12" s="1" customFormat="1" ht="16.5" customHeight="1">
      <c r="B52" s="33"/>
      <c r="E52" s="327" t="s">
        <v>478</v>
      </c>
      <c r="F52" s="329"/>
      <c r="G52" s="329"/>
      <c r="H52" s="329"/>
      <c r="I52" s="94"/>
      <c r="L52" s="33"/>
    </row>
    <row r="53" spans="2:12" s="1" customFormat="1" ht="12" customHeight="1">
      <c r="B53" s="33"/>
      <c r="C53" s="28" t="s">
        <v>135</v>
      </c>
      <c r="I53" s="94"/>
      <c r="L53" s="33"/>
    </row>
    <row r="54" spans="2:12" s="1" customFormat="1" ht="16.5" customHeight="1">
      <c r="B54" s="33"/>
      <c r="E54" s="304" t="str">
        <f>E11</f>
        <v>SO 01.5 - Vzduchotechnika</v>
      </c>
      <c r="F54" s="329"/>
      <c r="G54" s="329"/>
      <c r="H54" s="329"/>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J87</f>
        <v>0</v>
      </c>
      <c r="L63" s="33"/>
      <c r="AU63" s="18" t="s">
        <v>140</v>
      </c>
    </row>
    <row r="64" spans="2:12" s="8" customFormat="1" ht="25" customHeight="1">
      <c r="B64" s="115"/>
      <c r="D64" s="116" t="s">
        <v>282</v>
      </c>
      <c r="E64" s="117"/>
      <c r="F64" s="117"/>
      <c r="G64" s="117"/>
      <c r="H64" s="117"/>
      <c r="I64" s="118"/>
      <c r="J64" s="119">
        <f>J88</f>
        <v>0</v>
      </c>
      <c r="L64" s="115"/>
    </row>
    <row r="65" spans="2:12" s="9" customFormat="1" ht="19.9" customHeight="1">
      <c r="B65" s="120"/>
      <c r="D65" s="121" t="s">
        <v>3045</v>
      </c>
      <c r="E65" s="122"/>
      <c r="F65" s="122"/>
      <c r="G65" s="122"/>
      <c r="H65" s="122"/>
      <c r="I65" s="123"/>
      <c r="J65" s="124">
        <f>J89</f>
        <v>0</v>
      </c>
      <c r="L65" s="120"/>
    </row>
    <row r="66" spans="2:12" s="1" customFormat="1" ht="21.75" customHeight="1">
      <c r="B66" s="33"/>
      <c r="I66" s="94"/>
      <c r="L66" s="33"/>
    </row>
    <row r="67" spans="2:12" s="1" customFormat="1" ht="7" customHeight="1">
      <c r="B67" s="42"/>
      <c r="C67" s="43"/>
      <c r="D67" s="43"/>
      <c r="E67" s="43"/>
      <c r="F67" s="43"/>
      <c r="G67" s="43"/>
      <c r="H67" s="43"/>
      <c r="I67" s="109"/>
      <c r="J67" s="43"/>
      <c r="K67" s="43"/>
      <c r="L67" s="33"/>
    </row>
    <row r="71" spans="2:12" s="1" customFormat="1" ht="7" customHeight="1">
      <c r="B71" s="44"/>
      <c r="C71" s="45"/>
      <c r="D71" s="45"/>
      <c r="E71" s="45"/>
      <c r="F71" s="45"/>
      <c r="G71" s="45"/>
      <c r="H71" s="45"/>
      <c r="I71" s="110"/>
      <c r="J71" s="45"/>
      <c r="K71" s="45"/>
      <c r="L71" s="33"/>
    </row>
    <row r="72" spans="2:12" s="1" customFormat="1" ht="25" customHeight="1">
      <c r="B72" s="33"/>
      <c r="C72" s="22" t="s">
        <v>145</v>
      </c>
      <c r="I72" s="94"/>
      <c r="L72" s="33"/>
    </row>
    <row r="73" spans="2:12" s="1" customFormat="1" ht="7" customHeight="1">
      <c r="B73" s="33"/>
      <c r="I73" s="94"/>
      <c r="L73" s="33"/>
    </row>
    <row r="74" spans="2:12" s="1" customFormat="1" ht="12" customHeight="1">
      <c r="B74" s="33"/>
      <c r="C74" s="28" t="s">
        <v>16</v>
      </c>
      <c r="I74" s="94"/>
      <c r="L74" s="33"/>
    </row>
    <row r="75" spans="2:12" s="1" customFormat="1" ht="16.5" customHeight="1">
      <c r="B75" s="33"/>
      <c r="E75" s="327" t="str">
        <f>E7</f>
        <v>Projektová příprava výstavby nového střediska chovu koní Slatiňany</v>
      </c>
      <c r="F75" s="328"/>
      <c r="G75" s="328"/>
      <c r="H75" s="328"/>
      <c r="I75" s="94"/>
      <c r="L75" s="33"/>
    </row>
    <row r="76" spans="2:12" ht="12" customHeight="1">
      <c r="B76" s="21"/>
      <c r="C76" s="28" t="s">
        <v>133</v>
      </c>
      <c r="L76" s="21"/>
    </row>
    <row r="77" spans="2:12" s="1" customFormat="1" ht="16.5" customHeight="1">
      <c r="B77" s="33"/>
      <c r="E77" s="327" t="s">
        <v>478</v>
      </c>
      <c r="F77" s="329"/>
      <c r="G77" s="329"/>
      <c r="H77" s="329"/>
      <c r="I77" s="94"/>
      <c r="L77" s="33"/>
    </row>
    <row r="78" spans="2:12" s="1" customFormat="1" ht="12" customHeight="1">
      <c r="B78" s="33"/>
      <c r="C78" s="28" t="s">
        <v>135</v>
      </c>
      <c r="I78" s="94"/>
      <c r="L78" s="33"/>
    </row>
    <row r="79" spans="2:12" s="1" customFormat="1" ht="16.5" customHeight="1">
      <c r="B79" s="33"/>
      <c r="E79" s="304" t="str">
        <f>E11</f>
        <v>SO 01.5 - Vzduchotechnika</v>
      </c>
      <c r="F79" s="329"/>
      <c r="G79" s="329"/>
      <c r="H79" s="329"/>
      <c r="I79" s="94"/>
      <c r="L79" s="33"/>
    </row>
    <row r="80" spans="2:12" s="1" customFormat="1" ht="7" customHeight="1">
      <c r="B80" s="33"/>
      <c r="I80" s="94"/>
      <c r="L80" s="33"/>
    </row>
    <row r="81" spans="2:12" s="1" customFormat="1" ht="12" customHeight="1">
      <c r="B81" s="33"/>
      <c r="C81" s="28" t="s">
        <v>22</v>
      </c>
      <c r="F81" s="26" t="str">
        <f>F14</f>
        <v>V Kaštance, 538 21 Slatiňany</v>
      </c>
      <c r="I81" s="95" t="s">
        <v>24</v>
      </c>
      <c r="J81" s="50" t="str">
        <f>IF(J14="","",J14)</f>
        <v>25. 7. 2019</v>
      </c>
      <c r="L81" s="33"/>
    </row>
    <row r="82" spans="2:12" s="1" customFormat="1" ht="7" customHeight="1">
      <c r="B82" s="33"/>
      <c r="I82" s="94"/>
      <c r="L82" s="33"/>
    </row>
    <row r="83" spans="2:12" s="1" customFormat="1" ht="15.15" customHeight="1">
      <c r="B83" s="33"/>
      <c r="C83" s="28" t="s">
        <v>26</v>
      </c>
      <c r="F83" s="26" t="str">
        <f>E17</f>
        <v>Národní hřebčín Kladruby nad Labem, s.p.o.</v>
      </c>
      <c r="I83" s="95" t="s">
        <v>33</v>
      </c>
      <c r="J83" s="31" t="str">
        <f>E23</f>
        <v>SVIŽN s.r.o.</v>
      </c>
      <c r="L83" s="33"/>
    </row>
    <row r="84" spans="2:12" s="1" customFormat="1" ht="15.15" customHeight="1">
      <c r="B84" s="33"/>
      <c r="C84" s="28" t="s">
        <v>31</v>
      </c>
      <c r="F84" s="26" t="str">
        <f>IF(E20="","",E20)</f>
        <v>Vyplň údaj</v>
      </c>
      <c r="I84" s="95" t="s">
        <v>38</v>
      </c>
      <c r="J84" s="31" t="str">
        <f>E26</f>
        <v xml:space="preserve"> </v>
      </c>
      <c r="L84" s="33"/>
    </row>
    <row r="85" spans="2:12" s="1" customFormat="1" ht="10.25" customHeight="1">
      <c r="B85" s="33"/>
      <c r="I85" s="94"/>
      <c r="L85" s="33"/>
    </row>
    <row r="86" spans="2:20" s="10" customFormat="1" ht="29.25" customHeight="1">
      <c r="B86" s="125"/>
      <c r="C86" s="126" t="s">
        <v>146</v>
      </c>
      <c r="D86" s="127" t="s">
        <v>61</v>
      </c>
      <c r="E86" s="127" t="s">
        <v>57</v>
      </c>
      <c r="F86" s="127" t="s">
        <v>58</v>
      </c>
      <c r="G86" s="127" t="s">
        <v>147</v>
      </c>
      <c r="H86" s="127" t="s">
        <v>148</v>
      </c>
      <c r="I86" s="128" t="s">
        <v>149</v>
      </c>
      <c r="J86" s="127" t="s">
        <v>139</v>
      </c>
      <c r="K86" s="129" t="s">
        <v>150</v>
      </c>
      <c r="L86" s="125"/>
      <c r="M86" s="57" t="s">
        <v>21</v>
      </c>
      <c r="N86" s="58" t="s">
        <v>46</v>
      </c>
      <c r="O86" s="58" t="s">
        <v>151</v>
      </c>
      <c r="P86" s="58" t="s">
        <v>152</v>
      </c>
      <c r="Q86" s="58" t="s">
        <v>153</v>
      </c>
      <c r="R86" s="58" t="s">
        <v>154</v>
      </c>
      <c r="S86" s="58" t="s">
        <v>155</v>
      </c>
      <c r="T86" s="59" t="s">
        <v>156</v>
      </c>
    </row>
    <row r="87" spans="2:63" s="1" customFormat="1" ht="22.75" customHeight="1">
      <c r="B87" s="33"/>
      <c r="C87" s="62" t="s">
        <v>157</v>
      </c>
      <c r="I87" s="94"/>
      <c r="J87" s="130">
        <f>BK87</f>
        <v>0</v>
      </c>
      <c r="L87" s="33"/>
      <c r="M87" s="60"/>
      <c r="N87" s="51"/>
      <c r="O87" s="51"/>
      <c r="P87" s="131">
        <f>P88</f>
        <v>0</v>
      </c>
      <c r="Q87" s="51"/>
      <c r="R87" s="131">
        <f>R88</f>
        <v>0.18983999999999998</v>
      </c>
      <c r="S87" s="51"/>
      <c r="T87" s="132">
        <f>T88</f>
        <v>0</v>
      </c>
      <c r="AT87" s="18" t="s">
        <v>75</v>
      </c>
      <c r="AU87" s="18" t="s">
        <v>140</v>
      </c>
      <c r="BK87" s="133">
        <f>BK88</f>
        <v>0</v>
      </c>
    </row>
    <row r="88" spans="2:63" s="11" customFormat="1" ht="25.9" customHeight="1">
      <c r="B88" s="134"/>
      <c r="D88" s="135" t="s">
        <v>75</v>
      </c>
      <c r="E88" s="136" t="s">
        <v>441</v>
      </c>
      <c r="F88" s="136" t="s">
        <v>442</v>
      </c>
      <c r="I88" s="137"/>
      <c r="J88" s="138">
        <f>BK88</f>
        <v>0</v>
      </c>
      <c r="L88" s="134"/>
      <c r="M88" s="139"/>
      <c r="P88" s="140">
        <f>P89</f>
        <v>0</v>
      </c>
      <c r="R88" s="140">
        <f>R89</f>
        <v>0.18983999999999998</v>
      </c>
      <c r="T88" s="141">
        <f>T89</f>
        <v>0</v>
      </c>
      <c r="AR88" s="135" t="s">
        <v>85</v>
      </c>
      <c r="AT88" s="142" t="s">
        <v>75</v>
      </c>
      <c r="AU88" s="142" t="s">
        <v>76</v>
      </c>
      <c r="AY88" s="135" t="s">
        <v>160</v>
      </c>
      <c r="BK88" s="143">
        <f>BK89</f>
        <v>0</v>
      </c>
    </row>
    <row r="89" spans="2:63" s="11" customFormat="1" ht="22.75" customHeight="1">
      <c r="B89" s="134"/>
      <c r="D89" s="135" t="s">
        <v>75</v>
      </c>
      <c r="E89" s="144" t="s">
        <v>3046</v>
      </c>
      <c r="F89" s="144" t="s">
        <v>107</v>
      </c>
      <c r="I89" s="137"/>
      <c r="J89" s="145">
        <f>BK89</f>
        <v>0</v>
      </c>
      <c r="L89" s="134"/>
      <c r="M89" s="139"/>
      <c r="P89" s="140">
        <f>SUM(P90:P114)</f>
        <v>0</v>
      </c>
      <c r="R89" s="140">
        <f>SUM(R90:R114)</f>
        <v>0.18983999999999998</v>
      </c>
      <c r="T89" s="141">
        <f>SUM(T90:T114)</f>
        <v>0</v>
      </c>
      <c r="AR89" s="135" t="s">
        <v>85</v>
      </c>
      <c r="AT89" s="142" t="s">
        <v>75</v>
      </c>
      <c r="AU89" s="142" t="s">
        <v>83</v>
      </c>
      <c r="AY89" s="135" t="s">
        <v>160</v>
      </c>
      <c r="BK89" s="143">
        <f>SUM(BK90:BK114)</f>
        <v>0</v>
      </c>
    </row>
    <row r="90" spans="2:65" s="1" customFormat="1" ht="16.5" customHeight="1">
      <c r="B90" s="33"/>
      <c r="C90" s="146" t="s">
        <v>83</v>
      </c>
      <c r="D90" s="146" t="s">
        <v>162</v>
      </c>
      <c r="E90" s="147" t="s">
        <v>3047</v>
      </c>
      <c r="F90" s="148" t="s">
        <v>3048</v>
      </c>
      <c r="G90" s="149" t="s">
        <v>332</v>
      </c>
      <c r="H90" s="150">
        <v>3</v>
      </c>
      <c r="I90" s="151"/>
      <c r="J90" s="152">
        <f aca="true" t="shared" si="0" ref="J90:J103">ROUND(I90*H90,2)</f>
        <v>0</v>
      </c>
      <c r="K90" s="148" t="s">
        <v>21</v>
      </c>
      <c r="L90" s="33"/>
      <c r="M90" s="153" t="s">
        <v>21</v>
      </c>
      <c r="N90" s="154" t="s">
        <v>47</v>
      </c>
      <c r="P90" s="155">
        <f aca="true" t="shared" si="1" ref="P90:P103">O90*H90</f>
        <v>0</v>
      </c>
      <c r="Q90" s="155">
        <v>0</v>
      </c>
      <c r="R90" s="155">
        <f aca="true" t="shared" si="2" ref="R90:R103">Q90*H90</f>
        <v>0</v>
      </c>
      <c r="S90" s="155">
        <v>0</v>
      </c>
      <c r="T90" s="156">
        <f aca="true" t="shared" si="3" ref="T90:T103">S90*H90</f>
        <v>0</v>
      </c>
      <c r="AR90" s="157" t="s">
        <v>352</v>
      </c>
      <c r="AT90" s="157" t="s">
        <v>162</v>
      </c>
      <c r="AU90" s="157" t="s">
        <v>85</v>
      </c>
      <c r="AY90" s="18" t="s">
        <v>160</v>
      </c>
      <c r="BE90" s="158">
        <f aca="true" t="shared" si="4" ref="BE90:BE103">IF(N90="základní",J90,0)</f>
        <v>0</v>
      </c>
      <c r="BF90" s="158">
        <f aca="true" t="shared" si="5" ref="BF90:BF103">IF(N90="snížená",J90,0)</f>
        <v>0</v>
      </c>
      <c r="BG90" s="158">
        <f aca="true" t="shared" si="6" ref="BG90:BG103">IF(N90="zákl. přenesená",J90,0)</f>
        <v>0</v>
      </c>
      <c r="BH90" s="158">
        <f aca="true" t="shared" si="7" ref="BH90:BH103">IF(N90="sníž. přenesená",J90,0)</f>
        <v>0</v>
      </c>
      <c r="BI90" s="158">
        <f aca="true" t="shared" si="8" ref="BI90:BI103">IF(N90="nulová",J90,0)</f>
        <v>0</v>
      </c>
      <c r="BJ90" s="18" t="s">
        <v>83</v>
      </c>
      <c r="BK90" s="158">
        <f aca="true" t="shared" si="9" ref="BK90:BK103">ROUND(I90*H90,2)</f>
        <v>0</v>
      </c>
      <c r="BL90" s="18" t="s">
        <v>352</v>
      </c>
      <c r="BM90" s="157" t="s">
        <v>3049</v>
      </c>
    </row>
    <row r="91" spans="2:65" s="1" customFormat="1" ht="16.5" customHeight="1">
      <c r="B91" s="33"/>
      <c r="C91" s="192" t="s">
        <v>85</v>
      </c>
      <c r="D91" s="192" t="s">
        <v>799</v>
      </c>
      <c r="E91" s="193" t="s">
        <v>3050</v>
      </c>
      <c r="F91" s="194" t="s">
        <v>3051</v>
      </c>
      <c r="G91" s="195" t="s">
        <v>332</v>
      </c>
      <c r="H91" s="196">
        <v>1</v>
      </c>
      <c r="I91" s="197"/>
      <c r="J91" s="198">
        <f t="shared" si="0"/>
        <v>0</v>
      </c>
      <c r="K91" s="194" t="s">
        <v>21</v>
      </c>
      <c r="L91" s="199"/>
      <c r="M91" s="200" t="s">
        <v>21</v>
      </c>
      <c r="N91" s="201" t="s">
        <v>47</v>
      </c>
      <c r="P91" s="155">
        <f t="shared" si="1"/>
        <v>0</v>
      </c>
      <c r="Q91" s="155">
        <v>0.02</v>
      </c>
      <c r="R91" s="155">
        <f t="shared" si="2"/>
        <v>0.02</v>
      </c>
      <c r="S91" s="155">
        <v>0</v>
      </c>
      <c r="T91" s="156">
        <f t="shared" si="3"/>
        <v>0</v>
      </c>
      <c r="AR91" s="157" t="s">
        <v>445</v>
      </c>
      <c r="AT91" s="157" t="s">
        <v>799</v>
      </c>
      <c r="AU91" s="157" t="s">
        <v>85</v>
      </c>
      <c r="AY91" s="18" t="s">
        <v>160</v>
      </c>
      <c r="BE91" s="158">
        <f t="shared" si="4"/>
        <v>0</v>
      </c>
      <c r="BF91" s="158">
        <f t="shared" si="5"/>
        <v>0</v>
      </c>
      <c r="BG91" s="158">
        <f t="shared" si="6"/>
        <v>0</v>
      </c>
      <c r="BH91" s="158">
        <f t="shared" si="7"/>
        <v>0</v>
      </c>
      <c r="BI91" s="158">
        <f t="shared" si="8"/>
        <v>0</v>
      </c>
      <c r="BJ91" s="18" t="s">
        <v>83</v>
      </c>
      <c r="BK91" s="158">
        <f t="shared" si="9"/>
        <v>0</v>
      </c>
      <c r="BL91" s="18" t="s">
        <v>352</v>
      </c>
      <c r="BM91" s="157" t="s">
        <v>3052</v>
      </c>
    </row>
    <row r="92" spans="2:65" s="1" customFormat="1" ht="16.5" customHeight="1">
      <c r="B92" s="33"/>
      <c r="C92" s="192" t="s">
        <v>181</v>
      </c>
      <c r="D92" s="192" t="s">
        <v>799</v>
      </c>
      <c r="E92" s="193" t="s">
        <v>3053</v>
      </c>
      <c r="F92" s="194" t="s">
        <v>3054</v>
      </c>
      <c r="G92" s="195" t="s">
        <v>332</v>
      </c>
      <c r="H92" s="196">
        <v>1</v>
      </c>
      <c r="I92" s="197"/>
      <c r="J92" s="198">
        <f t="shared" si="0"/>
        <v>0</v>
      </c>
      <c r="K92" s="194" t="s">
        <v>21</v>
      </c>
      <c r="L92" s="199"/>
      <c r="M92" s="200" t="s">
        <v>21</v>
      </c>
      <c r="N92" s="201" t="s">
        <v>47</v>
      </c>
      <c r="P92" s="155">
        <f t="shared" si="1"/>
        <v>0</v>
      </c>
      <c r="Q92" s="155">
        <v>0.02</v>
      </c>
      <c r="R92" s="155">
        <f t="shared" si="2"/>
        <v>0.02</v>
      </c>
      <c r="S92" s="155">
        <v>0</v>
      </c>
      <c r="T92" s="156">
        <f t="shared" si="3"/>
        <v>0</v>
      </c>
      <c r="AR92" s="157" t="s">
        <v>445</v>
      </c>
      <c r="AT92" s="157" t="s">
        <v>799</v>
      </c>
      <c r="AU92" s="157" t="s">
        <v>85</v>
      </c>
      <c r="AY92" s="18" t="s">
        <v>160</v>
      </c>
      <c r="BE92" s="158">
        <f t="shared" si="4"/>
        <v>0</v>
      </c>
      <c r="BF92" s="158">
        <f t="shared" si="5"/>
        <v>0</v>
      </c>
      <c r="BG92" s="158">
        <f t="shared" si="6"/>
        <v>0</v>
      </c>
      <c r="BH92" s="158">
        <f t="shared" si="7"/>
        <v>0</v>
      </c>
      <c r="BI92" s="158">
        <f t="shared" si="8"/>
        <v>0</v>
      </c>
      <c r="BJ92" s="18" t="s">
        <v>83</v>
      </c>
      <c r="BK92" s="158">
        <f t="shared" si="9"/>
        <v>0</v>
      </c>
      <c r="BL92" s="18" t="s">
        <v>352</v>
      </c>
      <c r="BM92" s="157" t="s">
        <v>3055</v>
      </c>
    </row>
    <row r="93" spans="2:65" s="1" customFormat="1" ht="16.5" customHeight="1">
      <c r="B93" s="33"/>
      <c r="C93" s="192" t="s">
        <v>167</v>
      </c>
      <c r="D93" s="192" t="s">
        <v>799</v>
      </c>
      <c r="E93" s="193" t="s">
        <v>3056</v>
      </c>
      <c r="F93" s="194" t="s">
        <v>3057</v>
      </c>
      <c r="G93" s="195" t="s">
        <v>332</v>
      </c>
      <c r="H93" s="196">
        <v>2</v>
      </c>
      <c r="I93" s="197"/>
      <c r="J93" s="198">
        <f t="shared" si="0"/>
        <v>0</v>
      </c>
      <c r="K93" s="194" t="s">
        <v>21</v>
      </c>
      <c r="L93" s="199"/>
      <c r="M93" s="200" t="s">
        <v>21</v>
      </c>
      <c r="N93" s="201" t="s">
        <v>47</v>
      </c>
      <c r="P93" s="155">
        <f t="shared" si="1"/>
        <v>0</v>
      </c>
      <c r="Q93" s="155">
        <v>0.02</v>
      </c>
      <c r="R93" s="155">
        <f t="shared" si="2"/>
        <v>0.04</v>
      </c>
      <c r="S93" s="155">
        <v>0</v>
      </c>
      <c r="T93" s="156">
        <f t="shared" si="3"/>
        <v>0</v>
      </c>
      <c r="AR93" s="157" t="s">
        <v>445</v>
      </c>
      <c r="AT93" s="157" t="s">
        <v>799</v>
      </c>
      <c r="AU93" s="157" t="s">
        <v>85</v>
      </c>
      <c r="AY93" s="18" t="s">
        <v>160</v>
      </c>
      <c r="BE93" s="158">
        <f t="shared" si="4"/>
        <v>0</v>
      </c>
      <c r="BF93" s="158">
        <f t="shared" si="5"/>
        <v>0</v>
      </c>
      <c r="BG93" s="158">
        <f t="shared" si="6"/>
        <v>0</v>
      </c>
      <c r="BH93" s="158">
        <f t="shared" si="7"/>
        <v>0</v>
      </c>
      <c r="BI93" s="158">
        <f t="shared" si="8"/>
        <v>0</v>
      </c>
      <c r="BJ93" s="18" t="s">
        <v>83</v>
      </c>
      <c r="BK93" s="158">
        <f t="shared" si="9"/>
        <v>0</v>
      </c>
      <c r="BL93" s="18" t="s">
        <v>352</v>
      </c>
      <c r="BM93" s="157" t="s">
        <v>3058</v>
      </c>
    </row>
    <row r="94" spans="2:65" s="1" customFormat="1" ht="16.5" customHeight="1">
      <c r="B94" s="33"/>
      <c r="C94" s="192" t="s">
        <v>201</v>
      </c>
      <c r="D94" s="192" t="s">
        <v>799</v>
      </c>
      <c r="E94" s="193" t="s">
        <v>3059</v>
      </c>
      <c r="F94" s="194" t="s">
        <v>3060</v>
      </c>
      <c r="G94" s="195" t="s">
        <v>332</v>
      </c>
      <c r="H94" s="196">
        <v>2</v>
      </c>
      <c r="I94" s="197"/>
      <c r="J94" s="198">
        <f t="shared" si="0"/>
        <v>0</v>
      </c>
      <c r="K94" s="194" t="s">
        <v>21</v>
      </c>
      <c r="L94" s="199"/>
      <c r="M94" s="200" t="s">
        <v>21</v>
      </c>
      <c r="N94" s="201" t="s">
        <v>47</v>
      </c>
      <c r="P94" s="155">
        <f t="shared" si="1"/>
        <v>0</v>
      </c>
      <c r="Q94" s="155">
        <v>0.02</v>
      </c>
      <c r="R94" s="155">
        <f t="shared" si="2"/>
        <v>0.04</v>
      </c>
      <c r="S94" s="155">
        <v>0</v>
      </c>
      <c r="T94" s="156">
        <f t="shared" si="3"/>
        <v>0</v>
      </c>
      <c r="AR94" s="157" t="s">
        <v>445</v>
      </c>
      <c r="AT94" s="157" t="s">
        <v>799</v>
      </c>
      <c r="AU94" s="157" t="s">
        <v>85</v>
      </c>
      <c r="AY94" s="18" t="s">
        <v>160</v>
      </c>
      <c r="BE94" s="158">
        <f t="shared" si="4"/>
        <v>0</v>
      </c>
      <c r="BF94" s="158">
        <f t="shared" si="5"/>
        <v>0</v>
      </c>
      <c r="BG94" s="158">
        <f t="shared" si="6"/>
        <v>0</v>
      </c>
      <c r="BH94" s="158">
        <f t="shared" si="7"/>
        <v>0</v>
      </c>
      <c r="BI94" s="158">
        <f t="shared" si="8"/>
        <v>0</v>
      </c>
      <c r="BJ94" s="18" t="s">
        <v>83</v>
      </c>
      <c r="BK94" s="158">
        <f t="shared" si="9"/>
        <v>0</v>
      </c>
      <c r="BL94" s="18" t="s">
        <v>352</v>
      </c>
      <c r="BM94" s="157" t="s">
        <v>3061</v>
      </c>
    </row>
    <row r="95" spans="2:65" s="1" customFormat="1" ht="16.5" customHeight="1">
      <c r="B95" s="33"/>
      <c r="C95" s="146" t="s">
        <v>211</v>
      </c>
      <c r="D95" s="146" t="s">
        <v>162</v>
      </c>
      <c r="E95" s="147" t="s">
        <v>3062</v>
      </c>
      <c r="F95" s="148" t="s">
        <v>3063</v>
      </c>
      <c r="G95" s="149" t="s">
        <v>332</v>
      </c>
      <c r="H95" s="150">
        <v>2</v>
      </c>
      <c r="I95" s="151"/>
      <c r="J95" s="152">
        <f t="shared" si="0"/>
        <v>0</v>
      </c>
      <c r="K95" s="148" t="s">
        <v>166</v>
      </c>
      <c r="L95" s="33"/>
      <c r="M95" s="153" t="s">
        <v>21</v>
      </c>
      <c r="N95" s="154" t="s">
        <v>47</v>
      </c>
      <c r="P95" s="155">
        <f t="shared" si="1"/>
        <v>0</v>
      </c>
      <c r="Q95" s="155">
        <v>0</v>
      </c>
      <c r="R95" s="155">
        <f t="shared" si="2"/>
        <v>0</v>
      </c>
      <c r="S95" s="155">
        <v>0</v>
      </c>
      <c r="T95" s="156">
        <f t="shared" si="3"/>
        <v>0</v>
      </c>
      <c r="AR95" s="157" t="s">
        <v>352</v>
      </c>
      <c r="AT95" s="157" t="s">
        <v>162</v>
      </c>
      <c r="AU95" s="157" t="s">
        <v>85</v>
      </c>
      <c r="AY95" s="18" t="s">
        <v>160</v>
      </c>
      <c r="BE95" s="158">
        <f t="shared" si="4"/>
        <v>0</v>
      </c>
      <c r="BF95" s="158">
        <f t="shared" si="5"/>
        <v>0</v>
      </c>
      <c r="BG95" s="158">
        <f t="shared" si="6"/>
        <v>0</v>
      </c>
      <c r="BH95" s="158">
        <f t="shared" si="7"/>
        <v>0</v>
      </c>
      <c r="BI95" s="158">
        <f t="shared" si="8"/>
        <v>0</v>
      </c>
      <c r="BJ95" s="18" t="s">
        <v>83</v>
      </c>
      <c r="BK95" s="158">
        <f t="shared" si="9"/>
        <v>0</v>
      </c>
      <c r="BL95" s="18" t="s">
        <v>352</v>
      </c>
      <c r="BM95" s="157" t="s">
        <v>3064</v>
      </c>
    </row>
    <row r="96" spans="2:65" s="1" customFormat="1" ht="16.5" customHeight="1">
      <c r="B96" s="33"/>
      <c r="C96" s="192" t="s">
        <v>239</v>
      </c>
      <c r="D96" s="192" t="s">
        <v>799</v>
      </c>
      <c r="E96" s="193" t="s">
        <v>3065</v>
      </c>
      <c r="F96" s="194" t="s">
        <v>3066</v>
      </c>
      <c r="G96" s="195" t="s">
        <v>332</v>
      </c>
      <c r="H96" s="196">
        <v>2</v>
      </c>
      <c r="I96" s="197"/>
      <c r="J96" s="198">
        <f t="shared" si="0"/>
        <v>0</v>
      </c>
      <c r="K96" s="194" t="s">
        <v>21</v>
      </c>
      <c r="L96" s="199"/>
      <c r="M96" s="200" t="s">
        <v>21</v>
      </c>
      <c r="N96" s="201" t="s">
        <v>47</v>
      </c>
      <c r="P96" s="155">
        <f t="shared" si="1"/>
        <v>0</v>
      </c>
      <c r="Q96" s="155">
        <v>0.0009</v>
      </c>
      <c r="R96" s="155">
        <f t="shared" si="2"/>
        <v>0.0018</v>
      </c>
      <c r="S96" s="155">
        <v>0</v>
      </c>
      <c r="T96" s="156">
        <f t="shared" si="3"/>
        <v>0</v>
      </c>
      <c r="AR96" s="157" t="s">
        <v>445</v>
      </c>
      <c r="AT96" s="157" t="s">
        <v>799</v>
      </c>
      <c r="AU96" s="157" t="s">
        <v>85</v>
      </c>
      <c r="AY96" s="18" t="s">
        <v>160</v>
      </c>
      <c r="BE96" s="158">
        <f t="shared" si="4"/>
        <v>0</v>
      </c>
      <c r="BF96" s="158">
        <f t="shared" si="5"/>
        <v>0</v>
      </c>
      <c r="BG96" s="158">
        <f t="shared" si="6"/>
        <v>0</v>
      </c>
      <c r="BH96" s="158">
        <f t="shared" si="7"/>
        <v>0</v>
      </c>
      <c r="BI96" s="158">
        <f t="shared" si="8"/>
        <v>0</v>
      </c>
      <c r="BJ96" s="18" t="s">
        <v>83</v>
      </c>
      <c r="BK96" s="158">
        <f t="shared" si="9"/>
        <v>0</v>
      </c>
      <c r="BL96" s="18" t="s">
        <v>352</v>
      </c>
      <c r="BM96" s="157" t="s">
        <v>3067</v>
      </c>
    </row>
    <row r="97" spans="2:65" s="1" customFormat="1" ht="16.5" customHeight="1">
      <c r="B97" s="33"/>
      <c r="C97" s="146" t="s">
        <v>247</v>
      </c>
      <c r="D97" s="146" t="s">
        <v>162</v>
      </c>
      <c r="E97" s="147" t="s">
        <v>3068</v>
      </c>
      <c r="F97" s="148" t="s">
        <v>3069</v>
      </c>
      <c r="G97" s="149" t="s">
        <v>332</v>
      </c>
      <c r="H97" s="150">
        <v>4</v>
      </c>
      <c r="I97" s="151"/>
      <c r="J97" s="152">
        <f t="shared" si="0"/>
        <v>0</v>
      </c>
      <c r="K97" s="148" t="s">
        <v>166</v>
      </c>
      <c r="L97" s="33"/>
      <c r="M97" s="153" t="s">
        <v>21</v>
      </c>
      <c r="N97" s="154" t="s">
        <v>47</v>
      </c>
      <c r="P97" s="155">
        <f t="shared" si="1"/>
        <v>0</v>
      </c>
      <c r="Q97" s="155">
        <v>0</v>
      </c>
      <c r="R97" s="155">
        <f t="shared" si="2"/>
        <v>0</v>
      </c>
      <c r="S97" s="155">
        <v>0</v>
      </c>
      <c r="T97" s="156">
        <f t="shared" si="3"/>
        <v>0</v>
      </c>
      <c r="AR97" s="157" t="s">
        <v>352</v>
      </c>
      <c r="AT97" s="157" t="s">
        <v>162</v>
      </c>
      <c r="AU97" s="157" t="s">
        <v>85</v>
      </c>
      <c r="AY97" s="18" t="s">
        <v>160</v>
      </c>
      <c r="BE97" s="158">
        <f t="shared" si="4"/>
        <v>0</v>
      </c>
      <c r="BF97" s="158">
        <f t="shared" si="5"/>
        <v>0</v>
      </c>
      <c r="BG97" s="158">
        <f t="shared" si="6"/>
        <v>0</v>
      </c>
      <c r="BH97" s="158">
        <f t="shared" si="7"/>
        <v>0</v>
      </c>
      <c r="BI97" s="158">
        <f t="shared" si="8"/>
        <v>0</v>
      </c>
      <c r="BJ97" s="18" t="s">
        <v>83</v>
      </c>
      <c r="BK97" s="158">
        <f t="shared" si="9"/>
        <v>0</v>
      </c>
      <c r="BL97" s="18" t="s">
        <v>352</v>
      </c>
      <c r="BM97" s="157" t="s">
        <v>3070</v>
      </c>
    </row>
    <row r="98" spans="2:65" s="1" customFormat="1" ht="16.5" customHeight="1">
      <c r="B98" s="33"/>
      <c r="C98" s="192" t="s">
        <v>209</v>
      </c>
      <c r="D98" s="192" t="s">
        <v>799</v>
      </c>
      <c r="E98" s="193" t="s">
        <v>3071</v>
      </c>
      <c r="F98" s="194" t="s">
        <v>3072</v>
      </c>
      <c r="G98" s="195" t="s">
        <v>332</v>
      </c>
      <c r="H98" s="196">
        <v>4</v>
      </c>
      <c r="I98" s="197"/>
      <c r="J98" s="198">
        <f t="shared" si="0"/>
        <v>0</v>
      </c>
      <c r="K98" s="194" t="s">
        <v>21</v>
      </c>
      <c r="L98" s="199"/>
      <c r="M98" s="200" t="s">
        <v>21</v>
      </c>
      <c r="N98" s="201" t="s">
        <v>47</v>
      </c>
      <c r="P98" s="155">
        <f t="shared" si="1"/>
        <v>0</v>
      </c>
      <c r="Q98" s="155">
        <v>0.0009</v>
      </c>
      <c r="R98" s="155">
        <f t="shared" si="2"/>
        <v>0.0036</v>
      </c>
      <c r="S98" s="155">
        <v>0</v>
      </c>
      <c r="T98" s="156">
        <f t="shared" si="3"/>
        <v>0</v>
      </c>
      <c r="AR98" s="157" t="s">
        <v>445</v>
      </c>
      <c r="AT98" s="157" t="s">
        <v>799</v>
      </c>
      <c r="AU98" s="157" t="s">
        <v>85</v>
      </c>
      <c r="AY98" s="18" t="s">
        <v>160</v>
      </c>
      <c r="BE98" s="158">
        <f t="shared" si="4"/>
        <v>0</v>
      </c>
      <c r="BF98" s="158">
        <f t="shared" si="5"/>
        <v>0</v>
      </c>
      <c r="BG98" s="158">
        <f t="shared" si="6"/>
        <v>0</v>
      </c>
      <c r="BH98" s="158">
        <f t="shared" si="7"/>
        <v>0</v>
      </c>
      <c r="BI98" s="158">
        <f t="shared" si="8"/>
        <v>0</v>
      </c>
      <c r="BJ98" s="18" t="s">
        <v>83</v>
      </c>
      <c r="BK98" s="158">
        <f t="shared" si="9"/>
        <v>0</v>
      </c>
      <c r="BL98" s="18" t="s">
        <v>352</v>
      </c>
      <c r="BM98" s="157" t="s">
        <v>3073</v>
      </c>
    </row>
    <row r="99" spans="2:65" s="1" customFormat="1" ht="16.5" customHeight="1">
      <c r="B99" s="33"/>
      <c r="C99" s="146" t="s">
        <v>259</v>
      </c>
      <c r="D99" s="146" t="s">
        <v>162</v>
      </c>
      <c r="E99" s="147" t="s">
        <v>3074</v>
      </c>
      <c r="F99" s="148" t="s">
        <v>3075</v>
      </c>
      <c r="G99" s="149" t="s">
        <v>332</v>
      </c>
      <c r="H99" s="150">
        <v>2</v>
      </c>
      <c r="I99" s="151"/>
      <c r="J99" s="152">
        <f t="shared" si="0"/>
        <v>0</v>
      </c>
      <c r="K99" s="148" t="s">
        <v>166</v>
      </c>
      <c r="L99" s="33"/>
      <c r="M99" s="153" t="s">
        <v>21</v>
      </c>
      <c r="N99" s="154" t="s">
        <v>47</v>
      </c>
      <c r="P99" s="155">
        <f t="shared" si="1"/>
        <v>0</v>
      </c>
      <c r="Q99" s="155">
        <v>0</v>
      </c>
      <c r="R99" s="155">
        <f t="shared" si="2"/>
        <v>0</v>
      </c>
      <c r="S99" s="155">
        <v>0</v>
      </c>
      <c r="T99" s="156">
        <f t="shared" si="3"/>
        <v>0</v>
      </c>
      <c r="AR99" s="157" t="s">
        <v>352</v>
      </c>
      <c r="AT99" s="157" t="s">
        <v>162</v>
      </c>
      <c r="AU99" s="157" t="s">
        <v>85</v>
      </c>
      <c r="AY99" s="18" t="s">
        <v>160</v>
      </c>
      <c r="BE99" s="158">
        <f t="shared" si="4"/>
        <v>0</v>
      </c>
      <c r="BF99" s="158">
        <f t="shared" si="5"/>
        <v>0</v>
      </c>
      <c r="BG99" s="158">
        <f t="shared" si="6"/>
        <v>0</v>
      </c>
      <c r="BH99" s="158">
        <f t="shared" si="7"/>
        <v>0</v>
      </c>
      <c r="BI99" s="158">
        <f t="shared" si="8"/>
        <v>0</v>
      </c>
      <c r="BJ99" s="18" t="s">
        <v>83</v>
      </c>
      <c r="BK99" s="158">
        <f t="shared" si="9"/>
        <v>0</v>
      </c>
      <c r="BL99" s="18" t="s">
        <v>352</v>
      </c>
      <c r="BM99" s="157" t="s">
        <v>3076</v>
      </c>
    </row>
    <row r="100" spans="2:65" s="1" customFormat="1" ht="16.5" customHeight="1">
      <c r="B100" s="33"/>
      <c r="C100" s="192" t="s">
        <v>264</v>
      </c>
      <c r="D100" s="192" t="s">
        <v>799</v>
      </c>
      <c r="E100" s="193" t="s">
        <v>3077</v>
      </c>
      <c r="F100" s="194" t="s">
        <v>3078</v>
      </c>
      <c r="G100" s="195" t="s">
        <v>332</v>
      </c>
      <c r="H100" s="196">
        <v>2</v>
      </c>
      <c r="I100" s="197"/>
      <c r="J100" s="198">
        <f t="shared" si="0"/>
        <v>0</v>
      </c>
      <c r="K100" s="194" t="s">
        <v>21</v>
      </c>
      <c r="L100" s="199"/>
      <c r="M100" s="200" t="s">
        <v>21</v>
      </c>
      <c r="N100" s="201" t="s">
        <v>47</v>
      </c>
      <c r="P100" s="155">
        <f t="shared" si="1"/>
        <v>0</v>
      </c>
      <c r="Q100" s="155">
        <v>0.0003</v>
      </c>
      <c r="R100" s="155">
        <f t="shared" si="2"/>
        <v>0.0006</v>
      </c>
      <c r="S100" s="155">
        <v>0</v>
      </c>
      <c r="T100" s="156">
        <f t="shared" si="3"/>
        <v>0</v>
      </c>
      <c r="AR100" s="157" t="s">
        <v>445</v>
      </c>
      <c r="AT100" s="157" t="s">
        <v>799</v>
      </c>
      <c r="AU100" s="157" t="s">
        <v>85</v>
      </c>
      <c r="AY100" s="18" t="s">
        <v>160</v>
      </c>
      <c r="BE100" s="158">
        <f t="shared" si="4"/>
        <v>0</v>
      </c>
      <c r="BF100" s="158">
        <f t="shared" si="5"/>
        <v>0</v>
      </c>
      <c r="BG100" s="158">
        <f t="shared" si="6"/>
        <v>0</v>
      </c>
      <c r="BH100" s="158">
        <f t="shared" si="7"/>
        <v>0</v>
      </c>
      <c r="BI100" s="158">
        <f t="shared" si="8"/>
        <v>0</v>
      </c>
      <c r="BJ100" s="18" t="s">
        <v>83</v>
      </c>
      <c r="BK100" s="158">
        <f t="shared" si="9"/>
        <v>0</v>
      </c>
      <c r="BL100" s="18" t="s">
        <v>352</v>
      </c>
      <c r="BM100" s="157" t="s">
        <v>3079</v>
      </c>
    </row>
    <row r="101" spans="2:65" s="1" customFormat="1" ht="16.5" customHeight="1">
      <c r="B101" s="33"/>
      <c r="C101" s="146" t="s">
        <v>269</v>
      </c>
      <c r="D101" s="146" t="s">
        <v>162</v>
      </c>
      <c r="E101" s="147" t="s">
        <v>3080</v>
      </c>
      <c r="F101" s="148" t="s">
        <v>3081</v>
      </c>
      <c r="G101" s="149" t="s">
        <v>332</v>
      </c>
      <c r="H101" s="150">
        <v>2</v>
      </c>
      <c r="I101" s="151"/>
      <c r="J101" s="152">
        <f t="shared" si="0"/>
        <v>0</v>
      </c>
      <c r="K101" s="148" t="s">
        <v>166</v>
      </c>
      <c r="L101" s="33"/>
      <c r="M101" s="153" t="s">
        <v>21</v>
      </c>
      <c r="N101" s="154" t="s">
        <v>47</v>
      </c>
      <c r="P101" s="155">
        <f t="shared" si="1"/>
        <v>0</v>
      </c>
      <c r="Q101" s="155">
        <v>0</v>
      </c>
      <c r="R101" s="155">
        <f t="shared" si="2"/>
        <v>0</v>
      </c>
      <c r="S101" s="155">
        <v>0</v>
      </c>
      <c r="T101" s="156">
        <f t="shared" si="3"/>
        <v>0</v>
      </c>
      <c r="AR101" s="157" t="s">
        <v>352</v>
      </c>
      <c r="AT101" s="157" t="s">
        <v>162</v>
      </c>
      <c r="AU101" s="157" t="s">
        <v>85</v>
      </c>
      <c r="AY101" s="18" t="s">
        <v>160</v>
      </c>
      <c r="BE101" s="158">
        <f t="shared" si="4"/>
        <v>0</v>
      </c>
      <c r="BF101" s="158">
        <f t="shared" si="5"/>
        <v>0</v>
      </c>
      <c r="BG101" s="158">
        <f t="shared" si="6"/>
        <v>0</v>
      </c>
      <c r="BH101" s="158">
        <f t="shared" si="7"/>
        <v>0</v>
      </c>
      <c r="BI101" s="158">
        <f t="shared" si="8"/>
        <v>0</v>
      </c>
      <c r="BJ101" s="18" t="s">
        <v>83</v>
      </c>
      <c r="BK101" s="158">
        <f t="shared" si="9"/>
        <v>0</v>
      </c>
      <c r="BL101" s="18" t="s">
        <v>352</v>
      </c>
      <c r="BM101" s="157" t="s">
        <v>3082</v>
      </c>
    </row>
    <row r="102" spans="2:65" s="1" customFormat="1" ht="16.5" customHeight="1">
      <c r="B102" s="33"/>
      <c r="C102" s="192" t="s">
        <v>275</v>
      </c>
      <c r="D102" s="192" t="s">
        <v>799</v>
      </c>
      <c r="E102" s="193" t="s">
        <v>3083</v>
      </c>
      <c r="F102" s="194" t="s">
        <v>3084</v>
      </c>
      <c r="G102" s="195" t="s">
        <v>332</v>
      </c>
      <c r="H102" s="196">
        <v>2</v>
      </c>
      <c r="I102" s="197"/>
      <c r="J102" s="198">
        <f t="shared" si="0"/>
        <v>0</v>
      </c>
      <c r="K102" s="194" t="s">
        <v>21</v>
      </c>
      <c r="L102" s="199"/>
      <c r="M102" s="200" t="s">
        <v>21</v>
      </c>
      <c r="N102" s="201" t="s">
        <v>47</v>
      </c>
      <c r="P102" s="155">
        <f t="shared" si="1"/>
        <v>0</v>
      </c>
      <c r="Q102" s="155">
        <v>0.00046</v>
      </c>
      <c r="R102" s="155">
        <f t="shared" si="2"/>
        <v>0.00092</v>
      </c>
      <c r="S102" s="155">
        <v>0</v>
      </c>
      <c r="T102" s="156">
        <f t="shared" si="3"/>
        <v>0</v>
      </c>
      <c r="AR102" s="157" t="s">
        <v>445</v>
      </c>
      <c r="AT102" s="157" t="s">
        <v>799</v>
      </c>
      <c r="AU102" s="157" t="s">
        <v>85</v>
      </c>
      <c r="AY102" s="18" t="s">
        <v>160</v>
      </c>
      <c r="BE102" s="158">
        <f t="shared" si="4"/>
        <v>0</v>
      </c>
      <c r="BF102" s="158">
        <f t="shared" si="5"/>
        <v>0</v>
      </c>
      <c r="BG102" s="158">
        <f t="shared" si="6"/>
        <v>0</v>
      </c>
      <c r="BH102" s="158">
        <f t="shared" si="7"/>
        <v>0</v>
      </c>
      <c r="BI102" s="158">
        <f t="shared" si="8"/>
        <v>0</v>
      </c>
      <c r="BJ102" s="18" t="s">
        <v>83</v>
      </c>
      <c r="BK102" s="158">
        <f t="shared" si="9"/>
        <v>0</v>
      </c>
      <c r="BL102" s="18" t="s">
        <v>352</v>
      </c>
      <c r="BM102" s="157" t="s">
        <v>3085</v>
      </c>
    </row>
    <row r="103" spans="2:65" s="1" customFormat="1" ht="24" customHeight="1">
      <c r="B103" s="33"/>
      <c r="C103" s="146" t="s">
        <v>343</v>
      </c>
      <c r="D103" s="146" t="s">
        <v>162</v>
      </c>
      <c r="E103" s="147" t="s">
        <v>3086</v>
      </c>
      <c r="F103" s="148" t="s">
        <v>3087</v>
      </c>
      <c r="G103" s="149" t="s">
        <v>370</v>
      </c>
      <c r="H103" s="150">
        <v>8</v>
      </c>
      <c r="I103" s="151"/>
      <c r="J103" s="152">
        <f t="shared" si="0"/>
        <v>0</v>
      </c>
      <c r="K103" s="148" t="s">
        <v>166</v>
      </c>
      <c r="L103" s="33"/>
      <c r="M103" s="153" t="s">
        <v>21</v>
      </c>
      <c r="N103" s="154" t="s">
        <v>47</v>
      </c>
      <c r="P103" s="155">
        <f t="shared" si="1"/>
        <v>0</v>
      </c>
      <c r="Q103" s="155">
        <v>0.00175</v>
      </c>
      <c r="R103" s="155">
        <f t="shared" si="2"/>
        <v>0.014</v>
      </c>
      <c r="S103" s="155">
        <v>0</v>
      </c>
      <c r="T103" s="156">
        <f t="shared" si="3"/>
        <v>0</v>
      </c>
      <c r="AR103" s="157" t="s">
        <v>352</v>
      </c>
      <c r="AT103" s="157" t="s">
        <v>162</v>
      </c>
      <c r="AU103" s="157" t="s">
        <v>85</v>
      </c>
      <c r="AY103" s="18" t="s">
        <v>160</v>
      </c>
      <c r="BE103" s="158">
        <f t="shared" si="4"/>
        <v>0</v>
      </c>
      <c r="BF103" s="158">
        <f t="shared" si="5"/>
        <v>0</v>
      </c>
      <c r="BG103" s="158">
        <f t="shared" si="6"/>
        <v>0</v>
      </c>
      <c r="BH103" s="158">
        <f t="shared" si="7"/>
        <v>0</v>
      </c>
      <c r="BI103" s="158">
        <f t="shared" si="8"/>
        <v>0</v>
      </c>
      <c r="BJ103" s="18" t="s">
        <v>83</v>
      </c>
      <c r="BK103" s="158">
        <f t="shared" si="9"/>
        <v>0</v>
      </c>
      <c r="BL103" s="18" t="s">
        <v>352</v>
      </c>
      <c r="BM103" s="157" t="s">
        <v>3088</v>
      </c>
    </row>
    <row r="104" spans="2:47" s="1" customFormat="1" ht="45">
      <c r="B104" s="33"/>
      <c r="D104" s="159" t="s">
        <v>169</v>
      </c>
      <c r="F104" s="160" t="s">
        <v>3089</v>
      </c>
      <c r="I104" s="94"/>
      <c r="L104" s="33"/>
      <c r="M104" s="161"/>
      <c r="T104" s="54"/>
      <c r="AT104" s="18" t="s">
        <v>169</v>
      </c>
      <c r="AU104" s="18" t="s">
        <v>85</v>
      </c>
    </row>
    <row r="105" spans="2:65" s="1" customFormat="1" ht="24" customHeight="1">
      <c r="B105" s="33"/>
      <c r="C105" s="146" t="s">
        <v>8</v>
      </c>
      <c r="D105" s="146" t="s">
        <v>162</v>
      </c>
      <c r="E105" s="147" t="s">
        <v>3090</v>
      </c>
      <c r="F105" s="148" t="s">
        <v>3091</v>
      </c>
      <c r="G105" s="149" t="s">
        <v>370</v>
      </c>
      <c r="H105" s="150">
        <v>5</v>
      </c>
      <c r="I105" s="151"/>
      <c r="J105" s="152">
        <f>ROUND(I105*H105,2)</f>
        <v>0</v>
      </c>
      <c r="K105" s="148" t="s">
        <v>166</v>
      </c>
      <c r="L105" s="33"/>
      <c r="M105" s="153" t="s">
        <v>21</v>
      </c>
      <c r="N105" s="154" t="s">
        <v>47</v>
      </c>
      <c r="P105" s="155">
        <f>O105*H105</f>
        <v>0</v>
      </c>
      <c r="Q105" s="155">
        <v>0.00312</v>
      </c>
      <c r="R105" s="155">
        <f>Q105*H105</f>
        <v>0.0156</v>
      </c>
      <c r="S105" s="155">
        <v>0</v>
      </c>
      <c r="T105" s="156">
        <f>S105*H105</f>
        <v>0</v>
      </c>
      <c r="AR105" s="157" t="s">
        <v>352</v>
      </c>
      <c r="AT105" s="157" t="s">
        <v>162</v>
      </c>
      <c r="AU105" s="157" t="s">
        <v>85</v>
      </c>
      <c r="AY105" s="18" t="s">
        <v>160</v>
      </c>
      <c r="BE105" s="158">
        <f>IF(N105="základní",J105,0)</f>
        <v>0</v>
      </c>
      <c r="BF105" s="158">
        <f>IF(N105="snížená",J105,0)</f>
        <v>0</v>
      </c>
      <c r="BG105" s="158">
        <f>IF(N105="zákl. přenesená",J105,0)</f>
        <v>0</v>
      </c>
      <c r="BH105" s="158">
        <f>IF(N105="sníž. přenesená",J105,0)</f>
        <v>0</v>
      </c>
      <c r="BI105" s="158">
        <f>IF(N105="nulová",J105,0)</f>
        <v>0</v>
      </c>
      <c r="BJ105" s="18" t="s">
        <v>83</v>
      </c>
      <c r="BK105" s="158">
        <f>ROUND(I105*H105,2)</f>
        <v>0</v>
      </c>
      <c r="BL105" s="18" t="s">
        <v>352</v>
      </c>
      <c r="BM105" s="157" t="s">
        <v>3092</v>
      </c>
    </row>
    <row r="106" spans="2:47" s="1" customFormat="1" ht="45">
      <c r="B106" s="33"/>
      <c r="D106" s="159" t="s">
        <v>169</v>
      </c>
      <c r="F106" s="160" t="s">
        <v>3089</v>
      </c>
      <c r="I106" s="94"/>
      <c r="L106" s="33"/>
      <c r="M106" s="161"/>
      <c r="T106" s="54"/>
      <c r="AT106" s="18" t="s">
        <v>169</v>
      </c>
      <c r="AU106" s="18" t="s">
        <v>85</v>
      </c>
    </row>
    <row r="107" spans="2:65" s="1" customFormat="1" ht="24" customHeight="1">
      <c r="B107" s="33"/>
      <c r="C107" s="146" t="s">
        <v>352</v>
      </c>
      <c r="D107" s="146" t="s">
        <v>162</v>
      </c>
      <c r="E107" s="147" t="s">
        <v>3093</v>
      </c>
      <c r="F107" s="148" t="s">
        <v>3094</v>
      </c>
      <c r="G107" s="149" t="s">
        <v>370</v>
      </c>
      <c r="H107" s="150">
        <v>4</v>
      </c>
      <c r="I107" s="151"/>
      <c r="J107" s="152">
        <f>ROUND(I107*H107,2)</f>
        <v>0</v>
      </c>
      <c r="K107" s="148" t="s">
        <v>166</v>
      </c>
      <c r="L107" s="33"/>
      <c r="M107" s="153" t="s">
        <v>21</v>
      </c>
      <c r="N107" s="154" t="s">
        <v>47</v>
      </c>
      <c r="P107" s="155">
        <f>O107*H107</f>
        <v>0</v>
      </c>
      <c r="Q107" s="155">
        <v>0.00653</v>
      </c>
      <c r="R107" s="155">
        <f>Q107*H107</f>
        <v>0.02612</v>
      </c>
      <c r="S107" s="155">
        <v>0</v>
      </c>
      <c r="T107" s="156">
        <f>S107*H107</f>
        <v>0</v>
      </c>
      <c r="AR107" s="157" t="s">
        <v>352</v>
      </c>
      <c r="AT107" s="157" t="s">
        <v>162</v>
      </c>
      <c r="AU107" s="157" t="s">
        <v>85</v>
      </c>
      <c r="AY107" s="18" t="s">
        <v>160</v>
      </c>
      <c r="BE107" s="158">
        <f>IF(N107="základní",J107,0)</f>
        <v>0</v>
      </c>
      <c r="BF107" s="158">
        <f>IF(N107="snížená",J107,0)</f>
        <v>0</v>
      </c>
      <c r="BG107" s="158">
        <f>IF(N107="zákl. přenesená",J107,0)</f>
        <v>0</v>
      </c>
      <c r="BH107" s="158">
        <f>IF(N107="sníž. přenesená",J107,0)</f>
        <v>0</v>
      </c>
      <c r="BI107" s="158">
        <f>IF(N107="nulová",J107,0)</f>
        <v>0</v>
      </c>
      <c r="BJ107" s="18" t="s">
        <v>83</v>
      </c>
      <c r="BK107" s="158">
        <f>ROUND(I107*H107,2)</f>
        <v>0</v>
      </c>
      <c r="BL107" s="18" t="s">
        <v>352</v>
      </c>
      <c r="BM107" s="157" t="s">
        <v>3095</v>
      </c>
    </row>
    <row r="108" spans="2:47" s="1" customFormat="1" ht="45">
      <c r="B108" s="33"/>
      <c r="D108" s="159" t="s">
        <v>169</v>
      </c>
      <c r="F108" s="160" t="s">
        <v>3089</v>
      </c>
      <c r="I108" s="94"/>
      <c r="L108" s="33"/>
      <c r="M108" s="161"/>
      <c r="T108" s="54"/>
      <c r="AT108" s="18" t="s">
        <v>169</v>
      </c>
      <c r="AU108" s="18" t="s">
        <v>85</v>
      </c>
    </row>
    <row r="109" spans="2:65" s="1" customFormat="1" ht="16.5" customHeight="1">
      <c r="B109" s="33"/>
      <c r="C109" s="146" t="s">
        <v>359</v>
      </c>
      <c r="D109" s="146" t="s">
        <v>162</v>
      </c>
      <c r="E109" s="147" t="s">
        <v>3096</v>
      </c>
      <c r="F109" s="148" t="s">
        <v>3097</v>
      </c>
      <c r="G109" s="149" t="s">
        <v>332</v>
      </c>
      <c r="H109" s="150">
        <v>2</v>
      </c>
      <c r="I109" s="151"/>
      <c r="J109" s="152">
        <f>ROUND(I109*H109,2)</f>
        <v>0</v>
      </c>
      <c r="K109" s="148" t="s">
        <v>21</v>
      </c>
      <c r="L109" s="33"/>
      <c r="M109" s="153" t="s">
        <v>21</v>
      </c>
      <c r="N109" s="154" t="s">
        <v>47</v>
      </c>
      <c r="P109" s="155">
        <f>O109*H109</f>
        <v>0</v>
      </c>
      <c r="Q109" s="155">
        <v>0</v>
      </c>
      <c r="R109" s="155">
        <f>Q109*H109</f>
        <v>0</v>
      </c>
      <c r="S109" s="155">
        <v>0</v>
      </c>
      <c r="T109" s="156">
        <f>S109*H109</f>
        <v>0</v>
      </c>
      <c r="AR109" s="157" t="s">
        <v>352</v>
      </c>
      <c r="AT109" s="157" t="s">
        <v>162</v>
      </c>
      <c r="AU109" s="157" t="s">
        <v>85</v>
      </c>
      <c r="AY109" s="18" t="s">
        <v>160</v>
      </c>
      <c r="BE109" s="158">
        <f>IF(N109="základní",J109,0)</f>
        <v>0</v>
      </c>
      <c r="BF109" s="158">
        <f>IF(N109="snížená",J109,0)</f>
        <v>0</v>
      </c>
      <c r="BG109" s="158">
        <f>IF(N109="zákl. přenesená",J109,0)</f>
        <v>0</v>
      </c>
      <c r="BH109" s="158">
        <f>IF(N109="sníž. přenesená",J109,0)</f>
        <v>0</v>
      </c>
      <c r="BI109" s="158">
        <f>IF(N109="nulová",J109,0)</f>
        <v>0</v>
      </c>
      <c r="BJ109" s="18" t="s">
        <v>83</v>
      </c>
      <c r="BK109" s="158">
        <f>ROUND(I109*H109,2)</f>
        <v>0</v>
      </c>
      <c r="BL109" s="18" t="s">
        <v>352</v>
      </c>
      <c r="BM109" s="157" t="s">
        <v>3098</v>
      </c>
    </row>
    <row r="110" spans="2:65" s="1" customFormat="1" ht="16.5" customHeight="1">
      <c r="B110" s="33"/>
      <c r="C110" s="192" t="s">
        <v>367</v>
      </c>
      <c r="D110" s="192" t="s">
        <v>799</v>
      </c>
      <c r="E110" s="193" t="s">
        <v>3099</v>
      </c>
      <c r="F110" s="194" t="s">
        <v>3100</v>
      </c>
      <c r="G110" s="195" t="s">
        <v>332</v>
      </c>
      <c r="H110" s="196">
        <v>2</v>
      </c>
      <c r="I110" s="197"/>
      <c r="J110" s="198">
        <f>ROUND(I110*H110,2)</f>
        <v>0</v>
      </c>
      <c r="K110" s="194" t="s">
        <v>21</v>
      </c>
      <c r="L110" s="199"/>
      <c r="M110" s="200" t="s">
        <v>21</v>
      </c>
      <c r="N110" s="201" t="s">
        <v>47</v>
      </c>
      <c r="P110" s="155">
        <f>O110*H110</f>
        <v>0</v>
      </c>
      <c r="Q110" s="155">
        <v>0.0018</v>
      </c>
      <c r="R110" s="155">
        <f>Q110*H110</f>
        <v>0.0036</v>
      </c>
      <c r="S110" s="155">
        <v>0</v>
      </c>
      <c r="T110" s="156">
        <f>S110*H110</f>
        <v>0</v>
      </c>
      <c r="AR110" s="157" t="s">
        <v>445</v>
      </c>
      <c r="AT110" s="157" t="s">
        <v>799</v>
      </c>
      <c r="AU110" s="157" t="s">
        <v>85</v>
      </c>
      <c r="AY110" s="18" t="s">
        <v>160</v>
      </c>
      <c r="BE110" s="158">
        <f>IF(N110="základní",J110,0)</f>
        <v>0</v>
      </c>
      <c r="BF110" s="158">
        <f>IF(N110="snížená",J110,0)</f>
        <v>0</v>
      </c>
      <c r="BG110" s="158">
        <f>IF(N110="zákl. přenesená",J110,0)</f>
        <v>0</v>
      </c>
      <c r="BH110" s="158">
        <f>IF(N110="sníž. přenesená",J110,0)</f>
        <v>0</v>
      </c>
      <c r="BI110" s="158">
        <f>IF(N110="nulová",J110,0)</f>
        <v>0</v>
      </c>
      <c r="BJ110" s="18" t="s">
        <v>83</v>
      </c>
      <c r="BK110" s="158">
        <f>ROUND(I110*H110,2)</f>
        <v>0</v>
      </c>
      <c r="BL110" s="18" t="s">
        <v>352</v>
      </c>
      <c r="BM110" s="157" t="s">
        <v>3101</v>
      </c>
    </row>
    <row r="111" spans="2:65" s="1" customFormat="1" ht="16.5" customHeight="1">
      <c r="B111" s="33"/>
      <c r="C111" s="146" t="s">
        <v>374</v>
      </c>
      <c r="D111" s="146" t="s">
        <v>162</v>
      </c>
      <c r="E111" s="147" t="s">
        <v>3102</v>
      </c>
      <c r="F111" s="148" t="s">
        <v>3103</v>
      </c>
      <c r="G111" s="149" t="s">
        <v>332</v>
      </c>
      <c r="H111" s="150">
        <v>1</v>
      </c>
      <c r="I111" s="151"/>
      <c r="J111" s="152">
        <f>ROUND(I111*H111,2)</f>
        <v>0</v>
      </c>
      <c r="K111" s="148" t="s">
        <v>21</v>
      </c>
      <c r="L111" s="33"/>
      <c r="M111" s="153" t="s">
        <v>21</v>
      </c>
      <c r="N111" s="154" t="s">
        <v>47</v>
      </c>
      <c r="P111" s="155">
        <f>O111*H111</f>
        <v>0</v>
      </c>
      <c r="Q111" s="155">
        <v>0</v>
      </c>
      <c r="R111" s="155">
        <f>Q111*H111</f>
        <v>0</v>
      </c>
      <c r="S111" s="155">
        <v>0</v>
      </c>
      <c r="T111" s="156">
        <f>S111*H111</f>
        <v>0</v>
      </c>
      <c r="AR111" s="157" t="s">
        <v>352</v>
      </c>
      <c r="AT111" s="157" t="s">
        <v>162</v>
      </c>
      <c r="AU111" s="157" t="s">
        <v>85</v>
      </c>
      <c r="AY111" s="18" t="s">
        <v>160</v>
      </c>
      <c r="BE111" s="158">
        <f>IF(N111="základní",J111,0)</f>
        <v>0</v>
      </c>
      <c r="BF111" s="158">
        <f>IF(N111="snížená",J111,0)</f>
        <v>0</v>
      </c>
      <c r="BG111" s="158">
        <f>IF(N111="zákl. přenesená",J111,0)</f>
        <v>0</v>
      </c>
      <c r="BH111" s="158">
        <f>IF(N111="sníž. přenesená",J111,0)</f>
        <v>0</v>
      </c>
      <c r="BI111" s="158">
        <f>IF(N111="nulová",J111,0)</f>
        <v>0</v>
      </c>
      <c r="BJ111" s="18" t="s">
        <v>83</v>
      </c>
      <c r="BK111" s="158">
        <f>ROUND(I111*H111,2)</f>
        <v>0</v>
      </c>
      <c r="BL111" s="18" t="s">
        <v>352</v>
      </c>
      <c r="BM111" s="157" t="s">
        <v>3104</v>
      </c>
    </row>
    <row r="112" spans="2:65" s="1" customFormat="1" ht="16.5" customHeight="1">
      <c r="B112" s="33"/>
      <c r="C112" s="192" t="s">
        <v>380</v>
      </c>
      <c r="D112" s="192" t="s">
        <v>799</v>
      </c>
      <c r="E112" s="193" t="s">
        <v>3105</v>
      </c>
      <c r="F112" s="194" t="s">
        <v>3106</v>
      </c>
      <c r="G112" s="195" t="s">
        <v>332</v>
      </c>
      <c r="H112" s="196">
        <v>2</v>
      </c>
      <c r="I112" s="197"/>
      <c r="J112" s="198">
        <f>ROUND(I112*H112,2)</f>
        <v>0</v>
      </c>
      <c r="K112" s="194" t="s">
        <v>21</v>
      </c>
      <c r="L112" s="199"/>
      <c r="M112" s="200" t="s">
        <v>21</v>
      </c>
      <c r="N112" s="201" t="s">
        <v>47</v>
      </c>
      <c r="P112" s="155">
        <f>O112*H112</f>
        <v>0</v>
      </c>
      <c r="Q112" s="155">
        <v>0.0018</v>
      </c>
      <c r="R112" s="155">
        <f>Q112*H112</f>
        <v>0.0036</v>
      </c>
      <c r="S112" s="155">
        <v>0</v>
      </c>
      <c r="T112" s="156">
        <f>S112*H112</f>
        <v>0</v>
      </c>
      <c r="AR112" s="157" t="s">
        <v>445</v>
      </c>
      <c r="AT112" s="157" t="s">
        <v>799</v>
      </c>
      <c r="AU112" s="157" t="s">
        <v>85</v>
      </c>
      <c r="AY112" s="18" t="s">
        <v>160</v>
      </c>
      <c r="BE112" s="158">
        <f>IF(N112="základní",J112,0)</f>
        <v>0</v>
      </c>
      <c r="BF112" s="158">
        <f>IF(N112="snížená",J112,0)</f>
        <v>0</v>
      </c>
      <c r="BG112" s="158">
        <f>IF(N112="zákl. přenesená",J112,0)</f>
        <v>0</v>
      </c>
      <c r="BH112" s="158">
        <f>IF(N112="sníž. přenesená",J112,0)</f>
        <v>0</v>
      </c>
      <c r="BI112" s="158">
        <f>IF(N112="nulová",J112,0)</f>
        <v>0</v>
      </c>
      <c r="BJ112" s="18" t="s">
        <v>83</v>
      </c>
      <c r="BK112" s="158">
        <f>ROUND(I112*H112,2)</f>
        <v>0</v>
      </c>
      <c r="BL112" s="18" t="s">
        <v>352</v>
      </c>
      <c r="BM112" s="157" t="s">
        <v>3107</v>
      </c>
    </row>
    <row r="113" spans="2:65" s="1" customFormat="1" ht="16.5" customHeight="1">
      <c r="B113" s="33"/>
      <c r="C113" s="146" t="s">
        <v>7</v>
      </c>
      <c r="D113" s="146" t="s">
        <v>162</v>
      </c>
      <c r="E113" s="147" t="s">
        <v>3108</v>
      </c>
      <c r="F113" s="148" t="s">
        <v>3109</v>
      </c>
      <c r="G113" s="149" t="s">
        <v>250</v>
      </c>
      <c r="H113" s="150">
        <v>1</v>
      </c>
      <c r="I113" s="151"/>
      <c r="J113" s="152">
        <f>ROUND(I113*H113,2)</f>
        <v>0</v>
      </c>
      <c r="K113" s="148" t="s">
        <v>21</v>
      </c>
      <c r="L113" s="33"/>
      <c r="M113" s="153" t="s">
        <v>21</v>
      </c>
      <c r="N113" s="154" t="s">
        <v>47</v>
      </c>
      <c r="P113" s="155">
        <f>O113*H113</f>
        <v>0</v>
      </c>
      <c r="Q113" s="155">
        <v>0</v>
      </c>
      <c r="R113" s="155">
        <f>Q113*H113</f>
        <v>0</v>
      </c>
      <c r="S113" s="155">
        <v>0</v>
      </c>
      <c r="T113" s="156">
        <f>S113*H113</f>
        <v>0</v>
      </c>
      <c r="AR113" s="157" t="s">
        <v>352</v>
      </c>
      <c r="AT113" s="157" t="s">
        <v>162</v>
      </c>
      <c r="AU113" s="157" t="s">
        <v>85</v>
      </c>
      <c r="AY113" s="18" t="s">
        <v>160</v>
      </c>
      <c r="BE113" s="158">
        <f>IF(N113="základní",J113,0)</f>
        <v>0</v>
      </c>
      <c r="BF113" s="158">
        <f>IF(N113="snížená",J113,0)</f>
        <v>0</v>
      </c>
      <c r="BG113" s="158">
        <f>IF(N113="zákl. přenesená",J113,0)</f>
        <v>0</v>
      </c>
      <c r="BH113" s="158">
        <f>IF(N113="sníž. přenesená",J113,0)</f>
        <v>0</v>
      </c>
      <c r="BI113" s="158">
        <f>IF(N113="nulová",J113,0)</f>
        <v>0</v>
      </c>
      <c r="BJ113" s="18" t="s">
        <v>83</v>
      </c>
      <c r="BK113" s="158">
        <f>ROUND(I113*H113,2)</f>
        <v>0</v>
      </c>
      <c r="BL113" s="18" t="s">
        <v>352</v>
      </c>
      <c r="BM113" s="157" t="s">
        <v>3110</v>
      </c>
    </row>
    <row r="114" spans="2:47" s="1" customFormat="1" ht="72">
      <c r="B114" s="33"/>
      <c r="D114" s="159" t="s">
        <v>169</v>
      </c>
      <c r="F114" s="160" t="s">
        <v>1378</v>
      </c>
      <c r="I114" s="94"/>
      <c r="L114" s="33"/>
      <c r="M114" s="207"/>
      <c r="N114" s="204"/>
      <c r="O114" s="204"/>
      <c r="P114" s="204"/>
      <c r="Q114" s="204"/>
      <c r="R114" s="204"/>
      <c r="S114" s="204"/>
      <c r="T114" s="208"/>
      <c r="AT114" s="18" t="s">
        <v>169</v>
      </c>
      <c r="AU114" s="18" t="s">
        <v>85</v>
      </c>
    </row>
    <row r="115" spans="2:12" s="1" customFormat="1" ht="7" customHeight="1">
      <c r="B115" s="42"/>
      <c r="C115" s="43"/>
      <c r="D115" s="43"/>
      <c r="E115" s="43"/>
      <c r="F115" s="43"/>
      <c r="G115" s="43"/>
      <c r="H115" s="43"/>
      <c r="I115" s="109"/>
      <c r="J115" s="43"/>
      <c r="K115" s="43"/>
      <c r="L115" s="33"/>
    </row>
  </sheetData>
  <sheetProtection algorithmName="SHA-512" hashValue="vLKJE35LhU5Jcw4JVRLI8IM64aRmtRcjZZ3e6qHQzU6BT5dT/UlcpFlhdClwThL3gn44T2meA4roeoPpaH/Tqw==" saltValue="UbsL7PcrQ+qWEcd0eChDqdjdfLLnCItz7FUDsgTxwiXEihxTF6dk1MnznPDfJhTl8hmjHfSq3HzQnITW+bL22g==" spinCount="100000" sheet="1" objects="1" scenarios="1" formatColumns="0" formatRows="0" autoFilter="0"/>
  <autoFilter ref="C86:K114"/>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385"/>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297"/>
      <c r="M2" s="297"/>
      <c r="N2" s="297"/>
      <c r="O2" s="297"/>
      <c r="P2" s="297"/>
      <c r="Q2" s="297"/>
      <c r="R2" s="297"/>
      <c r="S2" s="297"/>
      <c r="T2" s="297"/>
      <c r="U2" s="297"/>
      <c r="V2" s="297"/>
      <c r="AT2" s="18" t="s">
        <v>111</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27" t="str">
        <f>'Rekapitulace stavby'!K6</f>
        <v>Projektová příprava výstavby nového střediska chovu koní Slatiňany</v>
      </c>
      <c r="F7" s="328"/>
      <c r="G7" s="328"/>
      <c r="H7" s="328"/>
      <c r="L7" s="21"/>
    </row>
    <row r="8" spans="2:12" ht="12" customHeight="1">
      <c r="B8" s="21"/>
      <c r="D8" s="28" t="s">
        <v>133</v>
      </c>
      <c r="L8" s="21"/>
    </row>
    <row r="9" spans="2:12" s="1" customFormat="1" ht="16.5" customHeight="1">
      <c r="B9" s="33"/>
      <c r="E9" s="327" t="s">
        <v>478</v>
      </c>
      <c r="F9" s="329"/>
      <c r="G9" s="329"/>
      <c r="H9" s="329"/>
      <c r="I9" s="94"/>
      <c r="L9" s="33"/>
    </row>
    <row r="10" spans="2:12" s="1" customFormat="1" ht="12" customHeight="1">
      <c r="B10" s="33"/>
      <c r="D10" s="28" t="s">
        <v>135</v>
      </c>
      <c r="I10" s="94"/>
      <c r="L10" s="33"/>
    </row>
    <row r="11" spans="2:12" s="1" customFormat="1" ht="16.5" customHeight="1">
      <c r="B11" s="33"/>
      <c r="E11" s="304" t="s">
        <v>3111</v>
      </c>
      <c r="F11" s="329"/>
      <c r="G11" s="329"/>
      <c r="H11" s="329"/>
      <c r="I11" s="94"/>
      <c r="L11" s="33"/>
    </row>
    <row r="12" spans="2:12" s="1" customFormat="1" ht="10">
      <c r="B12" s="33"/>
      <c r="I12" s="94"/>
      <c r="L12" s="33"/>
    </row>
    <row r="13" spans="2:12" s="1" customFormat="1" ht="12" customHeight="1">
      <c r="B13" s="33"/>
      <c r="D13" s="28" t="s">
        <v>18</v>
      </c>
      <c r="F13" s="26" t="s">
        <v>112</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3112</v>
      </c>
      <c r="I17" s="95" t="s">
        <v>30</v>
      </c>
      <c r="J17" s="26" t="s">
        <v>3113</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30" t="str">
        <f>'Rekapitulace stavby'!E14</f>
        <v>Vyplň údaj</v>
      </c>
      <c r="F20" s="307"/>
      <c r="G20" s="307"/>
      <c r="H20" s="307"/>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16.5" customHeight="1">
      <c r="B29" s="96"/>
      <c r="E29" s="311" t="s">
        <v>21</v>
      </c>
      <c r="F29" s="311"/>
      <c r="G29" s="311"/>
      <c r="H29" s="311"/>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ROUND(J102,2)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ROUND((SUM(BE102:BE384)),2)</f>
        <v>0</v>
      </c>
      <c r="I35" s="101">
        <v>0.21</v>
      </c>
      <c r="J35" s="84">
        <f>ROUND(((SUM(BE102:BE384))*I35),2)</f>
        <v>0</v>
      </c>
      <c r="L35" s="33"/>
    </row>
    <row r="36" spans="2:12" s="1" customFormat="1" ht="14.4" customHeight="1">
      <c r="B36" s="33"/>
      <c r="E36" s="28" t="s">
        <v>48</v>
      </c>
      <c r="F36" s="84">
        <f>ROUND((SUM(BF102:BF384)),2)</f>
        <v>0</v>
      </c>
      <c r="I36" s="101">
        <v>0.15</v>
      </c>
      <c r="J36" s="84">
        <f>ROUND(((SUM(BF102:BF384))*I36),2)</f>
        <v>0</v>
      </c>
      <c r="L36" s="33"/>
    </row>
    <row r="37" spans="2:12" s="1" customFormat="1" ht="14.4" customHeight="1" hidden="1">
      <c r="B37" s="33"/>
      <c r="E37" s="28" t="s">
        <v>49</v>
      </c>
      <c r="F37" s="84">
        <f>ROUND((SUM(BG102:BG384)),2)</f>
        <v>0</v>
      </c>
      <c r="I37" s="101">
        <v>0.21</v>
      </c>
      <c r="J37" s="84">
        <f>0</f>
        <v>0</v>
      </c>
      <c r="L37" s="33"/>
    </row>
    <row r="38" spans="2:12" s="1" customFormat="1" ht="14.4" customHeight="1" hidden="1">
      <c r="B38" s="33"/>
      <c r="E38" s="28" t="s">
        <v>50</v>
      </c>
      <c r="F38" s="84">
        <f>ROUND((SUM(BH102:BH384)),2)</f>
        <v>0</v>
      </c>
      <c r="I38" s="101">
        <v>0.15</v>
      </c>
      <c r="J38" s="84">
        <f>0</f>
        <v>0</v>
      </c>
      <c r="L38" s="33"/>
    </row>
    <row r="39" spans="2:12" s="1" customFormat="1" ht="14.4" customHeight="1" hidden="1">
      <c r="B39" s="33"/>
      <c r="E39" s="28" t="s">
        <v>51</v>
      </c>
      <c r="F39" s="84">
        <f>ROUND((SUM(BI102:BI384)),2)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27" t="str">
        <f>E7</f>
        <v>Projektová příprava výstavby nového střediska chovu koní Slatiňany</v>
      </c>
      <c r="F50" s="328"/>
      <c r="G50" s="328"/>
      <c r="H50" s="328"/>
      <c r="I50" s="94"/>
      <c r="L50" s="33"/>
    </row>
    <row r="51" spans="2:12" ht="12" customHeight="1">
      <c r="B51" s="21"/>
      <c r="C51" s="28" t="s">
        <v>133</v>
      </c>
      <c r="L51" s="21"/>
    </row>
    <row r="52" spans="2:12" s="1" customFormat="1" ht="16.5" customHeight="1">
      <c r="B52" s="33"/>
      <c r="E52" s="327" t="s">
        <v>478</v>
      </c>
      <c r="F52" s="329"/>
      <c r="G52" s="329"/>
      <c r="H52" s="329"/>
      <c r="I52" s="94"/>
      <c r="L52" s="33"/>
    </row>
    <row r="53" spans="2:12" s="1" customFormat="1" ht="12" customHeight="1">
      <c r="B53" s="33"/>
      <c r="C53" s="28" t="s">
        <v>135</v>
      </c>
      <c r="I53" s="94"/>
      <c r="L53" s="33"/>
    </row>
    <row r="54" spans="2:12" s="1" customFormat="1" ht="16.5" customHeight="1">
      <c r="B54" s="33"/>
      <c r="E54" s="304" t="str">
        <f>E11</f>
        <v>SO 01.3 - Elektroinstalace</v>
      </c>
      <c r="F54" s="329"/>
      <c r="G54" s="329"/>
      <c r="H54" s="329"/>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J102</f>
        <v>0</v>
      </c>
      <c r="L63" s="33"/>
      <c r="AU63" s="18" t="s">
        <v>140</v>
      </c>
    </row>
    <row r="64" spans="2:12" s="8" customFormat="1" ht="25" customHeight="1">
      <c r="B64" s="115"/>
      <c r="D64" s="116" t="s">
        <v>282</v>
      </c>
      <c r="E64" s="117"/>
      <c r="F64" s="117"/>
      <c r="G64" s="117"/>
      <c r="H64" s="117"/>
      <c r="I64" s="118"/>
      <c r="J64" s="119">
        <f>J103</f>
        <v>0</v>
      </c>
      <c r="L64" s="115"/>
    </row>
    <row r="65" spans="2:12" s="9" customFormat="1" ht="19.9" customHeight="1">
      <c r="B65" s="120"/>
      <c r="D65" s="121" t="s">
        <v>3114</v>
      </c>
      <c r="E65" s="122"/>
      <c r="F65" s="122"/>
      <c r="G65" s="122"/>
      <c r="H65" s="122"/>
      <c r="I65" s="123"/>
      <c r="J65" s="124">
        <f>J104</f>
        <v>0</v>
      </c>
      <c r="L65" s="120"/>
    </row>
    <row r="66" spans="2:12" s="9" customFormat="1" ht="19.9" customHeight="1">
      <c r="B66" s="120"/>
      <c r="D66" s="121" t="s">
        <v>283</v>
      </c>
      <c r="E66" s="122"/>
      <c r="F66" s="122"/>
      <c r="G66" s="122"/>
      <c r="H66" s="122"/>
      <c r="I66" s="123"/>
      <c r="J66" s="124">
        <f>J106</f>
        <v>0</v>
      </c>
      <c r="L66" s="120"/>
    </row>
    <row r="67" spans="2:12" s="9" customFormat="1" ht="19.9" customHeight="1">
      <c r="B67" s="120"/>
      <c r="D67" s="121" t="s">
        <v>3115</v>
      </c>
      <c r="E67" s="122"/>
      <c r="F67" s="122"/>
      <c r="G67" s="122"/>
      <c r="H67" s="122"/>
      <c r="I67" s="123"/>
      <c r="J67" s="124">
        <f>J132</f>
        <v>0</v>
      </c>
      <c r="L67" s="120"/>
    </row>
    <row r="68" spans="2:12" s="9" customFormat="1" ht="19.9" customHeight="1">
      <c r="B68" s="120"/>
      <c r="D68" s="121" t="s">
        <v>3116</v>
      </c>
      <c r="E68" s="122"/>
      <c r="F68" s="122"/>
      <c r="G68" s="122"/>
      <c r="H68" s="122"/>
      <c r="I68" s="123"/>
      <c r="J68" s="124">
        <f>J166</f>
        <v>0</v>
      </c>
      <c r="L68" s="120"/>
    </row>
    <row r="69" spans="2:12" s="9" customFormat="1" ht="19.9" customHeight="1">
      <c r="B69" s="120"/>
      <c r="D69" s="121" t="s">
        <v>3117</v>
      </c>
      <c r="E69" s="122"/>
      <c r="F69" s="122"/>
      <c r="G69" s="122"/>
      <c r="H69" s="122"/>
      <c r="I69" s="123"/>
      <c r="J69" s="124">
        <f>J195</f>
        <v>0</v>
      </c>
      <c r="L69" s="120"/>
    </row>
    <row r="70" spans="2:12" s="9" customFormat="1" ht="19.9" customHeight="1">
      <c r="B70" s="120"/>
      <c r="D70" s="121" t="s">
        <v>3118</v>
      </c>
      <c r="E70" s="122"/>
      <c r="F70" s="122"/>
      <c r="G70" s="122"/>
      <c r="H70" s="122"/>
      <c r="I70" s="123"/>
      <c r="J70" s="124">
        <f>J202</f>
        <v>0</v>
      </c>
      <c r="L70" s="120"/>
    </row>
    <row r="71" spans="2:12" s="9" customFormat="1" ht="19.9" customHeight="1">
      <c r="B71" s="120"/>
      <c r="D71" s="121" t="s">
        <v>3119</v>
      </c>
      <c r="E71" s="122"/>
      <c r="F71" s="122"/>
      <c r="G71" s="122"/>
      <c r="H71" s="122"/>
      <c r="I71" s="123"/>
      <c r="J71" s="124">
        <f>J205</f>
        <v>0</v>
      </c>
      <c r="L71" s="120"/>
    </row>
    <row r="72" spans="2:12" s="8" customFormat="1" ht="25" customHeight="1">
      <c r="B72" s="115"/>
      <c r="D72" s="116" t="s">
        <v>3120</v>
      </c>
      <c r="E72" s="117"/>
      <c r="F72" s="117"/>
      <c r="G72" s="117"/>
      <c r="H72" s="117"/>
      <c r="I72" s="118"/>
      <c r="J72" s="119">
        <f>J207</f>
        <v>0</v>
      </c>
      <c r="L72" s="115"/>
    </row>
    <row r="73" spans="2:12" s="9" customFormat="1" ht="19.9" customHeight="1">
      <c r="B73" s="120"/>
      <c r="D73" s="121" t="s">
        <v>3121</v>
      </c>
      <c r="E73" s="122"/>
      <c r="F73" s="122"/>
      <c r="G73" s="122"/>
      <c r="H73" s="122"/>
      <c r="I73" s="123"/>
      <c r="J73" s="124">
        <f>J208</f>
        <v>0</v>
      </c>
      <c r="L73" s="120"/>
    </row>
    <row r="74" spans="2:12" s="9" customFormat="1" ht="19.9" customHeight="1">
      <c r="B74" s="120"/>
      <c r="D74" s="121" t="s">
        <v>3122</v>
      </c>
      <c r="E74" s="122"/>
      <c r="F74" s="122"/>
      <c r="G74" s="122"/>
      <c r="H74" s="122"/>
      <c r="I74" s="123"/>
      <c r="J74" s="124">
        <f>J313</f>
        <v>0</v>
      </c>
      <c r="L74" s="120"/>
    </row>
    <row r="75" spans="2:12" s="9" customFormat="1" ht="19.9" customHeight="1">
      <c r="B75" s="120"/>
      <c r="D75" s="121" t="s">
        <v>3123</v>
      </c>
      <c r="E75" s="122"/>
      <c r="F75" s="122"/>
      <c r="G75" s="122"/>
      <c r="H75" s="122"/>
      <c r="I75" s="123"/>
      <c r="J75" s="124">
        <f>J328</f>
        <v>0</v>
      </c>
      <c r="L75" s="120"/>
    </row>
    <row r="76" spans="2:12" s="9" customFormat="1" ht="19.9" customHeight="1">
      <c r="B76" s="120"/>
      <c r="D76" s="121" t="s">
        <v>3124</v>
      </c>
      <c r="E76" s="122"/>
      <c r="F76" s="122"/>
      <c r="G76" s="122"/>
      <c r="H76" s="122"/>
      <c r="I76" s="123"/>
      <c r="J76" s="124">
        <f>J330</f>
        <v>0</v>
      </c>
      <c r="L76" s="120"/>
    </row>
    <row r="77" spans="2:12" s="8" customFormat="1" ht="25" customHeight="1">
      <c r="B77" s="115"/>
      <c r="D77" s="116" t="s">
        <v>3125</v>
      </c>
      <c r="E77" s="117"/>
      <c r="F77" s="117"/>
      <c r="G77" s="117"/>
      <c r="H77" s="117"/>
      <c r="I77" s="118"/>
      <c r="J77" s="119">
        <f>J337</f>
        <v>0</v>
      </c>
      <c r="L77" s="115"/>
    </row>
    <row r="78" spans="2:12" s="9" customFormat="1" ht="19.9" customHeight="1">
      <c r="B78" s="120"/>
      <c r="D78" s="121" t="s">
        <v>3126</v>
      </c>
      <c r="E78" s="122"/>
      <c r="F78" s="122"/>
      <c r="G78" s="122"/>
      <c r="H78" s="122"/>
      <c r="I78" s="123"/>
      <c r="J78" s="124">
        <f>J338</f>
        <v>0</v>
      </c>
      <c r="L78" s="120"/>
    </row>
    <row r="79" spans="2:12" s="9" customFormat="1" ht="19.9" customHeight="1">
      <c r="B79" s="120"/>
      <c r="D79" s="121" t="s">
        <v>3127</v>
      </c>
      <c r="E79" s="122"/>
      <c r="F79" s="122"/>
      <c r="G79" s="122"/>
      <c r="H79" s="122"/>
      <c r="I79" s="123"/>
      <c r="J79" s="124">
        <f>J379</f>
        <v>0</v>
      </c>
      <c r="L79" s="120"/>
    </row>
    <row r="80" spans="2:12" s="9" customFormat="1" ht="19.9" customHeight="1">
      <c r="B80" s="120"/>
      <c r="D80" s="121" t="s">
        <v>3128</v>
      </c>
      <c r="E80" s="122"/>
      <c r="F80" s="122"/>
      <c r="G80" s="122"/>
      <c r="H80" s="122"/>
      <c r="I80" s="123"/>
      <c r="J80" s="124">
        <f>J381</f>
        <v>0</v>
      </c>
      <c r="L80" s="120"/>
    </row>
    <row r="81" spans="2:12" s="1" customFormat="1" ht="21.75" customHeight="1">
      <c r="B81" s="33"/>
      <c r="I81" s="94"/>
      <c r="L81" s="33"/>
    </row>
    <row r="82" spans="2:12" s="1" customFormat="1" ht="7" customHeight="1">
      <c r="B82" s="42"/>
      <c r="C82" s="43"/>
      <c r="D82" s="43"/>
      <c r="E82" s="43"/>
      <c r="F82" s="43"/>
      <c r="G82" s="43"/>
      <c r="H82" s="43"/>
      <c r="I82" s="109"/>
      <c r="J82" s="43"/>
      <c r="K82" s="43"/>
      <c r="L82" s="33"/>
    </row>
    <row r="86" spans="2:12" s="1" customFormat="1" ht="7" customHeight="1">
      <c r="B86" s="44"/>
      <c r="C86" s="45"/>
      <c r="D86" s="45"/>
      <c r="E86" s="45"/>
      <c r="F86" s="45"/>
      <c r="G86" s="45"/>
      <c r="H86" s="45"/>
      <c r="I86" s="110"/>
      <c r="J86" s="45"/>
      <c r="K86" s="45"/>
      <c r="L86" s="33"/>
    </row>
    <row r="87" spans="2:12" s="1" customFormat="1" ht="25" customHeight="1">
      <c r="B87" s="33"/>
      <c r="C87" s="22" t="s">
        <v>145</v>
      </c>
      <c r="I87" s="94"/>
      <c r="L87" s="33"/>
    </row>
    <row r="88" spans="2:12" s="1" customFormat="1" ht="7" customHeight="1">
      <c r="B88" s="33"/>
      <c r="I88" s="94"/>
      <c r="L88" s="33"/>
    </row>
    <row r="89" spans="2:12" s="1" customFormat="1" ht="12" customHeight="1">
      <c r="B89" s="33"/>
      <c r="C89" s="28" t="s">
        <v>16</v>
      </c>
      <c r="I89" s="94"/>
      <c r="L89" s="33"/>
    </row>
    <row r="90" spans="2:12" s="1" customFormat="1" ht="16.5" customHeight="1">
      <c r="B90" s="33"/>
      <c r="E90" s="327" t="str">
        <f>E7</f>
        <v>Projektová příprava výstavby nového střediska chovu koní Slatiňany</v>
      </c>
      <c r="F90" s="328"/>
      <c r="G90" s="328"/>
      <c r="H90" s="328"/>
      <c r="I90" s="94"/>
      <c r="L90" s="33"/>
    </row>
    <row r="91" spans="2:12" ht="12" customHeight="1">
      <c r="B91" s="21"/>
      <c r="C91" s="28" t="s">
        <v>133</v>
      </c>
      <c r="L91" s="21"/>
    </row>
    <row r="92" spans="2:12" s="1" customFormat="1" ht="16.5" customHeight="1">
      <c r="B92" s="33"/>
      <c r="E92" s="327" t="s">
        <v>478</v>
      </c>
      <c r="F92" s="329"/>
      <c r="G92" s="329"/>
      <c r="H92" s="329"/>
      <c r="I92" s="94"/>
      <c r="L92" s="33"/>
    </row>
    <row r="93" spans="2:12" s="1" customFormat="1" ht="12" customHeight="1">
      <c r="B93" s="33"/>
      <c r="C93" s="28" t="s">
        <v>135</v>
      </c>
      <c r="I93" s="94"/>
      <c r="L93" s="33"/>
    </row>
    <row r="94" spans="2:12" s="1" customFormat="1" ht="16.5" customHeight="1">
      <c r="B94" s="33"/>
      <c r="E94" s="304" t="str">
        <f>E11</f>
        <v>SO 01.3 - Elektroinstalace</v>
      </c>
      <c r="F94" s="329"/>
      <c r="G94" s="329"/>
      <c r="H94" s="329"/>
      <c r="I94" s="94"/>
      <c r="L94" s="33"/>
    </row>
    <row r="95" spans="2:12" s="1" customFormat="1" ht="7" customHeight="1">
      <c r="B95" s="33"/>
      <c r="I95" s="94"/>
      <c r="L95" s="33"/>
    </row>
    <row r="96" spans="2:12" s="1" customFormat="1" ht="12" customHeight="1">
      <c r="B96" s="33"/>
      <c r="C96" s="28" t="s">
        <v>22</v>
      </c>
      <c r="F96" s="26" t="str">
        <f>F14</f>
        <v>V Kaštance, 538 21 Slatiňany</v>
      </c>
      <c r="I96" s="95" t="s">
        <v>24</v>
      </c>
      <c r="J96" s="50" t="str">
        <f>IF(J14="","",J14)</f>
        <v>25. 7. 2019</v>
      </c>
      <c r="L96" s="33"/>
    </row>
    <row r="97" spans="2:12" s="1" customFormat="1" ht="7" customHeight="1">
      <c r="B97" s="33"/>
      <c r="I97" s="94"/>
      <c r="L97" s="33"/>
    </row>
    <row r="98" spans="2:12" s="1" customFormat="1" ht="15.15" customHeight="1">
      <c r="B98" s="33"/>
      <c r="C98" s="28" t="s">
        <v>26</v>
      </c>
      <c r="F98" s="26" t="str">
        <f>E17</f>
        <v>Národní hřebčín Kladruby nad Labem</v>
      </c>
      <c r="I98" s="95" t="s">
        <v>33</v>
      </c>
      <c r="J98" s="31" t="str">
        <f>E23</f>
        <v>SVIŽN s.r.o.</v>
      </c>
      <c r="L98" s="33"/>
    </row>
    <row r="99" spans="2:12" s="1" customFormat="1" ht="15.15" customHeight="1">
      <c r="B99" s="33"/>
      <c r="C99" s="28" t="s">
        <v>31</v>
      </c>
      <c r="F99" s="26" t="str">
        <f>IF(E20="","",E20)</f>
        <v>Vyplň údaj</v>
      </c>
      <c r="I99" s="95" t="s">
        <v>38</v>
      </c>
      <c r="J99" s="31" t="str">
        <f>E26</f>
        <v xml:space="preserve"> </v>
      </c>
      <c r="L99" s="33"/>
    </row>
    <row r="100" spans="2:12" s="1" customFormat="1" ht="10.25" customHeight="1">
      <c r="B100" s="33"/>
      <c r="I100" s="94"/>
      <c r="L100" s="33"/>
    </row>
    <row r="101" spans="2:20" s="10" customFormat="1" ht="29.25" customHeight="1">
      <c r="B101" s="125"/>
      <c r="C101" s="126" t="s">
        <v>146</v>
      </c>
      <c r="D101" s="127" t="s">
        <v>61</v>
      </c>
      <c r="E101" s="127" t="s">
        <v>57</v>
      </c>
      <c r="F101" s="127" t="s">
        <v>58</v>
      </c>
      <c r="G101" s="127" t="s">
        <v>147</v>
      </c>
      <c r="H101" s="127" t="s">
        <v>148</v>
      </c>
      <c r="I101" s="128" t="s">
        <v>149</v>
      </c>
      <c r="J101" s="127" t="s">
        <v>139</v>
      </c>
      <c r="K101" s="129" t="s">
        <v>150</v>
      </c>
      <c r="L101" s="125"/>
      <c r="M101" s="57" t="s">
        <v>21</v>
      </c>
      <c r="N101" s="58" t="s">
        <v>46</v>
      </c>
      <c r="O101" s="58" t="s">
        <v>151</v>
      </c>
      <c r="P101" s="58" t="s">
        <v>152</v>
      </c>
      <c r="Q101" s="58" t="s">
        <v>153</v>
      </c>
      <c r="R101" s="58" t="s">
        <v>154</v>
      </c>
      <c r="S101" s="58" t="s">
        <v>155</v>
      </c>
      <c r="T101" s="59" t="s">
        <v>156</v>
      </c>
    </row>
    <row r="102" spans="2:63" s="1" customFormat="1" ht="22.75" customHeight="1">
      <c r="B102" s="33"/>
      <c r="C102" s="62" t="s">
        <v>157</v>
      </c>
      <c r="I102" s="94"/>
      <c r="J102" s="130">
        <f>BK102</f>
        <v>0</v>
      </c>
      <c r="L102" s="33"/>
      <c r="M102" s="60"/>
      <c r="N102" s="51"/>
      <c r="O102" s="51"/>
      <c r="P102" s="131">
        <f>P103+P207+P337</f>
        <v>0</v>
      </c>
      <c r="Q102" s="51"/>
      <c r="R102" s="131">
        <f>R103+R207+R337</f>
        <v>0</v>
      </c>
      <c r="S102" s="51"/>
      <c r="T102" s="132">
        <f>T103+T207+T337</f>
        <v>0</v>
      </c>
      <c r="AT102" s="18" t="s">
        <v>75</v>
      </c>
      <c r="AU102" s="18" t="s">
        <v>140</v>
      </c>
      <c r="BK102" s="133">
        <f>BK103+BK207+BK337</f>
        <v>0</v>
      </c>
    </row>
    <row r="103" spans="2:63" s="11" customFormat="1" ht="25.9" customHeight="1">
      <c r="B103" s="134"/>
      <c r="D103" s="135" t="s">
        <v>75</v>
      </c>
      <c r="E103" s="136" t="s">
        <v>441</v>
      </c>
      <c r="F103" s="136" t="s">
        <v>442</v>
      </c>
      <c r="I103" s="137"/>
      <c r="J103" s="138">
        <f>BK103</f>
        <v>0</v>
      </c>
      <c r="L103" s="134"/>
      <c r="M103" s="139"/>
      <c r="P103" s="140">
        <f>P104+P106+P132+P166+P195+P202+P205</f>
        <v>0</v>
      </c>
      <c r="R103" s="140">
        <f>R104+R106+R132+R166+R195+R202+R205</f>
        <v>0</v>
      </c>
      <c r="T103" s="141">
        <f>T104+T106+T132+T166+T195+T202+T205</f>
        <v>0</v>
      </c>
      <c r="AR103" s="135" t="s">
        <v>85</v>
      </c>
      <c r="AT103" s="142" t="s">
        <v>75</v>
      </c>
      <c r="AU103" s="142" t="s">
        <v>76</v>
      </c>
      <c r="AY103" s="135" t="s">
        <v>160</v>
      </c>
      <c r="BK103" s="143">
        <f>BK104+BK106+BK132+BK166+BK195+BK202+BK205</f>
        <v>0</v>
      </c>
    </row>
    <row r="104" spans="2:63" s="11" customFormat="1" ht="22.75" customHeight="1">
      <c r="B104" s="134"/>
      <c r="D104" s="135" t="s">
        <v>75</v>
      </c>
      <c r="E104" s="144" t="s">
        <v>3129</v>
      </c>
      <c r="F104" s="144" t="s">
        <v>3130</v>
      </c>
      <c r="I104" s="137"/>
      <c r="J104" s="145">
        <f>BK104</f>
        <v>0</v>
      </c>
      <c r="L104" s="134"/>
      <c r="M104" s="139"/>
      <c r="P104" s="140">
        <f>P105</f>
        <v>0</v>
      </c>
      <c r="R104" s="140">
        <f>R105</f>
        <v>0</v>
      </c>
      <c r="T104" s="141">
        <f>T105</f>
        <v>0</v>
      </c>
      <c r="AR104" s="135" t="s">
        <v>85</v>
      </c>
      <c r="AT104" s="142" t="s">
        <v>75</v>
      </c>
      <c r="AU104" s="142" t="s">
        <v>83</v>
      </c>
      <c r="AY104" s="135" t="s">
        <v>160</v>
      </c>
      <c r="BK104" s="143">
        <f>BK105</f>
        <v>0</v>
      </c>
    </row>
    <row r="105" spans="2:65" s="1" customFormat="1" ht="16.5" customHeight="1">
      <c r="B105" s="33"/>
      <c r="C105" s="192" t="s">
        <v>83</v>
      </c>
      <c r="D105" s="192" t="s">
        <v>799</v>
      </c>
      <c r="E105" s="193" t="s">
        <v>83</v>
      </c>
      <c r="F105" s="194" t="s">
        <v>3131</v>
      </c>
      <c r="G105" s="195" t="s">
        <v>3132</v>
      </c>
      <c r="H105" s="196">
        <v>1</v>
      </c>
      <c r="I105" s="197"/>
      <c r="J105" s="198">
        <f>ROUND(I105*H105,2)</f>
        <v>0</v>
      </c>
      <c r="K105" s="194" t="s">
        <v>21</v>
      </c>
      <c r="L105" s="199"/>
      <c r="M105" s="200" t="s">
        <v>21</v>
      </c>
      <c r="N105" s="201" t="s">
        <v>47</v>
      </c>
      <c r="P105" s="155">
        <f>O105*H105</f>
        <v>0</v>
      </c>
      <c r="Q105" s="155">
        <v>0</v>
      </c>
      <c r="R105" s="155">
        <f>Q105*H105</f>
        <v>0</v>
      </c>
      <c r="S105" s="155">
        <v>0</v>
      </c>
      <c r="T105" s="156">
        <f>S105*H105</f>
        <v>0</v>
      </c>
      <c r="AR105" s="157" t="s">
        <v>445</v>
      </c>
      <c r="AT105" s="157" t="s">
        <v>799</v>
      </c>
      <c r="AU105" s="157" t="s">
        <v>85</v>
      </c>
      <c r="AY105" s="18" t="s">
        <v>160</v>
      </c>
      <c r="BE105" s="158">
        <f>IF(N105="základní",J105,0)</f>
        <v>0</v>
      </c>
      <c r="BF105" s="158">
        <f>IF(N105="snížená",J105,0)</f>
        <v>0</v>
      </c>
      <c r="BG105" s="158">
        <f>IF(N105="zákl. přenesená",J105,0)</f>
        <v>0</v>
      </c>
      <c r="BH105" s="158">
        <f>IF(N105="sníž. přenesená",J105,0)</f>
        <v>0</v>
      </c>
      <c r="BI105" s="158">
        <f>IF(N105="nulová",J105,0)</f>
        <v>0</v>
      </c>
      <c r="BJ105" s="18" t="s">
        <v>83</v>
      </c>
      <c r="BK105" s="158">
        <f>ROUND(I105*H105,2)</f>
        <v>0</v>
      </c>
      <c r="BL105" s="18" t="s">
        <v>352</v>
      </c>
      <c r="BM105" s="157" t="s">
        <v>85</v>
      </c>
    </row>
    <row r="106" spans="2:63" s="11" customFormat="1" ht="22.75" customHeight="1">
      <c r="B106" s="134"/>
      <c r="D106" s="135" t="s">
        <v>75</v>
      </c>
      <c r="E106" s="144" t="s">
        <v>443</v>
      </c>
      <c r="F106" s="144" t="s">
        <v>444</v>
      </c>
      <c r="I106" s="137"/>
      <c r="J106" s="145">
        <f>BK106</f>
        <v>0</v>
      </c>
      <c r="L106" s="134"/>
      <c r="M106" s="139"/>
      <c r="P106" s="140">
        <f>SUM(P107:P131)</f>
        <v>0</v>
      </c>
      <c r="R106" s="140">
        <f>SUM(R107:R131)</f>
        <v>0</v>
      </c>
      <c r="T106" s="141">
        <f>SUM(T107:T131)</f>
        <v>0</v>
      </c>
      <c r="AR106" s="135" t="s">
        <v>85</v>
      </c>
      <c r="AT106" s="142" t="s">
        <v>75</v>
      </c>
      <c r="AU106" s="142" t="s">
        <v>83</v>
      </c>
      <c r="AY106" s="135" t="s">
        <v>160</v>
      </c>
      <c r="BK106" s="143">
        <f>SUM(BK107:BK131)</f>
        <v>0</v>
      </c>
    </row>
    <row r="107" spans="2:65" s="1" customFormat="1" ht="16.5" customHeight="1">
      <c r="B107" s="33"/>
      <c r="C107" s="146" t="s">
        <v>85</v>
      </c>
      <c r="D107" s="146" t="s">
        <v>162</v>
      </c>
      <c r="E107" s="147" t="s">
        <v>3133</v>
      </c>
      <c r="F107" s="148" t="s">
        <v>3134</v>
      </c>
      <c r="G107" s="149" t="s">
        <v>370</v>
      </c>
      <c r="H107" s="150">
        <v>130</v>
      </c>
      <c r="I107" s="151"/>
      <c r="J107" s="152">
        <f>ROUND(I107*H107,2)</f>
        <v>0</v>
      </c>
      <c r="K107" s="148" t="s">
        <v>3135</v>
      </c>
      <c r="L107" s="33"/>
      <c r="M107" s="153" t="s">
        <v>21</v>
      </c>
      <c r="N107" s="154" t="s">
        <v>47</v>
      </c>
      <c r="P107" s="155">
        <f>O107*H107</f>
        <v>0</v>
      </c>
      <c r="Q107" s="155">
        <v>0</v>
      </c>
      <c r="R107" s="155">
        <f>Q107*H107</f>
        <v>0</v>
      </c>
      <c r="S107" s="155">
        <v>0</v>
      </c>
      <c r="T107" s="156">
        <f>S107*H107</f>
        <v>0</v>
      </c>
      <c r="AR107" s="157" t="s">
        <v>352</v>
      </c>
      <c r="AT107" s="157" t="s">
        <v>162</v>
      </c>
      <c r="AU107" s="157" t="s">
        <v>85</v>
      </c>
      <c r="AY107" s="18" t="s">
        <v>160</v>
      </c>
      <c r="BE107" s="158">
        <f>IF(N107="základní",J107,0)</f>
        <v>0</v>
      </c>
      <c r="BF107" s="158">
        <f>IF(N107="snížená",J107,0)</f>
        <v>0</v>
      </c>
      <c r="BG107" s="158">
        <f>IF(N107="zákl. přenesená",J107,0)</f>
        <v>0</v>
      </c>
      <c r="BH107" s="158">
        <f>IF(N107="sníž. přenesená",J107,0)</f>
        <v>0</v>
      </c>
      <c r="BI107" s="158">
        <f>IF(N107="nulová",J107,0)</f>
        <v>0</v>
      </c>
      <c r="BJ107" s="18" t="s">
        <v>83</v>
      </c>
      <c r="BK107" s="158">
        <f>ROUND(I107*H107,2)</f>
        <v>0</v>
      </c>
      <c r="BL107" s="18" t="s">
        <v>352</v>
      </c>
      <c r="BM107" s="157" t="s">
        <v>167</v>
      </c>
    </row>
    <row r="108" spans="2:65" s="1" customFormat="1" ht="16.5" customHeight="1">
      <c r="B108" s="33"/>
      <c r="C108" s="192" t="s">
        <v>181</v>
      </c>
      <c r="D108" s="192" t="s">
        <v>799</v>
      </c>
      <c r="E108" s="193" t="s">
        <v>3136</v>
      </c>
      <c r="F108" s="194" t="s">
        <v>3137</v>
      </c>
      <c r="G108" s="195" t="s">
        <v>370</v>
      </c>
      <c r="H108" s="196">
        <v>130</v>
      </c>
      <c r="I108" s="197"/>
      <c r="J108" s="198">
        <f>ROUND(I108*H108,2)</f>
        <v>0</v>
      </c>
      <c r="K108" s="194" t="s">
        <v>3135</v>
      </c>
      <c r="L108" s="199"/>
      <c r="M108" s="200" t="s">
        <v>21</v>
      </c>
      <c r="N108" s="201" t="s">
        <v>47</v>
      </c>
      <c r="P108" s="155">
        <f>O108*H108</f>
        <v>0</v>
      </c>
      <c r="Q108" s="155">
        <v>0</v>
      </c>
      <c r="R108" s="155">
        <f>Q108*H108</f>
        <v>0</v>
      </c>
      <c r="S108" s="155">
        <v>0</v>
      </c>
      <c r="T108" s="156">
        <f>S108*H108</f>
        <v>0</v>
      </c>
      <c r="AR108" s="157" t="s">
        <v>445</v>
      </c>
      <c r="AT108" s="157" t="s">
        <v>799</v>
      </c>
      <c r="AU108" s="157" t="s">
        <v>85</v>
      </c>
      <c r="AY108" s="18" t="s">
        <v>160</v>
      </c>
      <c r="BE108" s="158">
        <f>IF(N108="základní",J108,0)</f>
        <v>0</v>
      </c>
      <c r="BF108" s="158">
        <f>IF(N108="snížená",J108,0)</f>
        <v>0</v>
      </c>
      <c r="BG108" s="158">
        <f>IF(N108="zákl. přenesená",J108,0)</f>
        <v>0</v>
      </c>
      <c r="BH108" s="158">
        <f>IF(N108="sníž. přenesená",J108,0)</f>
        <v>0</v>
      </c>
      <c r="BI108" s="158">
        <f>IF(N108="nulová",J108,0)</f>
        <v>0</v>
      </c>
      <c r="BJ108" s="18" t="s">
        <v>83</v>
      </c>
      <c r="BK108" s="158">
        <f>ROUND(I108*H108,2)</f>
        <v>0</v>
      </c>
      <c r="BL108" s="18" t="s">
        <v>352</v>
      </c>
      <c r="BM108" s="157" t="s">
        <v>211</v>
      </c>
    </row>
    <row r="109" spans="2:47" s="1" customFormat="1" ht="18">
      <c r="B109" s="33"/>
      <c r="D109" s="159" t="s">
        <v>681</v>
      </c>
      <c r="F109" s="160" t="s">
        <v>3138</v>
      </c>
      <c r="I109" s="94"/>
      <c r="L109" s="33"/>
      <c r="M109" s="161"/>
      <c r="T109" s="54"/>
      <c r="AT109" s="18" t="s">
        <v>681</v>
      </c>
      <c r="AU109" s="18" t="s">
        <v>85</v>
      </c>
    </row>
    <row r="110" spans="2:65" s="1" customFormat="1" ht="16.5" customHeight="1">
      <c r="B110" s="33"/>
      <c r="C110" s="146" t="s">
        <v>167</v>
      </c>
      <c r="D110" s="146" t="s">
        <v>162</v>
      </c>
      <c r="E110" s="147" t="s">
        <v>3139</v>
      </c>
      <c r="F110" s="148" t="s">
        <v>3140</v>
      </c>
      <c r="G110" s="149" t="s">
        <v>332</v>
      </c>
      <c r="H110" s="150">
        <v>1230</v>
      </c>
      <c r="I110" s="151"/>
      <c r="J110" s="152">
        <f aca="true" t="shared" si="0" ref="J110:J118">ROUND(I110*H110,2)</f>
        <v>0</v>
      </c>
      <c r="K110" s="148" t="s">
        <v>3135</v>
      </c>
      <c r="L110" s="33"/>
      <c r="M110" s="153" t="s">
        <v>21</v>
      </c>
      <c r="N110" s="154" t="s">
        <v>47</v>
      </c>
      <c r="P110" s="155">
        <f aca="true" t="shared" si="1" ref="P110:P118">O110*H110</f>
        <v>0</v>
      </c>
      <c r="Q110" s="155">
        <v>0</v>
      </c>
      <c r="R110" s="155">
        <f aca="true" t="shared" si="2" ref="R110:R118">Q110*H110</f>
        <v>0</v>
      </c>
      <c r="S110" s="155">
        <v>0</v>
      </c>
      <c r="T110" s="156">
        <f aca="true" t="shared" si="3" ref="T110:T118">S110*H110</f>
        <v>0</v>
      </c>
      <c r="AR110" s="157" t="s">
        <v>352</v>
      </c>
      <c r="AT110" s="157" t="s">
        <v>162</v>
      </c>
      <c r="AU110" s="157" t="s">
        <v>85</v>
      </c>
      <c r="AY110" s="18" t="s">
        <v>160</v>
      </c>
      <c r="BE110" s="158">
        <f aca="true" t="shared" si="4" ref="BE110:BE118">IF(N110="základní",J110,0)</f>
        <v>0</v>
      </c>
      <c r="BF110" s="158">
        <f aca="true" t="shared" si="5" ref="BF110:BF118">IF(N110="snížená",J110,0)</f>
        <v>0</v>
      </c>
      <c r="BG110" s="158">
        <f aca="true" t="shared" si="6" ref="BG110:BG118">IF(N110="zákl. přenesená",J110,0)</f>
        <v>0</v>
      </c>
      <c r="BH110" s="158">
        <f aca="true" t="shared" si="7" ref="BH110:BH118">IF(N110="sníž. přenesená",J110,0)</f>
        <v>0</v>
      </c>
      <c r="BI110" s="158">
        <f aca="true" t="shared" si="8" ref="BI110:BI118">IF(N110="nulová",J110,0)</f>
        <v>0</v>
      </c>
      <c r="BJ110" s="18" t="s">
        <v>83</v>
      </c>
      <c r="BK110" s="158">
        <f aca="true" t="shared" si="9" ref="BK110:BK118">ROUND(I110*H110,2)</f>
        <v>0</v>
      </c>
      <c r="BL110" s="18" t="s">
        <v>352</v>
      </c>
      <c r="BM110" s="157" t="s">
        <v>247</v>
      </c>
    </row>
    <row r="111" spans="2:65" s="1" customFormat="1" ht="16.5" customHeight="1">
      <c r="B111" s="33"/>
      <c r="C111" s="146" t="s">
        <v>201</v>
      </c>
      <c r="D111" s="146" t="s">
        <v>162</v>
      </c>
      <c r="E111" s="147" t="s">
        <v>3141</v>
      </c>
      <c r="F111" s="148" t="s">
        <v>3142</v>
      </c>
      <c r="G111" s="149" t="s">
        <v>332</v>
      </c>
      <c r="H111" s="150">
        <v>70</v>
      </c>
      <c r="I111" s="151"/>
      <c r="J111" s="152">
        <f t="shared" si="0"/>
        <v>0</v>
      </c>
      <c r="K111" s="148" t="s">
        <v>3135</v>
      </c>
      <c r="L111" s="33"/>
      <c r="M111" s="153" t="s">
        <v>21</v>
      </c>
      <c r="N111" s="154" t="s">
        <v>47</v>
      </c>
      <c r="P111" s="155">
        <f t="shared" si="1"/>
        <v>0</v>
      </c>
      <c r="Q111" s="155">
        <v>0</v>
      </c>
      <c r="R111" s="155">
        <f t="shared" si="2"/>
        <v>0</v>
      </c>
      <c r="S111" s="155">
        <v>0</v>
      </c>
      <c r="T111" s="156">
        <f t="shared" si="3"/>
        <v>0</v>
      </c>
      <c r="AR111" s="157" t="s">
        <v>352</v>
      </c>
      <c r="AT111" s="157" t="s">
        <v>162</v>
      </c>
      <c r="AU111" s="157" t="s">
        <v>85</v>
      </c>
      <c r="AY111" s="18" t="s">
        <v>160</v>
      </c>
      <c r="BE111" s="158">
        <f t="shared" si="4"/>
        <v>0</v>
      </c>
      <c r="BF111" s="158">
        <f t="shared" si="5"/>
        <v>0</v>
      </c>
      <c r="BG111" s="158">
        <f t="shared" si="6"/>
        <v>0</v>
      </c>
      <c r="BH111" s="158">
        <f t="shared" si="7"/>
        <v>0</v>
      </c>
      <c r="BI111" s="158">
        <f t="shared" si="8"/>
        <v>0</v>
      </c>
      <c r="BJ111" s="18" t="s">
        <v>83</v>
      </c>
      <c r="BK111" s="158">
        <f t="shared" si="9"/>
        <v>0</v>
      </c>
      <c r="BL111" s="18" t="s">
        <v>352</v>
      </c>
      <c r="BM111" s="157" t="s">
        <v>259</v>
      </c>
    </row>
    <row r="112" spans="2:65" s="1" customFormat="1" ht="16.5" customHeight="1">
      <c r="B112" s="33"/>
      <c r="C112" s="146" t="s">
        <v>211</v>
      </c>
      <c r="D112" s="146" t="s">
        <v>162</v>
      </c>
      <c r="E112" s="147" t="s">
        <v>3143</v>
      </c>
      <c r="F112" s="148" t="s">
        <v>3144</v>
      </c>
      <c r="G112" s="149" t="s">
        <v>332</v>
      </c>
      <c r="H112" s="150">
        <v>10</v>
      </c>
      <c r="I112" s="151"/>
      <c r="J112" s="152">
        <f t="shared" si="0"/>
        <v>0</v>
      </c>
      <c r="K112" s="148" t="s">
        <v>3135</v>
      </c>
      <c r="L112" s="33"/>
      <c r="M112" s="153" t="s">
        <v>21</v>
      </c>
      <c r="N112" s="154" t="s">
        <v>47</v>
      </c>
      <c r="P112" s="155">
        <f t="shared" si="1"/>
        <v>0</v>
      </c>
      <c r="Q112" s="155">
        <v>0</v>
      </c>
      <c r="R112" s="155">
        <f t="shared" si="2"/>
        <v>0</v>
      </c>
      <c r="S112" s="155">
        <v>0</v>
      </c>
      <c r="T112" s="156">
        <f t="shared" si="3"/>
        <v>0</v>
      </c>
      <c r="AR112" s="157" t="s">
        <v>352</v>
      </c>
      <c r="AT112" s="157" t="s">
        <v>162</v>
      </c>
      <c r="AU112" s="157" t="s">
        <v>85</v>
      </c>
      <c r="AY112" s="18" t="s">
        <v>160</v>
      </c>
      <c r="BE112" s="158">
        <f t="shared" si="4"/>
        <v>0</v>
      </c>
      <c r="BF112" s="158">
        <f t="shared" si="5"/>
        <v>0</v>
      </c>
      <c r="BG112" s="158">
        <f t="shared" si="6"/>
        <v>0</v>
      </c>
      <c r="BH112" s="158">
        <f t="shared" si="7"/>
        <v>0</v>
      </c>
      <c r="BI112" s="158">
        <f t="shared" si="8"/>
        <v>0</v>
      </c>
      <c r="BJ112" s="18" t="s">
        <v>83</v>
      </c>
      <c r="BK112" s="158">
        <f t="shared" si="9"/>
        <v>0</v>
      </c>
      <c r="BL112" s="18" t="s">
        <v>352</v>
      </c>
      <c r="BM112" s="157" t="s">
        <v>269</v>
      </c>
    </row>
    <row r="113" spans="2:65" s="1" customFormat="1" ht="16.5" customHeight="1">
      <c r="B113" s="33"/>
      <c r="C113" s="146" t="s">
        <v>239</v>
      </c>
      <c r="D113" s="146" t="s">
        <v>162</v>
      </c>
      <c r="E113" s="147" t="s">
        <v>3145</v>
      </c>
      <c r="F113" s="148" t="s">
        <v>3146</v>
      </c>
      <c r="G113" s="149" t="s">
        <v>332</v>
      </c>
      <c r="H113" s="150">
        <v>20</v>
      </c>
      <c r="I113" s="151"/>
      <c r="J113" s="152">
        <f t="shared" si="0"/>
        <v>0</v>
      </c>
      <c r="K113" s="148" t="s">
        <v>3135</v>
      </c>
      <c r="L113" s="33"/>
      <c r="M113" s="153" t="s">
        <v>21</v>
      </c>
      <c r="N113" s="154" t="s">
        <v>47</v>
      </c>
      <c r="P113" s="155">
        <f t="shared" si="1"/>
        <v>0</v>
      </c>
      <c r="Q113" s="155">
        <v>0</v>
      </c>
      <c r="R113" s="155">
        <f t="shared" si="2"/>
        <v>0</v>
      </c>
      <c r="S113" s="155">
        <v>0</v>
      </c>
      <c r="T113" s="156">
        <f t="shared" si="3"/>
        <v>0</v>
      </c>
      <c r="AR113" s="157" t="s">
        <v>352</v>
      </c>
      <c r="AT113" s="157" t="s">
        <v>162</v>
      </c>
      <c r="AU113" s="157" t="s">
        <v>85</v>
      </c>
      <c r="AY113" s="18" t="s">
        <v>160</v>
      </c>
      <c r="BE113" s="158">
        <f t="shared" si="4"/>
        <v>0</v>
      </c>
      <c r="BF113" s="158">
        <f t="shared" si="5"/>
        <v>0</v>
      </c>
      <c r="BG113" s="158">
        <f t="shared" si="6"/>
        <v>0</v>
      </c>
      <c r="BH113" s="158">
        <f t="shared" si="7"/>
        <v>0</v>
      </c>
      <c r="BI113" s="158">
        <f t="shared" si="8"/>
        <v>0</v>
      </c>
      <c r="BJ113" s="18" t="s">
        <v>83</v>
      </c>
      <c r="BK113" s="158">
        <f t="shared" si="9"/>
        <v>0</v>
      </c>
      <c r="BL113" s="18" t="s">
        <v>352</v>
      </c>
      <c r="BM113" s="157" t="s">
        <v>343</v>
      </c>
    </row>
    <row r="114" spans="2:65" s="1" customFormat="1" ht="16.5" customHeight="1">
      <c r="B114" s="33"/>
      <c r="C114" s="146" t="s">
        <v>247</v>
      </c>
      <c r="D114" s="146" t="s">
        <v>162</v>
      </c>
      <c r="E114" s="147" t="s">
        <v>3147</v>
      </c>
      <c r="F114" s="148" t="s">
        <v>3148</v>
      </c>
      <c r="G114" s="149" t="s">
        <v>332</v>
      </c>
      <c r="H114" s="150">
        <v>8</v>
      </c>
      <c r="I114" s="151"/>
      <c r="J114" s="152">
        <f t="shared" si="0"/>
        <v>0</v>
      </c>
      <c r="K114" s="148" t="s">
        <v>3135</v>
      </c>
      <c r="L114" s="33"/>
      <c r="M114" s="153" t="s">
        <v>21</v>
      </c>
      <c r="N114" s="154" t="s">
        <v>47</v>
      </c>
      <c r="P114" s="155">
        <f t="shared" si="1"/>
        <v>0</v>
      </c>
      <c r="Q114" s="155">
        <v>0</v>
      </c>
      <c r="R114" s="155">
        <f t="shared" si="2"/>
        <v>0</v>
      </c>
      <c r="S114" s="155">
        <v>0</v>
      </c>
      <c r="T114" s="156">
        <f t="shared" si="3"/>
        <v>0</v>
      </c>
      <c r="AR114" s="157" t="s">
        <v>352</v>
      </c>
      <c r="AT114" s="157" t="s">
        <v>162</v>
      </c>
      <c r="AU114" s="157" t="s">
        <v>85</v>
      </c>
      <c r="AY114" s="18" t="s">
        <v>160</v>
      </c>
      <c r="BE114" s="158">
        <f t="shared" si="4"/>
        <v>0</v>
      </c>
      <c r="BF114" s="158">
        <f t="shared" si="5"/>
        <v>0</v>
      </c>
      <c r="BG114" s="158">
        <f t="shared" si="6"/>
        <v>0</v>
      </c>
      <c r="BH114" s="158">
        <f t="shared" si="7"/>
        <v>0</v>
      </c>
      <c r="BI114" s="158">
        <f t="shared" si="8"/>
        <v>0</v>
      </c>
      <c r="BJ114" s="18" t="s">
        <v>83</v>
      </c>
      <c r="BK114" s="158">
        <f t="shared" si="9"/>
        <v>0</v>
      </c>
      <c r="BL114" s="18" t="s">
        <v>352</v>
      </c>
      <c r="BM114" s="157" t="s">
        <v>352</v>
      </c>
    </row>
    <row r="115" spans="2:65" s="1" customFormat="1" ht="16.5" customHeight="1">
      <c r="B115" s="33"/>
      <c r="C115" s="146" t="s">
        <v>209</v>
      </c>
      <c r="D115" s="146" t="s">
        <v>162</v>
      </c>
      <c r="E115" s="147" t="s">
        <v>3149</v>
      </c>
      <c r="F115" s="148" t="s">
        <v>3150</v>
      </c>
      <c r="G115" s="149" t="s">
        <v>332</v>
      </c>
      <c r="H115" s="150">
        <v>5</v>
      </c>
      <c r="I115" s="151"/>
      <c r="J115" s="152">
        <f t="shared" si="0"/>
        <v>0</v>
      </c>
      <c r="K115" s="148" t="s">
        <v>3151</v>
      </c>
      <c r="L115" s="33"/>
      <c r="M115" s="153" t="s">
        <v>21</v>
      </c>
      <c r="N115" s="154" t="s">
        <v>47</v>
      </c>
      <c r="P115" s="155">
        <f t="shared" si="1"/>
        <v>0</v>
      </c>
      <c r="Q115" s="155">
        <v>0</v>
      </c>
      <c r="R115" s="155">
        <f t="shared" si="2"/>
        <v>0</v>
      </c>
      <c r="S115" s="155">
        <v>0</v>
      </c>
      <c r="T115" s="156">
        <f t="shared" si="3"/>
        <v>0</v>
      </c>
      <c r="AR115" s="157" t="s">
        <v>352</v>
      </c>
      <c r="AT115" s="157" t="s">
        <v>162</v>
      </c>
      <c r="AU115" s="157" t="s">
        <v>85</v>
      </c>
      <c r="AY115" s="18" t="s">
        <v>160</v>
      </c>
      <c r="BE115" s="158">
        <f t="shared" si="4"/>
        <v>0</v>
      </c>
      <c r="BF115" s="158">
        <f t="shared" si="5"/>
        <v>0</v>
      </c>
      <c r="BG115" s="158">
        <f t="shared" si="6"/>
        <v>0</v>
      </c>
      <c r="BH115" s="158">
        <f t="shared" si="7"/>
        <v>0</v>
      </c>
      <c r="BI115" s="158">
        <f t="shared" si="8"/>
        <v>0</v>
      </c>
      <c r="BJ115" s="18" t="s">
        <v>83</v>
      </c>
      <c r="BK115" s="158">
        <f t="shared" si="9"/>
        <v>0</v>
      </c>
      <c r="BL115" s="18" t="s">
        <v>352</v>
      </c>
      <c r="BM115" s="157" t="s">
        <v>367</v>
      </c>
    </row>
    <row r="116" spans="2:65" s="1" customFormat="1" ht="16.5" customHeight="1">
      <c r="B116" s="33"/>
      <c r="C116" s="192" t="s">
        <v>259</v>
      </c>
      <c r="D116" s="192" t="s">
        <v>799</v>
      </c>
      <c r="E116" s="193" t="s">
        <v>3152</v>
      </c>
      <c r="F116" s="194" t="s">
        <v>3153</v>
      </c>
      <c r="G116" s="195" t="s">
        <v>3132</v>
      </c>
      <c r="H116" s="196">
        <v>5</v>
      </c>
      <c r="I116" s="197"/>
      <c r="J116" s="198">
        <f t="shared" si="0"/>
        <v>0</v>
      </c>
      <c r="K116" s="194" t="s">
        <v>21</v>
      </c>
      <c r="L116" s="199"/>
      <c r="M116" s="200" t="s">
        <v>21</v>
      </c>
      <c r="N116" s="201" t="s">
        <v>47</v>
      </c>
      <c r="P116" s="155">
        <f t="shared" si="1"/>
        <v>0</v>
      </c>
      <c r="Q116" s="155">
        <v>0</v>
      </c>
      <c r="R116" s="155">
        <f t="shared" si="2"/>
        <v>0</v>
      </c>
      <c r="S116" s="155">
        <v>0</v>
      </c>
      <c r="T116" s="156">
        <f t="shared" si="3"/>
        <v>0</v>
      </c>
      <c r="AR116" s="157" t="s">
        <v>445</v>
      </c>
      <c r="AT116" s="157" t="s">
        <v>799</v>
      </c>
      <c r="AU116" s="157" t="s">
        <v>85</v>
      </c>
      <c r="AY116" s="18" t="s">
        <v>160</v>
      </c>
      <c r="BE116" s="158">
        <f t="shared" si="4"/>
        <v>0</v>
      </c>
      <c r="BF116" s="158">
        <f t="shared" si="5"/>
        <v>0</v>
      </c>
      <c r="BG116" s="158">
        <f t="shared" si="6"/>
        <v>0</v>
      </c>
      <c r="BH116" s="158">
        <f t="shared" si="7"/>
        <v>0</v>
      </c>
      <c r="BI116" s="158">
        <f t="shared" si="8"/>
        <v>0</v>
      </c>
      <c r="BJ116" s="18" t="s">
        <v>83</v>
      </c>
      <c r="BK116" s="158">
        <f t="shared" si="9"/>
        <v>0</v>
      </c>
      <c r="BL116" s="18" t="s">
        <v>352</v>
      </c>
      <c r="BM116" s="157" t="s">
        <v>380</v>
      </c>
    </row>
    <row r="117" spans="2:65" s="1" customFormat="1" ht="16.5" customHeight="1">
      <c r="B117" s="33"/>
      <c r="C117" s="146" t="s">
        <v>264</v>
      </c>
      <c r="D117" s="146" t="s">
        <v>162</v>
      </c>
      <c r="E117" s="147" t="s">
        <v>3154</v>
      </c>
      <c r="F117" s="148" t="s">
        <v>3155</v>
      </c>
      <c r="G117" s="149" t="s">
        <v>332</v>
      </c>
      <c r="H117" s="150">
        <v>100</v>
      </c>
      <c r="I117" s="151"/>
      <c r="J117" s="152">
        <f t="shared" si="0"/>
        <v>0</v>
      </c>
      <c r="K117" s="148" t="s">
        <v>3135</v>
      </c>
      <c r="L117" s="33"/>
      <c r="M117" s="153" t="s">
        <v>21</v>
      </c>
      <c r="N117" s="154" t="s">
        <v>47</v>
      </c>
      <c r="P117" s="155">
        <f t="shared" si="1"/>
        <v>0</v>
      </c>
      <c r="Q117" s="155">
        <v>0</v>
      </c>
      <c r="R117" s="155">
        <f t="shared" si="2"/>
        <v>0</v>
      </c>
      <c r="S117" s="155">
        <v>0</v>
      </c>
      <c r="T117" s="156">
        <f t="shared" si="3"/>
        <v>0</v>
      </c>
      <c r="AR117" s="157" t="s">
        <v>352</v>
      </c>
      <c r="AT117" s="157" t="s">
        <v>162</v>
      </c>
      <c r="AU117" s="157" t="s">
        <v>85</v>
      </c>
      <c r="AY117" s="18" t="s">
        <v>160</v>
      </c>
      <c r="BE117" s="158">
        <f t="shared" si="4"/>
        <v>0</v>
      </c>
      <c r="BF117" s="158">
        <f t="shared" si="5"/>
        <v>0</v>
      </c>
      <c r="BG117" s="158">
        <f t="shared" si="6"/>
        <v>0</v>
      </c>
      <c r="BH117" s="158">
        <f t="shared" si="7"/>
        <v>0</v>
      </c>
      <c r="BI117" s="158">
        <f t="shared" si="8"/>
        <v>0</v>
      </c>
      <c r="BJ117" s="18" t="s">
        <v>83</v>
      </c>
      <c r="BK117" s="158">
        <f t="shared" si="9"/>
        <v>0</v>
      </c>
      <c r="BL117" s="18" t="s">
        <v>352</v>
      </c>
      <c r="BM117" s="157" t="s">
        <v>389</v>
      </c>
    </row>
    <row r="118" spans="2:65" s="1" customFormat="1" ht="16.5" customHeight="1">
      <c r="B118" s="33"/>
      <c r="C118" s="192" t="s">
        <v>269</v>
      </c>
      <c r="D118" s="192" t="s">
        <v>799</v>
      </c>
      <c r="E118" s="193" t="s">
        <v>3156</v>
      </c>
      <c r="F118" s="194" t="s">
        <v>3157</v>
      </c>
      <c r="G118" s="195" t="s">
        <v>332</v>
      </c>
      <c r="H118" s="196">
        <v>100</v>
      </c>
      <c r="I118" s="197"/>
      <c r="J118" s="198">
        <f t="shared" si="0"/>
        <v>0</v>
      </c>
      <c r="K118" s="194" t="s">
        <v>21</v>
      </c>
      <c r="L118" s="199"/>
      <c r="M118" s="200" t="s">
        <v>21</v>
      </c>
      <c r="N118" s="201" t="s">
        <v>47</v>
      </c>
      <c r="P118" s="155">
        <f t="shared" si="1"/>
        <v>0</v>
      </c>
      <c r="Q118" s="155">
        <v>0</v>
      </c>
      <c r="R118" s="155">
        <f t="shared" si="2"/>
        <v>0</v>
      </c>
      <c r="S118" s="155">
        <v>0</v>
      </c>
      <c r="T118" s="156">
        <f t="shared" si="3"/>
        <v>0</v>
      </c>
      <c r="AR118" s="157" t="s">
        <v>445</v>
      </c>
      <c r="AT118" s="157" t="s">
        <v>799</v>
      </c>
      <c r="AU118" s="157" t="s">
        <v>85</v>
      </c>
      <c r="AY118" s="18" t="s">
        <v>160</v>
      </c>
      <c r="BE118" s="158">
        <f t="shared" si="4"/>
        <v>0</v>
      </c>
      <c r="BF118" s="158">
        <f t="shared" si="5"/>
        <v>0</v>
      </c>
      <c r="BG118" s="158">
        <f t="shared" si="6"/>
        <v>0</v>
      </c>
      <c r="BH118" s="158">
        <f t="shared" si="7"/>
        <v>0</v>
      </c>
      <c r="BI118" s="158">
        <f t="shared" si="8"/>
        <v>0</v>
      </c>
      <c r="BJ118" s="18" t="s">
        <v>83</v>
      </c>
      <c r="BK118" s="158">
        <f t="shared" si="9"/>
        <v>0</v>
      </c>
      <c r="BL118" s="18" t="s">
        <v>352</v>
      </c>
      <c r="BM118" s="157" t="s">
        <v>403</v>
      </c>
    </row>
    <row r="119" spans="2:47" s="1" customFormat="1" ht="18">
      <c r="B119" s="33"/>
      <c r="D119" s="159" t="s">
        <v>681</v>
      </c>
      <c r="F119" s="160" t="s">
        <v>3158</v>
      </c>
      <c r="I119" s="94"/>
      <c r="L119" s="33"/>
      <c r="M119" s="161"/>
      <c r="T119" s="54"/>
      <c r="AT119" s="18" t="s">
        <v>681</v>
      </c>
      <c r="AU119" s="18" t="s">
        <v>85</v>
      </c>
    </row>
    <row r="120" spans="2:65" s="1" customFormat="1" ht="16.5" customHeight="1">
      <c r="B120" s="33"/>
      <c r="C120" s="146" t="s">
        <v>275</v>
      </c>
      <c r="D120" s="146" t="s">
        <v>162</v>
      </c>
      <c r="E120" s="147" t="s">
        <v>3154</v>
      </c>
      <c r="F120" s="148" t="s">
        <v>3155</v>
      </c>
      <c r="G120" s="149" t="s">
        <v>332</v>
      </c>
      <c r="H120" s="150">
        <v>14</v>
      </c>
      <c r="I120" s="151"/>
      <c r="J120" s="152">
        <f>ROUND(I120*H120,2)</f>
        <v>0</v>
      </c>
      <c r="K120" s="148" t="s">
        <v>3135</v>
      </c>
      <c r="L120" s="33"/>
      <c r="M120" s="153" t="s">
        <v>21</v>
      </c>
      <c r="N120" s="154" t="s">
        <v>47</v>
      </c>
      <c r="P120" s="155">
        <f>O120*H120</f>
        <v>0</v>
      </c>
      <c r="Q120" s="155">
        <v>0</v>
      </c>
      <c r="R120" s="155">
        <f>Q120*H120</f>
        <v>0</v>
      </c>
      <c r="S120" s="155">
        <v>0</v>
      </c>
      <c r="T120" s="156">
        <f>S120*H120</f>
        <v>0</v>
      </c>
      <c r="AR120" s="157" t="s">
        <v>352</v>
      </c>
      <c r="AT120" s="157" t="s">
        <v>162</v>
      </c>
      <c r="AU120" s="157" t="s">
        <v>85</v>
      </c>
      <c r="AY120" s="18" t="s">
        <v>160</v>
      </c>
      <c r="BE120" s="158">
        <f>IF(N120="základní",J120,0)</f>
        <v>0</v>
      </c>
      <c r="BF120" s="158">
        <f>IF(N120="snížená",J120,0)</f>
        <v>0</v>
      </c>
      <c r="BG120" s="158">
        <f>IF(N120="zákl. přenesená",J120,0)</f>
        <v>0</v>
      </c>
      <c r="BH120" s="158">
        <f>IF(N120="sníž. přenesená",J120,0)</f>
        <v>0</v>
      </c>
      <c r="BI120" s="158">
        <f>IF(N120="nulová",J120,0)</f>
        <v>0</v>
      </c>
      <c r="BJ120" s="18" t="s">
        <v>83</v>
      </c>
      <c r="BK120" s="158">
        <f>ROUND(I120*H120,2)</f>
        <v>0</v>
      </c>
      <c r="BL120" s="18" t="s">
        <v>352</v>
      </c>
      <c r="BM120" s="157" t="s">
        <v>414</v>
      </c>
    </row>
    <row r="121" spans="2:65" s="1" customFormat="1" ht="16.5" customHeight="1">
      <c r="B121" s="33"/>
      <c r="C121" s="192" t="s">
        <v>343</v>
      </c>
      <c r="D121" s="192" t="s">
        <v>799</v>
      </c>
      <c r="E121" s="193" t="s">
        <v>3159</v>
      </c>
      <c r="F121" s="194" t="s">
        <v>3160</v>
      </c>
      <c r="G121" s="195" t="s">
        <v>332</v>
      </c>
      <c r="H121" s="196">
        <v>14</v>
      </c>
      <c r="I121" s="197"/>
      <c r="J121" s="198">
        <f>ROUND(I121*H121,2)</f>
        <v>0</v>
      </c>
      <c r="K121" s="194" t="s">
        <v>21</v>
      </c>
      <c r="L121" s="199"/>
      <c r="M121" s="200" t="s">
        <v>21</v>
      </c>
      <c r="N121" s="201" t="s">
        <v>47</v>
      </c>
      <c r="P121" s="155">
        <f>O121*H121</f>
        <v>0</v>
      </c>
      <c r="Q121" s="155">
        <v>0</v>
      </c>
      <c r="R121" s="155">
        <f>Q121*H121</f>
        <v>0</v>
      </c>
      <c r="S121" s="155">
        <v>0</v>
      </c>
      <c r="T121" s="156">
        <f>S121*H121</f>
        <v>0</v>
      </c>
      <c r="AR121" s="157" t="s">
        <v>445</v>
      </c>
      <c r="AT121" s="157" t="s">
        <v>799</v>
      </c>
      <c r="AU121" s="157" t="s">
        <v>85</v>
      </c>
      <c r="AY121" s="18" t="s">
        <v>160</v>
      </c>
      <c r="BE121" s="158">
        <f>IF(N121="základní",J121,0)</f>
        <v>0</v>
      </c>
      <c r="BF121" s="158">
        <f>IF(N121="snížená",J121,0)</f>
        <v>0</v>
      </c>
      <c r="BG121" s="158">
        <f>IF(N121="zákl. přenesená",J121,0)</f>
        <v>0</v>
      </c>
      <c r="BH121" s="158">
        <f>IF(N121="sníž. přenesená",J121,0)</f>
        <v>0</v>
      </c>
      <c r="BI121" s="158">
        <f>IF(N121="nulová",J121,0)</f>
        <v>0</v>
      </c>
      <c r="BJ121" s="18" t="s">
        <v>83</v>
      </c>
      <c r="BK121" s="158">
        <f>ROUND(I121*H121,2)</f>
        <v>0</v>
      </c>
      <c r="BL121" s="18" t="s">
        <v>352</v>
      </c>
      <c r="BM121" s="157" t="s">
        <v>422</v>
      </c>
    </row>
    <row r="122" spans="2:47" s="1" customFormat="1" ht="18">
      <c r="B122" s="33"/>
      <c r="D122" s="159" t="s">
        <v>681</v>
      </c>
      <c r="F122" s="160" t="s">
        <v>3158</v>
      </c>
      <c r="I122" s="94"/>
      <c r="L122" s="33"/>
      <c r="M122" s="161"/>
      <c r="T122" s="54"/>
      <c r="AT122" s="18" t="s">
        <v>681</v>
      </c>
      <c r="AU122" s="18" t="s">
        <v>85</v>
      </c>
    </row>
    <row r="123" spans="2:65" s="1" customFormat="1" ht="16.5" customHeight="1">
      <c r="B123" s="33"/>
      <c r="C123" s="146" t="s">
        <v>8</v>
      </c>
      <c r="D123" s="146" t="s">
        <v>162</v>
      </c>
      <c r="E123" s="147" t="s">
        <v>3161</v>
      </c>
      <c r="F123" s="148" t="s">
        <v>3162</v>
      </c>
      <c r="G123" s="149" t="s">
        <v>332</v>
      </c>
      <c r="H123" s="150">
        <v>14</v>
      </c>
      <c r="I123" s="151"/>
      <c r="J123" s="152">
        <f>ROUND(I123*H123,2)</f>
        <v>0</v>
      </c>
      <c r="K123" s="148" t="s">
        <v>3151</v>
      </c>
      <c r="L123" s="33"/>
      <c r="M123" s="153" t="s">
        <v>21</v>
      </c>
      <c r="N123" s="154" t="s">
        <v>47</v>
      </c>
      <c r="P123" s="155">
        <f>O123*H123</f>
        <v>0</v>
      </c>
      <c r="Q123" s="155">
        <v>0</v>
      </c>
      <c r="R123" s="155">
        <f>Q123*H123</f>
        <v>0</v>
      </c>
      <c r="S123" s="155">
        <v>0</v>
      </c>
      <c r="T123" s="156">
        <f>S123*H123</f>
        <v>0</v>
      </c>
      <c r="AR123" s="157" t="s">
        <v>352</v>
      </c>
      <c r="AT123" s="157" t="s">
        <v>162</v>
      </c>
      <c r="AU123" s="157" t="s">
        <v>85</v>
      </c>
      <c r="AY123" s="18" t="s">
        <v>160</v>
      </c>
      <c r="BE123" s="158">
        <f>IF(N123="základní",J123,0)</f>
        <v>0</v>
      </c>
      <c r="BF123" s="158">
        <f>IF(N123="snížená",J123,0)</f>
        <v>0</v>
      </c>
      <c r="BG123" s="158">
        <f>IF(N123="zákl. přenesená",J123,0)</f>
        <v>0</v>
      </c>
      <c r="BH123" s="158">
        <f>IF(N123="sníž. přenesená",J123,0)</f>
        <v>0</v>
      </c>
      <c r="BI123" s="158">
        <f>IF(N123="nulová",J123,0)</f>
        <v>0</v>
      </c>
      <c r="BJ123" s="18" t="s">
        <v>83</v>
      </c>
      <c r="BK123" s="158">
        <f>ROUND(I123*H123,2)</f>
        <v>0</v>
      </c>
      <c r="BL123" s="18" t="s">
        <v>352</v>
      </c>
      <c r="BM123" s="157" t="s">
        <v>432</v>
      </c>
    </row>
    <row r="124" spans="2:65" s="1" customFormat="1" ht="16.5" customHeight="1">
      <c r="B124" s="33"/>
      <c r="C124" s="192" t="s">
        <v>352</v>
      </c>
      <c r="D124" s="192" t="s">
        <v>799</v>
      </c>
      <c r="E124" s="193" t="s">
        <v>3163</v>
      </c>
      <c r="F124" s="194" t="s">
        <v>3164</v>
      </c>
      <c r="G124" s="195" t="s">
        <v>332</v>
      </c>
      <c r="H124" s="196">
        <v>14</v>
      </c>
      <c r="I124" s="197"/>
      <c r="J124" s="198">
        <f>ROUND(I124*H124,2)</f>
        <v>0</v>
      </c>
      <c r="K124" s="194" t="s">
        <v>21</v>
      </c>
      <c r="L124" s="199"/>
      <c r="M124" s="200" t="s">
        <v>21</v>
      </c>
      <c r="N124" s="201" t="s">
        <v>47</v>
      </c>
      <c r="P124" s="155">
        <f>O124*H124</f>
        <v>0</v>
      </c>
      <c r="Q124" s="155">
        <v>0</v>
      </c>
      <c r="R124" s="155">
        <f>Q124*H124</f>
        <v>0</v>
      </c>
      <c r="S124" s="155">
        <v>0</v>
      </c>
      <c r="T124" s="156">
        <f>S124*H124</f>
        <v>0</v>
      </c>
      <c r="AR124" s="157" t="s">
        <v>445</v>
      </c>
      <c r="AT124" s="157" t="s">
        <v>799</v>
      </c>
      <c r="AU124" s="157" t="s">
        <v>85</v>
      </c>
      <c r="AY124" s="18" t="s">
        <v>160</v>
      </c>
      <c r="BE124" s="158">
        <f>IF(N124="základní",J124,0)</f>
        <v>0</v>
      </c>
      <c r="BF124" s="158">
        <f>IF(N124="snížená",J124,0)</f>
        <v>0</v>
      </c>
      <c r="BG124" s="158">
        <f>IF(N124="zákl. přenesená",J124,0)</f>
        <v>0</v>
      </c>
      <c r="BH124" s="158">
        <f>IF(N124="sníž. přenesená",J124,0)</f>
        <v>0</v>
      </c>
      <c r="BI124" s="158">
        <f>IF(N124="nulová",J124,0)</f>
        <v>0</v>
      </c>
      <c r="BJ124" s="18" t="s">
        <v>83</v>
      </c>
      <c r="BK124" s="158">
        <f>ROUND(I124*H124,2)</f>
        <v>0</v>
      </c>
      <c r="BL124" s="18" t="s">
        <v>352</v>
      </c>
      <c r="BM124" s="157" t="s">
        <v>445</v>
      </c>
    </row>
    <row r="125" spans="2:47" s="1" customFormat="1" ht="18">
      <c r="B125" s="33"/>
      <c r="D125" s="159" t="s">
        <v>681</v>
      </c>
      <c r="F125" s="160" t="s">
        <v>3165</v>
      </c>
      <c r="I125" s="94"/>
      <c r="L125" s="33"/>
      <c r="M125" s="161"/>
      <c r="T125" s="54"/>
      <c r="AT125" s="18" t="s">
        <v>681</v>
      </c>
      <c r="AU125" s="18" t="s">
        <v>85</v>
      </c>
    </row>
    <row r="126" spans="2:65" s="1" customFormat="1" ht="16.5" customHeight="1">
      <c r="B126" s="33"/>
      <c r="C126" s="146" t="s">
        <v>359</v>
      </c>
      <c r="D126" s="146" t="s">
        <v>162</v>
      </c>
      <c r="E126" s="147" t="s">
        <v>3166</v>
      </c>
      <c r="F126" s="148" t="s">
        <v>3167</v>
      </c>
      <c r="G126" s="149" t="s">
        <v>332</v>
      </c>
      <c r="H126" s="150">
        <v>4</v>
      </c>
      <c r="I126" s="151"/>
      <c r="J126" s="152">
        <f aca="true" t="shared" si="10" ref="J126:J131">ROUND(I126*H126,2)</f>
        <v>0</v>
      </c>
      <c r="K126" s="148" t="s">
        <v>3135</v>
      </c>
      <c r="L126" s="33"/>
      <c r="M126" s="153" t="s">
        <v>21</v>
      </c>
      <c r="N126" s="154" t="s">
        <v>47</v>
      </c>
      <c r="P126" s="155">
        <f aca="true" t="shared" si="11" ref="P126:P131">O126*H126</f>
        <v>0</v>
      </c>
      <c r="Q126" s="155">
        <v>0</v>
      </c>
      <c r="R126" s="155">
        <f aca="true" t="shared" si="12" ref="R126:R131">Q126*H126</f>
        <v>0</v>
      </c>
      <c r="S126" s="155">
        <v>0</v>
      </c>
      <c r="T126" s="156">
        <f aca="true" t="shared" si="13" ref="T126:T131">S126*H126</f>
        <v>0</v>
      </c>
      <c r="AR126" s="157" t="s">
        <v>352</v>
      </c>
      <c r="AT126" s="157" t="s">
        <v>162</v>
      </c>
      <c r="AU126" s="157" t="s">
        <v>85</v>
      </c>
      <c r="AY126" s="18" t="s">
        <v>160</v>
      </c>
      <c r="BE126" s="158">
        <f aca="true" t="shared" si="14" ref="BE126:BE131">IF(N126="základní",J126,0)</f>
        <v>0</v>
      </c>
      <c r="BF126" s="158">
        <f aca="true" t="shared" si="15" ref="BF126:BF131">IF(N126="snížená",J126,0)</f>
        <v>0</v>
      </c>
      <c r="BG126" s="158">
        <f aca="true" t="shared" si="16" ref="BG126:BG131">IF(N126="zákl. přenesená",J126,0)</f>
        <v>0</v>
      </c>
      <c r="BH126" s="158">
        <f aca="true" t="shared" si="17" ref="BH126:BH131">IF(N126="sníž. přenesená",J126,0)</f>
        <v>0</v>
      </c>
      <c r="BI126" s="158">
        <f aca="true" t="shared" si="18" ref="BI126:BI131">IF(N126="nulová",J126,0)</f>
        <v>0</v>
      </c>
      <c r="BJ126" s="18" t="s">
        <v>83</v>
      </c>
      <c r="BK126" s="158">
        <f aca="true" t="shared" si="19" ref="BK126:BK131">ROUND(I126*H126,2)</f>
        <v>0</v>
      </c>
      <c r="BL126" s="18" t="s">
        <v>352</v>
      </c>
      <c r="BM126" s="157" t="s">
        <v>455</v>
      </c>
    </row>
    <row r="127" spans="2:65" s="1" customFormat="1" ht="24" customHeight="1">
      <c r="B127" s="33"/>
      <c r="C127" s="192" t="s">
        <v>367</v>
      </c>
      <c r="D127" s="192" t="s">
        <v>799</v>
      </c>
      <c r="E127" s="193" t="s">
        <v>3168</v>
      </c>
      <c r="F127" s="194" t="s">
        <v>3169</v>
      </c>
      <c r="G127" s="195" t="s">
        <v>3132</v>
      </c>
      <c r="H127" s="196">
        <v>4</v>
      </c>
      <c r="I127" s="197"/>
      <c r="J127" s="198">
        <f t="shared" si="10"/>
        <v>0</v>
      </c>
      <c r="K127" s="194" t="s">
        <v>21</v>
      </c>
      <c r="L127" s="199"/>
      <c r="M127" s="200" t="s">
        <v>21</v>
      </c>
      <c r="N127" s="201" t="s">
        <v>47</v>
      </c>
      <c r="P127" s="155">
        <f t="shared" si="11"/>
        <v>0</v>
      </c>
      <c r="Q127" s="155">
        <v>0</v>
      </c>
      <c r="R127" s="155">
        <f t="shared" si="12"/>
        <v>0</v>
      </c>
      <c r="S127" s="155">
        <v>0</v>
      </c>
      <c r="T127" s="156">
        <f t="shared" si="13"/>
        <v>0</v>
      </c>
      <c r="AR127" s="157" t="s">
        <v>445</v>
      </c>
      <c r="AT127" s="157" t="s">
        <v>799</v>
      </c>
      <c r="AU127" s="157" t="s">
        <v>85</v>
      </c>
      <c r="AY127" s="18" t="s">
        <v>160</v>
      </c>
      <c r="BE127" s="158">
        <f t="shared" si="14"/>
        <v>0</v>
      </c>
      <c r="BF127" s="158">
        <f t="shared" si="15"/>
        <v>0</v>
      </c>
      <c r="BG127" s="158">
        <f t="shared" si="16"/>
        <v>0</v>
      </c>
      <c r="BH127" s="158">
        <f t="shared" si="17"/>
        <v>0</v>
      </c>
      <c r="BI127" s="158">
        <f t="shared" si="18"/>
        <v>0</v>
      </c>
      <c r="BJ127" s="18" t="s">
        <v>83</v>
      </c>
      <c r="BK127" s="158">
        <f t="shared" si="19"/>
        <v>0</v>
      </c>
      <c r="BL127" s="18" t="s">
        <v>352</v>
      </c>
      <c r="BM127" s="157" t="s">
        <v>467</v>
      </c>
    </row>
    <row r="128" spans="2:65" s="1" customFormat="1" ht="16.5" customHeight="1">
      <c r="B128" s="33"/>
      <c r="C128" s="146" t="s">
        <v>374</v>
      </c>
      <c r="D128" s="146" t="s">
        <v>162</v>
      </c>
      <c r="E128" s="147" t="s">
        <v>3170</v>
      </c>
      <c r="F128" s="148" t="s">
        <v>3171</v>
      </c>
      <c r="G128" s="149" t="s">
        <v>332</v>
      </c>
      <c r="H128" s="150">
        <v>9</v>
      </c>
      <c r="I128" s="151"/>
      <c r="J128" s="152">
        <f t="shared" si="10"/>
        <v>0</v>
      </c>
      <c r="K128" s="148" t="s">
        <v>3135</v>
      </c>
      <c r="L128" s="33"/>
      <c r="M128" s="153" t="s">
        <v>21</v>
      </c>
      <c r="N128" s="154" t="s">
        <v>47</v>
      </c>
      <c r="P128" s="155">
        <f t="shared" si="11"/>
        <v>0</v>
      </c>
      <c r="Q128" s="155">
        <v>0</v>
      </c>
      <c r="R128" s="155">
        <f t="shared" si="12"/>
        <v>0</v>
      </c>
      <c r="S128" s="155">
        <v>0</v>
      </c>
      <c r="T128" s="156">
        <f t="shared" si="13"/>
        <v>0</v>
      </c>
      <c r="AR128" s="157" t="s">
        <v>352</v>
      </c>
      <c r="AT128" s="157" t="s">
        <v>162</v>
      </c>
      <c r="AU128" s="157" t="s">
        <v>85</v>
      </c>
      <c r="AY128" s="18" t="s">
        <v>160</v>
      </c>
      <c r="BE128" s="158">
        <f t="shared" si="14"/>
        <v>0</v>
      </c>
      <c r="BF128" s="158">
        <f t="shared" si="15"/>
        <v>0</v>
      </c>
      <c r="BG128" s="158">
        <f t="shared" si="16"/>
        <v>0</v>
      </c>
      <c r="BH128" s="158">
        <f t="shared" si="17"/>
        <v>0</v>
      </c>
      <c r="BI128" s="158">
        <f t="shared" si="18"/>
        <v>0</v>
      </c>
      <c r="BJ128" s="18" t="s">
        <v>83</v>
      </c>
      <c r="BK128" s="158">
        <f t="shared" si="19"/>
        <v>0</v>
      </c>
      <c r="BL128" s="18" t="s">
        <v>352</v>
      </c>
      <c r="BM128" s="157" t="s">
        <v>786</v>
      </c>
    </row>
    <row r="129" spans="2:65" s="1" customFormat="1" ht="24" customHeight="1">
      <c r="B129" s="33"/>
      <c r="C129" s="192" t="s">
        <v>380</v>
      </c>
      <c r="D129" s="192" t="s">
        <v>799</v>
      </c>
      <c r="E129" s="193" t="s">
        <v>3172</v>
      </c>
      <c r="F129" s="194" t="s">
        <v>3173</v>
      </c>
      <c r="G129" s="195" t="s">
        <v>3174</v>
      </c>
      <c r="H129" s="196">
        <v>9</v>
      </c>
      <c r="I129" s="197"/>
      <c r="J129" s="198">
        <f t="shared" si="10"/>
        <v>0</v>
      </c>
      <c r="K129" s="194" t="s">
        <v>21</v>
      </c>
      <c r="L129" s="199"/>
      <c r="M129" s="200" t="s">
        <v>21</v>
      </c>
      <c r="N129" s="201" t="s">
        <v>47</v>
      </c>
      <c r="P129" s="155">
        <f t="shared" si="11"/>
        <v>0</v>
      </c>
      <c r="Q129" s="155">
        <v>0</v>
      </c>
      <c r="R129" s="155">
        <f t="shared" si="12"/>
        <v>0</v>
      </c>
      <c r="S129" s="155">
        <v>0</v>
      </c>
      <c r="T129" s="156">
        <f t="shared" si="13"/>
        <v>0</v>
      </c>
      <c r="AR129" s="157" t="s">
        <v>445</v>
      </c>
      <c r="AT129" s="157" t="s">
        <v>799</v>
      </c>
      <c r="AU129" s="157" t="s">
        <v>85</v>
      </c>
      <c r="AY129" s="18" t="s">
        <v>160</v>
      </c>
      <c r="BE129" s="158">
        <f t="shared" si="14"/>
        <v>0</v>
      </c>
      <c r="BF129" s="158">
        <f t="shared" si="15"/>
        <v>0</v>
      </c>
      <c r="BG129" s="158">
        <f t="shared" si="16"/>
        <v>0</v>
      </c>
      <c r="BH129" s="158">
        <f t="shared" si="17"/>
        <v>0</v>
      </c>
      <c r="BI129" s="158">
        <f t="shared" si="18"/>
        <v>0</v>
      </c>
      <c r="BJ129" s="18" t="s">
        <v>83</v>
      </c>
      <c r="BK129" s="158">
        <f t="shared" si="19"/>
        <v>0</v>
      </c>
      <c r="BL129" s="18" t="s">
        <v>352</v>
      </c>
      <c r="BM129" s="157" t="s">
        <v>798</v>
      </c>
    </row>
    <row r="130" spans="2:65" s="1" customFormat="1" ht="16.5" customHeight="1">
      <c r="B130" s="33"/>
      <c r="C130" s="146" t="s">
        <v>7</v>
      </c>
      <c r="D130" s="146" t="s">
        <v>162</v>
      </c>
      <c r="E130" s="147" t="s">
        <v>3175</v>
      </c>
      <c r="F130" s="148" t="s">
        <v>3176</v>
      </c>
      <c r="G130" s="149" t="s">
        <v>332</v>
      </c>
      <c r="H130" s="150">
        <v>1</v>
      </c>
      <c r="I130" s="151"/>
      <c r="J130" s="152">
        <f t="shared" si="10"/>
        <v>0</v>
      </c>
      <c r="K130" s="148" t="s">
        <v>3135</v>
      </c>
      <c r="L130" s="33"/>
      <c r="M130" s="153" t="s">
        <v>21</v>
      </c>
      <c r="N130" s="154" t="s">
        <v>47</v>
      </c>
      <c r="P130" s="155">
        <f t="shared" si="11"/>
        <v>0</v>
      </c>
      <c r="Q130" s="155">
        <v>0</v>
      </c>
      <c r="R130" s="155">
        <f t="shared" si="12"/>
        <v>0</v>
      </c>
      <c r="S130" s="155">
        <v>0</v>
      </c>
      <c r="T130" s="156">
        <f t="shared" si="13"/>
        <v>0</v>
      </c>
      <c r="AR130" s="157" t="s">
        <v>352</v>
      </c>
      <c r="AT130" s="157" t="s">
        <v>162</v>
      </c>
      <c r="AU130" s="157" t="s">
        <v>85</v>
      </c>
      <c r="AY130" s="18" t="s">
        <v>160</v>
      </c>
      <c r="BE130" s="158">
        <f t="shared" si="14"/>
        <v>0</v>
      </c>
      <c r="BF130" s="158">
        <f t="shared" si="15"/>
        <v>0</v>
      </c>
      <c r="BG130" s="158">
        <f t="shared" si="16"/>
        <v>0</v>
      </c>
      <c r="BH130" s="158">
        <f t="shared" si="17"/>
        <v>0</v>
      </c>
      <c r="BI130" s="158">
        <f t="shared" si="18"/>
        <v>0</v>
      </c>
      <c r="BJ130" s="18" t="s">
        <v>83</v>
      </c>
      <c r="BK130" s="158">
        <f t="shared" si="19"/>
        <v>0</v>
      </c>
      <c r="BL130" s="18" t="s">
        <v>352</v>
      </c>
      <c r="BM130" s="157" t="s">
        <v>810</v>
      </c>
    </row>
    <row r="131" spans="2:65" s="1" customFormat="1" ht="16.5" customHeight="1">
      <c r="B131" s="33"/>
      <c r="C131" s="146" t="s">
        <v>389</v>
      </c>
      <c r="D131" s="146" t="s">
        <v>162</v>
      </c>
      <c r="E131" s="147" t="s">
        <v>3177</v>
      </c>
      <c r="F131" s="148" t="s">
        <v>3178</v>
      </c>
      <c r="G131" s="149" t="s">
        <v>332</v>
      </c>
      <c r="H131" s="150">
        <v>5</v>
      </c>
      <c r="I131" s="151"/>
      <c r="J131" s="152">
        <f t="shared" si="10"/>
        <v>0</v>
      </c>
      <c r="K131" s="148" t="s">
        <v>3135</v>
      </c>
      <c r="L131" s="33"/>
      <c r="M131" s="153" t="s">
        <v>21</v>
      </c>
      <c r="N131" s="154" t="s">
        <v>47</v>
      </c>
      <c r="P131" s="155">
        <f t="shared" si="11"/>
        <v>0</v>
      </c>
      <c r="Q131" s="155">
        <v>0</v>
      </c>
      <c r="R131" s="155">
        <f t="shared" si="12"/>
        <v>0</v>
      </c>
      <c r="S131" s="155">
        <v>0</v>
      </c>
      <c r="T131" s="156">
        <f t="shared" si="13"/>
        <v>0</v>
      </c>
      <c r="AR131" s="157" t="s">
        <v>352</v>
      </c>
      <c r="AT131" s="157" t="s">
        <v>162</v>
      </c>
      <c r="AU131" s="157" t="s">
        <v>85</v>
      </c>
      <c r="AY131" s="18" t="s">
        <v>160</v>
      </c>
      <c r="BE131" s="158">
        <f t="shared" si="14"/>
        <v>0</v>
      </c>
      <c r="BF131" s="158">
        <f t="shared" si="15"/>
        <v>0</v>
      </c>
      <c r="BG131" s="158">
        <f t="shared" si="16"/>
        <v>0</v>
      </c>
      <c r="BH131" s="158">
        <f t="shared" si="17"/>
        <v>0</v>
      </c>
      <c r="BI131" s="158">
        <f t="shared" si="18"/>
        <v>0</v>
      </c>
      <c r="BJ131" s="18" t="s">
        <v>83</v>
      </c>
      <c r="BK131" s="158">
        <f t="shared" si="19"/>
        <v>0</v>
      </c>
      <c r="BL131" s="18" t="s">
        <v>352</v>
      </c>
      <c r="BM131" s="157" t="s">
        <v>937</v>
      </c>
    </row>
    <row r="132" spans="2:63" s="11" customFormat="1" ht="22.75" customHeight="1">
      <c r="B132" s="134"/>
      <c r="D132" s="135" t="s">
        <v>75</v>
      </c>
      <c r="E132" s="144" t="s">
        <v>3179</v>
      </c>
      <c r="F132" s="144" t="s">
        <v>3180</v>
      </c>
      <c r="I132" s="137"/>
      <c r="J132" s="145">
        <f>BK132</f>
        <v>0</v>
      </c>
      <c r="L132" s="134"/>
      <c r="M132" s="139"/>
      <c r="P132" s="140">
        <f>SUM(P133:P165)</f>
        <v>0</v>
      </c>
      <c r="R132" s="140">
        <f>SUM(R133:R165)</f>
        <v>0</v>
      </c>
      <c r="T132" s="141">
        <f>SUM(T133:T165)</f>
        <v>0</v>
      </c>
      <c r="AR132" s="135" t="s">
        <v>85</v>
      </c>
      <c r="AT132" s="142" t="s">
        <v>75</v>
      </c>
      <c r="AU132" s="142" t="s">
        <v>83</v>
      </c>
      <c r="AY132" s="135" t="s">
        <v>160</v>
      </c>
      <c r="BK132" s="143">
        <f>SUM(BK133:BK165)</f>
        <v>0</v>
      </c>
    </row>
    <row r="133" spans="2:65" s="1" customFormat="1" ht="16.5" customHeight="1">
      <c r="B133" s="33"/>
      <c r="C133" s="146" t="s">
        <v>396</v>
      </c>
      <c r="D133" s="146" t="s">
        <v>162</v>
      </c>
      <c r="E133" s="147" t="s">
        <v>3181</v>
      </c>
      <c r="F133" s="148" t="s">
        <v>3182</v>
      </c>
      <c r="G133" s="149" t="s">
        <v>332</v>
      </c>
      <c r="H133" s="150">
        <v>1</v>
      </c>
      <c r="I133" s="151"/>
      <c r="J133" s="152">
        <f aca="true" t="shared" si="20" ref="J133:J148">ROUND(I133*H133,2)</f>
        <v>0</v>
      </c>
      <c r="K133" s="148" t="s">
        <v>3183</v>
      </c>
      <c r="L133" s="33"/>
      <c r="M133" s="153" t="s">
        <v>21</v>
      </c>
      <c r="N133" s="154" t="s">
        <v>47</v>
      </c>
      <c r="P133" s="155">
        <f aca="true" t="shared" si="21" ref="P133:P148">O133*H133</f>
        <v>0</v>
      </c>
      <c r="Q133" s="155">
        <v>0</v>
      </c>
      <c r="R133" s="155">
        <f aca="true" t="shared" si="22" ref="R133:R148">Q133*H133</f>
        <v>0</v>
      </c>
      <c r="S133" s="155">
        <v>0</v>
      </c>
      <c r="T133" s="156">
        <f aca="true" t="shared" si="23" ref="T133:T148">S133*H133</f>
        <v>0</v>
      </c>
      <c r="AR133" s="157" t="s">
        <v>352</v>
      </c>
      <c r="AT133" s="157" t="s">
        <v>162</v>
      </c>
      <c r="AU133" s="157" t="s">
        <v>85</v>
      </c>
      <c r="AY133" s="18" t="s">
        <v>160</v>
      </c>
      <c r="BE133" s="158">
        <f aca="true" t="shared" si="24" ref="BE133:BE148">IF(N133="základní",J133,0)</f>
        <v>0</v>
      </c>
      <c r="BF133" s="158">
        <f aca="true" t="shared" si="25" ref="BF133:BF148">IF(N133="snížená",J133,0)</f>
        <v>0</v>
      </c>
      <c r="BG133" s="158">
        <f aca="true" t="shared" si="26" ref="BG133:BG148">IF(N133="zákl. přenesená",J133,0)</f>
        <v>0</v>
      </c>
      <c r="BH133" s="158">
        <f aca="true" t="shared" si="27" ref="BH133:BH148">IF(N133="sníž. přenesená",J133,0)</f>
        <v>0</v>
      </c>
      <c r="BI133" s="158">
        <f aca="true" t="shared" si="28" ref="BI133:BI148">IF(N133="nulová",J133,0)</f>
        <v>0</v>
      </c>
      <c r="BJ133" s="18" t="s">
        <v>83</v>
      </c>
      <c r="BK133" s="158">
        <f aca="true" t="shared" si="29" ref="BK133:BK148">ROUND(I133*H133,2)</f>
        <v>0</v>
      </c>
      <c r="BL133" s="18" t="s">
        <v>352</v>
      </c>
      <c r="BM133" s="157" t="s">
        <v>954</v>
      </c>
    </row>
    <row r="134" spans="2:65" s="1" customFormat="1" ht="16.5" customHeight="1">
      <c r="B134" s="33"/>
      <c r="C134" s="192" t="s">
        <v>403</v>
      </c>
      <c r="D134" s="192" t="s">
        <v>799</v>
      </c>
      <c r="E134" s="193" t="s">
        <v>3184</v>
      </c>
      <c r="F134" s="194" t="s">
        <v>3185</v>
      </c>
      <c r="G134" s="195" t="s">
        <v>3132</v>
      </c>
      <c r="H134" s="196">
        <v>1</v>
      </c>
      <c r="I134" s="197"/>
      <c r="J134" s="198">
        <f t="shared" si="20"/>
        <v>0</v>
      </c>
      <c r="K134" s="194" t="s">
        <v>21</v>
      </c>
      <c r="L134" s="199"/>
      <c r="M134" s="200" t="s">
        <v>21</v>
      </c>
      <c r="N134" s="201" t="s">
        <v>47</v>
      </c>
      <c r="P134" s="155">
        <f t="shared" si="21"/>
        <v>0</v>
      </c>
      <c r="Q134" s="155">
        <v>0</v>
      </c>
      <c r="R134" s="155">
        <f t="shared" si="22"/>
        <v>0</v>
      </c>
      <c r="S134" s="155">
        <v>0</v>
      </c>
      <c r="T134" s="156">
        <f t="shared" si="23"/>
        <v>0</v>
      </c>
      <c r="AR134" s="157" t="s">
        <v>445</v>
      </c>
      <c r="AT134" s="157" t="s">
        <v>799</v>
      </c>
      <c r="AU134" s="157" t="s">
        <v>85</v>
      </c>
      <c r="AY134" s="18" t="s">
        <v>160</v>
      </c>
      <c r="BE134" s="158">
        <f t="shared" si="24"/>
        <v>0</v>
      </c>
      <c r="BF134" s="158">
        <f t="shared" si="25"/>
        <v>0</v>
      </c>
      <c r="BG134" s="158">
        <f t="shared" si="26"/>
        <v>0</v>
      </c>
      <c r="BH134" s="158">
        <f t="shared" si="27"/>
        <v>0</v>
      </c>
      <c r="BI134" s="158">
        <f t="shared" si="28"/>
        <v>0</v>
      </c>
      <c r="BJ134" s="18" t="s">
        <v>83</v>
      </c>
      <c r="BK134" s="158">
        <f t="shared" si="29"/>
        <v>0</v>
      </c>
      <c r="BL134" s="18" t="s">
        <v>352</v>
      </c>
      <c r="BM134" s="157" t="s">
        <v>970</v>
      </c>
    </row>
    <row r="135" spans="2:65" s="1" customFormat="1" ht="16.5" customHeight="1">
      <c r="B135" s="33"/>
      <c r="C135" s="146" t="s">
        <v>409</v>
      </c>
      <c r="D135" s="146" t="s">
        <v>162</v>
      </c>
      <c r="E135" s="147" t="s">
        <v>3186</v>
      </c>
      <c r="F135" s="148" t="s">
        <v>3187</v>
      </c>
      <c r="G135" s="149" t="s">
        <v>332</v>
      </c>
      <c r="H135" s="150">
        <v>4</v>
      </c>
      <c r="I135" s="151"/>
      <c r="J135" s="152">
        <f t="shared" si="20"/>
        <v>0</v>
      </c>
      <c r="K135" s="148" t="s">
        <v>21</v>
      </c>
      <c r="L135" s="33"/>
      <c r="M135" s="153" t="s">
        <v>21</v>
      </c>
      <c r="N135" s="154" t="s">
        <v>47</v>
      </c>
      <c r="P135" s="155">
        <f t="shared" si="21"/>
        <v>0</v>
      </c>
      <c r="Q135" s="155">
        <v>0</v>
      </c>
      <c r="R135" s="155">
        <f t="shared" si="22"/>
        <v>0</v>
      </c>
      <c r="S135" s="155">
        <v>0</v>
      </c>
      <c r="T135" s="156">
        <f t="shared" si="23"/>
        <v>0</v>
      </c>
      <c r="AR135" s="157" t="s">
        <v>352</v>
      </c>
      <c r="AT135" s="157" t="s">
        <v>162</v>
      </c>
      <c r="AU135" s="157" t="s">
        <v>85</v>
      </c>
      <c r="AY135" s="18" t="s">
        <v>160</v>
      </c>
      <c r="BE135" s="158">
        <f t="shared" si="24"/>
        <v>0</v>
      </c>
      <c r="BF135" s="158">
        <f t="shared" si="25"/>
        <v>0</v>
      </c>
      <c r="BG135" s="158">
        <f t="shared" si="26"/>
        <v>0</v>
      </c>
      <c r="BH135" s="158">
        <f t="shared" si="27"/>
        <v>0</v>
      </c>
      <c r="BI135" s="158">
        <f t="shared" si="28"/>
        <v>0</v>
      </c>
      <c r="BJ135" s="18" t="s">
        <v>83</v>
      </c>
      <c r="BK135" s="158">
        <f t="shared" si="29"/>
        <v>0</v>
      </c>
      <c r="BL135" s="18" t="s">
        <v>352</v>
      </c>
      <c r="BM135" s="157" t="s">
        <v>1013</v>
      </c>
    </row>
    <row r="136" spans="2:65" s="1" customFormat="1" ht="16.5" customHeight="1">
      <c r="B136" s="33"/>
      <c r="C136" s="192" t="s">
        <v>414</v>
      </c>
      <c r="D136" s="192" t="s">
        <v>799</v>
      </c>
      <c r="E136" s="193" t="s">
        <v>3188</v>
      </c>
      <c r="F136" s="194" t="s">
        <v>3189</v>
      </c>
      <c r="G136" s="195" t="s">
        <v>3174</v>
      </c>
      <c r="H136" s="196">
        <v>4</v>
      </c>
      <c r="I136" s="197"/>
      <c r="J136" s="198">
        <f t="shared" si="20"/>
        <v>0</v>
      </c>
      <c r="K136" s="194" t="s">
        <v>21</v>
      </c>
      <c r="L136" s="199"/>
      <c r="M136" s="200" t="s">
        <v>21</v>
      </c>
      <c r="N136" s="201" t="s">
        <v>47</v>
      </c>
      <c r="P136" s="155">
        <f t="shared" si="21"/>
        <v>0</v>
      </c>
      <c r="Q136" s="155">
        <v>0</v>
      </c>
      <c r="R136" s="155">
        <f t="shared" si="22"/>
        <v>0</v>
      </c>
      <c r="S136" s="155">
        <v>0</v>
      </c>
      <c r="T136" s="156">
        <f t="shared" si="23"/>
        <v>0</v>
      </c>
      <c r="AR136" s="157" t="s">
        <v>445</v>
      </c>
      <c r="AT136" s="157" t="s">
        <v>799</v>
      </c>
      <c r="AU136" s="157" t="s">
        <v>85</v>
      </c>
      <c r="AY136" s="18" t="s">
        <v>160</v>
      </c>
      <c r="BE136" s="158">
        <f t="shared" si="24"/>
        <v>0</v>
      </c>
      <c r="BF136" s="158">
        <f t="shared" si="25"/>
        <v>0</v>
      </c>
      <c r="BG136" s="158">
        <f t="shared" si="26"/>
        <v>0</v>
      </c>
      <c r="BH136" s="158">
        <f t="shared" si="27"/>
        <v>0</v>
      </c>
      <c r="BI136" s="158">
        <f t="shared" si="28"/>
        <v>0</v>
      </c>
      <c r="BJ136" s="18" t="s">
        <v>83</v>
      </c>
      <c r="BK136" s="158">
        <f t="shared" si="29"/>
        <v>0</v>
      </c>
      <c r="BL136" s="18" t="s">
        <v>352</v>
      </c>
      <c r="BM136" s="157" t="s">
        <v>1022</v>
      </c>
    </row>
    <row r="137" spans="2:65" s="1" customFormat="1" ht="16.5" customHeight="1">
      <c r="B137" s="33"/>
      <c r="C137" s="192" t="s">
        <v>416</v>
      </c>
      <c r="D137" s="192" t="s">
        <v>799</v>
      </c>
      <c r="E137" s="193" t="s">
        <v>3190</v>
      </c>
      <c r="F137" s="194" t="s">
        <v>3191</v>
      </c>
      <c r="G137" s="195" t="s">
        <v>3132</v>
      </c>
      <c r="H137" s="196">
        <v>4</v>
      </c>
      <c r="I137" s="197"/>
      <c r="J137" s="198">
        <f t="shared" si="20"/>
        <v>0</v>
      </c>
      <c r="K137" s="194" t="s">
        <v>21</v>
      </c>
      <c r="L137" s="199"/>
      <c r="M137" s="200" t="s">
        <v>21</v>
      </c>
      <c r="N137" s="201" t="s">
        <v>47</v>
      </c>
      <c r="P137" s="155">
        <f t="shared" si="21"/>
        <v>0</v>
      </c>
      <c r="Q137" s="155">
        <v>0</v>
      </c>
      <c r="R137" s="155">
        <f t="shared" si="22"/>
        <v>0</v>
      </c>
      <c r="S137" s="155">
        <v>0</v>
      </c>
      <c r="T137" s="156">
        <f t="shared" si="23"/>
        <v>0</v>
      </c>
      <c r="AR137" s="157" t="s">
        <v>445</v>
      </c>
      <c r="AT137" s="157" t="s">
        <v>799</v>
      </c>
      <c r="AU137" s="157" t="s">
        <v>85</v>
      </c>
      <c r="AY137" s="18" t="s">
        <v>160</v>
      </c>
      <c r="BE137" s="158">
        <f t="shared" si="24"/>
        <v>0</v>
      </c>
      <c r="BF137" s="158">
        <f t="shared" si="25"/>
        <v>0</v>
      </c>
      <c r="BG137" s="158">
        <f t="shared" si="26"/>
        <v>0</v>
      </c>
      <c r="BH137" s="158">
        <f t="shared" si="27"/>
        <v>0</v>
      </c>
      <c r="BI137" s="158">
        <f t="shared" si="28"/>
        <v>0</v>
      </c>
      <c r="BJ137" s="18" t="s">
        <v>83</v>
      </c>
      <c r="BK137" s="158">
        <f t="shared" si="29"/>
        <v>0</v>
      </c>
      <c r="BL137" s="18" t="s">
        <v>352</v>
      </c>
      <c r="BM137" s="157" t="s">
        <v>1035</v>
      </c>
    </row>
    <row r="138" spans="2:65" s="1" customFormat="1" ht="16.5" customHeight="1">
      <c r="B138" s="33"/>
      <c r="C138" s="192" t="s">
        <v>422</v>
      </c>
      <c r="D138" s="192" t="s">
        <v>799</v>
      </c>
      <c r="E138" s="193" t="s">
        <v>3192</v>
      </c>
      <c r="F138" s="194" t="s">
        <v>3193</v>
      </c>
      <c r="G138" s="195" t="s">
        <v>3132</v>
      </c>
      <c r="H138" s="196">
        <v>4</v>
      </c>
      <c r="I138" s="197"/>
      <c r="J138" s="198">
        <f t="shared" si="20"/>
        <v>0</v>
      </c>
      <c r="K138" s="194" t="s">
        <v>21</v>
      </c>
      <c r="L138" s="199"/>
      <c r="M138" s="200" t="s">
        <v>21</v>
      </c>
      <c r="N138" s="201" t="s">
        <v>47</v>
      </c>
      <c r="P138" s="155">
        <f t="shared" si="21"/>
        <v>0</v>
      </c>
      <c r="Q138" s="155">
        <v>0</v>
      </c>
      <c r="R138" s="155">
        <f t="shared" si="22"/>
        <v>0</v>
      </c>
      <c r="S138" s="155">
        <v>0</v>
      </c>
      <c r="T138" s="156">
        <f t="shared" si="23"/>
        <v>0</v>
      </c>
      <c r="AR138" s="157" t="s">
        <v>445</v>
      </c>
      <c r="AT138" s="157" t="s">
        <v>799</v>
      </c>
      <c r="AU138" s="157" t="s">
        <v>85</v>
      </c>
      <c r="AY138" s="18" t="s">
        <v>160</v>
      </c>
      <c r="BE138" s="158">
        <f t="shared" si="24"/>
        <v>0</v>
      </c>
      <c r="BF138" s="158">
        <f t="shared" si="25"/>
        <v>0</v>
      </c>
      <c r="BG138" s="158">
        <f t="shared" si="26"/>
        <v>0</v>
      </c>
      <c r="BH138" s="158">
        <f t="shared" si="27"/>
        <v>0</v>
      </c>
      <c r="BI138" s="158">
        <f t="shared" si="28"/>
        <v>0</v>
      </c>
      <c r="BJ138" s="18" t="s">
        <v>83</v>
      </c>
      <c r="BK138" s="158">
        <f t="shared" si="29"/>
        <v>0</v>
      </c>
      <c r="BL138" s="18" t="s">
        <v>352</v>
      </c>
      <c r="BM138" s="157" t="s">
        <v>1047</v>
      </c>
    </row>
    <row r="139" spans="2:65" s="1" customFormat="1" ht="16.5" customHeight="1">
      <c r="B139" s="33"/>
      <c r="C139" s="146" t="s">
        <v>427</v>
      </c>
      <c r="D139" s="146" t="s">
        <v>162</v>
      </c>
      <c r="E139" s="147" t="s">
        <v>3194</v>
      </c>
      <c r="F139" s="148" t="s">
        <v>3195</v>
      </c>
      <c r="G139" s="149" t="s">
        <v>332</v>
      </c>
      <c r="H139" s="150">
        <v>14</v>
      </c>
      <c r="I139" s="151"/>
      <c r="J139" s="152">
        <f t="shared" si="20"/>
        <v>0</v>
      </c>
      <c r="K139" s="148" t="s">
        <v>21</v>
      </c>
      <c r="L139" s="33"/>
      <c r="M139" s="153" t="s">
        <v>21</v>
      </c>
      <c r="N139" s="154" t="s">
        <v>47</v>
      </c>
      <c r="P139" s="155">
        <f t="shared" si="21"/>
        <v>0</v>
      </c>
      <c r="Q139" s="155">
        <v>0</v>
      </c>
      <c r="R139" s="155">
        <f t="shared" si="22"/>
        <v>0</v>
      </c>
      <c r="S139" s="155">
        <v>0</v>
      </c>
      <c r="T139" s="156">
        <f t="shared" si="23"/>
        <v>0</v>
      </c>
      <c r="AR139" s="157" t="s">
        <v>352</v>
      </c>
      <c r="AT139" s="157" t="s">
        <v>162</v>
      </c>
      <c r="AU139" s="157" t="s">
        <v>85</v>
      </c>
      <c r="AY139" s="18" t="s">
        <v>160</v>
      </c>
      <c r="BE139" s="158">
        <f t="shared" si="24"/>
        <v>0</v>
      </c>
      <c r="BF139" s="158">
        <f t="shared" si="25"/>
        <v>0</v>
      </c>
      <c r="BG139" s="158">
        <f t="shared" si="26"/>
        <v>0</v>
      </c>
      <c r="BH139" s="158">
        <f t="shared" si="27"/>
        <v>0</v>
      </c>
      <c r="BI139" s="158">
        <f t="shared" si="28"/>
        <v>0</v>
      </c>
      <c r="BJ139" s="18" t="s">
        <v>83</v>
      </c>
      <c r="BK139" s="158">
        <f t="shared" si="29"/>
        <v>0</v>
      </c>
      <c r="BL139" s="18" t="s">
        <v>352</v>
      </c>
      <c r="BM139" s="157" t="s">
        <v>1064</v>
      </c>
    </row>
    <row r="140" spans="2:65" s="1" customFormat="1" ht="16.5" customHeight="1">
      <c r="B140" s="33"/>
      <c r="C140" s="192" t="s">
        <v>432</v>
      </c>
      <c r="D140" s="192" t="s">
        <v>799</v>
      </c>
      <c r="E140" s="193" t="s">
        <v>3196</v>
      </c>
      <c r="F140" s="194" t="s">
        <v>3197</v>
      </c>
      <c r="G140" s="195" t="s">
        <v>3174</v>
      </c>
      <c r="H140" s="196">
        <v>14</v>
      </c>
      <c r="I140" s="197"/>
      <c r="J140" s="198">
        <f t="shared" si="20"/>
        <v>0</v>
      </c>
      <c r="K140" s="194" t="s">
        <v>21</v>
      </c>
      <c r="L140" s="199"/>
      <c r="M140" s="200" t="s">
        <v>21</v>
      </c>
      <c r="N140" s="201" t="s">
        <v>47</v>
      </c>
      <c r="P140" s="155">
        <f t="shared" si="21"/>
        <v>0</v>
      </c>
      <c r="Q140" s="155">
        <v>0</v>
      </c>
      <c r="R140" s="155">
        <f t="shared" si="22"/>
        <v>0</v>
      </c>
      <c r="S140" s="155">
        <v>0</v>
      </c>
      <c r="T140" s="156">
        <f t="shared" si="23"/>
        <v>0</v>
      </c>
      <c r="AR140" s="157" t="s">
        <v>445</v>
      </c>
      <c r="AT140" s="157" t="s">
        <v>799</v>
      </c>
      <c r="AU140" s="157" t="s">
        <v>85</v>
      </c>
      <c r="AY140" s="18" t="s">
        <v>160</v>
      </c>
      <c r="BE140" s="158">
        <f t="shared" si="24"/>
        <v>0</v>
      </c>
      <c r="BF140" s="158">
        <f t="shared" si="25"/>
        <v>0</v>
      </c>
      <c r="BG140" s="158">
        <f t="shared" si="26"/>
        <v>0</v>
      </c>
      <c r="BH140" s="158">
        <f t="shared" si="27"/>
        <v>0</v>
      </c>
      <c r="BI140" s="158">
        <f t="shared" si="28"/>
        <v>0</v>
      </c>
      <c r="BJ140" s="18" t="s">
        <v>83</v>
      </c>
      <c r="BK140" s="158">
        <f t="shared" si="29"/>
        <v>0</v>
      </c>
      <c r="BL140" s="18" t="s">
        <v>352</v>
      </c>
      <c r="BM140" s="157" t="s">
        <v>1077</v>
      </c>
    </row>
    <row r="141" spans="2:65" s="1" customFormat="1" ht="16.5" customHeight="1">
      <c r="B141" s="33"/>
      <c r="C141" s="192" t="s">
        <v>437</v>
      </c>
      <c r="D141" s="192" t="s">
        <v>799</v>
      </c>
      <c r="E141" s="193" t="s">
        <v>3198</v>
      </c>
      <c r="F141" s="194" t="s">
        <v>3199</v>
      </c>
      <c r="G141" s="195" t="s">
        <v>3132</v>
      </c>
      <c r="H141" s="196">
        <v>14</v>
      </c>
      <c r="I141" s="197"/>
      <c r="J141" s="198">
        <f t="shared" si="20"/>
        <v>0</v>
      </c>
      <c r="K141" s="194" t="s">
        <v>21</v>
      </c>
      <c r="L141" s="199"/>
      <c r="M141" s="200" t="s">
        <v>21</v>
      </c>
      <c r="N141" s="201" t="s">
        <v>47</v>
      </c>
      <c r="P141" s="155">
        <f t="shared" si="21"/>
        <v>0</v>
      </c>
      <c r="Q141" s="155">
        <v>0</v>
      </c>
      <c r="R141" s="155">
        <f t="shared" si="22"/>
        <v>0</v>
      </c>
      <c r="S141" s="155">
        <v>0</v>
      </c>
      <c r="T141" s="156">
        <f t="shared" si="23"/>
        <v>0</v>
      </c>
      <c r="AR141" s="157" t="s">
        <v>445</v>
      </c>
      <c r="AT141" s="157" t="s">
        <v>799</v>
      </c>
      <c r="AU141" s="157" t="s">
        <v>85</v>
      </c>
      <c r="AY141" s="18" t="s">
        <v>160</v>
      </c>
      <c r="BE141" s="158">
        <f t="shared" si="24"/>
        <v>0</v>
      </c>
      <c r="BF141" s="158">
        <f t="shared" si="25"/>
        <v>0</v>
      </c>
      <c r="BG141" s="158">
        <f t="shared" si="26"/>
        <v>0</v>
      </c>
      <c r="BH141" s="158">
        <f t="shared" si="27"/>
        <v>0</v>
      </c>
      <c r="BI141" s="158">
        <f t="shared" si="28"/>
        <v>0</v>
      </c>
      <c r="BJ141" s="18" t="s">
        <v>83</v>
      </c>
      <c r="BK141" s="158">
        <f t="shared" si="29"/>
        <v>0</v>
      </c>
      <c r="BL141" s="18" t="s">
        <v>352</v>
      </c>
      <c r="BM141" s="157" t="s">
        <v>1101</v>
      </c>
    </row>
    <row r="142" spans="2:65" s="1" customFormat="1" ht="16.5" customHeight="1">
      <c r="B142" s="33"/>
      <c r="C142" s="192" t="s">
        <v>445</v>
      </c>
      <c r="D142" s="192" t="s">
        <v>799</v>
      </c>
      <c r="E142" s="193" t="s">
        <v>3200</v>
      </c>
      <c r="F142" s="194" t="s">
        <v>3201</v>
      </c>
      <c r="G142" s="195" t="s">
        <v>3132</v>
      </c>
      <c r="H142" s="196">
        <v>14</v>
      </c>
      <c r="I142" s="197"/>
      <c r="J142" s="198">
        <f t="shared" si="20"/>
        <v>0</v>
      </c>
      <c r="K142" s="194" t="s">
        <v>21</v>
      </c>
      <c r="L142" s="199"/>
      <c r="M142" s="200" t="s">
        <v>21</v>
      </c>
      <c r="N142" s="201" t="s">
        <v>47</v>
      </c>
      <c r="P142" s="155">
        <f t="shared" si="21"/>
        <v>0</v>
      </c>
      <c r="Q142" s="155">
        <v>0</v>
      </c>
      <c r="R142" s="155">
        <f t="shared" si="22"/>
        <v>0</v>
      </c>
      <c r="S142" s="155">
        <v>0</v>
      </c>
      <c r="T142" s="156">
        <f t="shared" si="23"/>
        <v>0</v>
      </c>
      <c r="AR142" s="157" t="s">
        <v>445</v>
      </c>
      <c r="AT142" s="157" t="s">
        <v>799</v>
      </c>
      <c r="AU142" s="157" t="s">
        <v>85</v>
      </c>
      <c r="AY142" s="18" t="s">
        <v>160</v>
      </c>
      <c r="BE142" s="158">
        <f t="shared" si="24"/>
        <v>0</v>
      </c>
      <c r="BF142" s="158">
        <f t="shared" si="25"/>
        <v>0</v>
      </c>
      <c r="BG142" s="158">
        <f t="shared" si="26"/>
        <v>0</v>
      </c>
      <c r="BH142" s="158">
        <f t="shared" si="27"/>
        <v>0</v>
      </c>
      <c r="BI142" s="158">
        <f t="shared" si="28"/>
        <v>0</v>
      </c>
      <c r="BJ142" s="18" t="s">
        <v>83</v>
      </c>
      <c r="BK142" s="158">
        <f t="shared" si="29"/>
        <v>0</v>
      </c>
      <c r="BL142" s="18" t="s">
        <v>352</v>
      </c>
      <c r="BM142" s="157" t="s">
        <v>1111</v>
      </c>
    </row>
    <row r="143" spans="2:65" s="1" customFormat="1" ht="16.5" customHeight="1">
      <c r="B143" s="33"/>
      <c r="C143" s="146" t="s">
        <v>450</v>
      </c>
      <c r="D143" s="146" t="s">
        <v>162</v>
      </c>
      <c r="E143" s="147" t="s">
        <v>3202</v>
      </c>
      <c r="F143" s="148" t="s">
        <v>3203</v>
      </c>
      <c r="G143" s="149" t="s">
        <v>332</v>
      </c>
      <c r="H143" s="150">
        <v>1</v>
      </c>
      <c r="I143" s="151"/>
      <c r="J143" s="152">
        <f t="shared" si="20"/>
        <v>0</v>
      </c>
      <c r="K143" s="148" t="s">
        <v>3204</v>
      </c>
      <c r="L143" s="33"/>
      <c r="M143" s="153" t="s">
        <v>21</v>
      </c>
      <c r="N143" s="154" t="s">
        <v>47</v>
      </c>
      <c r="P143" s="155">
        <f t="shared" si="21"/>
        <v>0</v>
      </c>
      <c r="Q143" s="155">
        <v>0</v>
      </c>
      <c r="R143" s="155">
        <f t="shared" si="22"/>
        <v>0</v>
      </c>
      <c r="S143" s="155">
        <v>0</v>
      </c>
      <c r="T143" s="156">
        <f t="shared" si="23"/>
        <v>0</v>
      </c>
      <c r="AR143" s="157" t="s">
        <v>352</v>
      </c>
      <c r="AT143" s="157" t="s">
        <v>162</v>
      </c>
      <c r="AU143" s="157" t="s">
        <v>85</v>
      </c>
      <c r="AY143" s="18" t="s">
        <v>160</v>
      </c>
      <c r="BE143" s="158">
        <f t="shared" si="24"/>
        <v>0</v>
      </c>
      <c r="BF143" s="158">
        <f t="shared" si="25"/>
        <v>0</v>
      </c>
      <c r="BG143" s="158">
        <f t="shared" si="26"/>
        <v>0</v>
      </c>
      <c r="BH143" s="158">
        <f t="shared" si="27"/>
        <v>0</v>
      </c>
      <c r="BI143" s="158">
        <f t="shared" si="28"/>
        <v>0</v>
      </c>
      <c r="BJ143" s="18" t="s">
        <v>83</v>
      </c>
      <c r="BK143" s="158">
        <f t="shared" si="29"/>
        <v>0</v>
      </c>
      <c r="BL143" s="18" t="s">
        <v>352</v>
      </c>
      <c r="BM143" s="157" t="s">
        <v>1160</v>
      </c>
    </row>
    <row r="144" spans="2:65" s="1" customFormat="1" ht="16.5" customHeight="1">
      <c r="B144" s="33"/>
      <c r="C144" s="192" t="s">
        <v>455</v>
      </c>
      <c r="D144" s="192" t="s">
        <v>799</v>
      </c>
      <c r="E144" s="193" t="s">
        <v>3205</v>
      </c>
      <c r="F144" s="194" t="s">
        <v>3206</v>
      </c>
      <c r="G144" s="195" t="s">
        <v>3174</v>
      </c>
      <c r="H144" s="196">
        <v>1</v>
      </c>
      <c r="I144" s="197"/>
      <c r="J144" s="198">
        <f t="shared" si="20"/>
        <v>0</v>
      </c>
      <c r="K144" s="194" t="s">
        <v>21</v>
      </c>
      <c r="L144" s="199"/>
      <c r="M144" s="200" t="s">
        <v>21</v>
      </c>
      <c r="N144" s="201" t="s">
        <v>47</v>
      </c>
      <c r="P144" s="155">
        <f t="shared" si="21"/>
        <v>0</v>
      </c>
      <c r="Q144" s="155">
        <v>0</v>
      </c>
      <c r="R144" s="155">
        <f t="shared" si="22"/>
        <v>0</v>
      </c>
      <c r="S144" s="155">
        <v>0</v>
      </c>
      <c r="T144" s="156">
        <f t="shared" si="23"/>
        <v>0</v>
      </c>
      <c r="AR144" s="157" t="s">
        <v>445</v>
      </c>
      <c r="AT144" s="157" t="s">
        <v>799</v>
      </c>
      <c r="AU144" s="157" t="s">
        <v>85</v>
      </c>
      <c r="AY144" s="18" t="s">
        <v>160</v>
      </c>
      <c r="BE144" s="158">
        <f t="shared" si="24"/>
        <v>0</v>
      </c>
      <c r="BF144" s="158">
        <f t="shared" si="25"/>
        <v>0</v>
      </c>
      <c r="BG144" s="158">
        <f t="shared" si="26"/>
        <v>0</v>
      </c>
      <c r="BH144" s="158">
        <f t="shared" si="27"/>
        <v>0</v>
      </c>
      <c r="BI144" s="158">
        <f t="shared" si="28"/>
        <v>0</v>
      </c>
      <c r="BJ144" s="18" t="s">
        <v>83</v>
      </c>
      <c r="BK144" s="158">
        <f t="shared" si="29"/>
        <v>0</v>
      </c>
      <c r="BL144" s="18" t="s">
        <v>352</v>
      </c>
      <c r="BM144" s="157" t="s">
        <v>1178</v>
      </c>
    </row>
    <row r="145" spans="2:65" s="1" customFormat="1" ht="16.5" customHeight="1">
      <c r="B145" s="33"/>
      <c r="C145" s="192" t="s">
        <v>460</v>
      </c>
      <c r="D145" s="192" t="s">
        <v>799</v>
      </c>
      <c r="E145" s="193" t="s">
        <v>3207</v>
      </c>
      <c r="F145" s="194" t="s">
        <v>3208</v>
      </c>
      <c r="G145" s="195" t="s">
        <v>3174</v>
      </c>
      <c r="H145" s="196">
        <v>1</v>
      </c>
      <c r="I145" s="197"/>
      <c r="J145" s="198">
        <f t="shared" si="20"/>
        <v>0</v>
      </c>
      <c r="K145" s="194" t="s">
        <v>21</v>
      </c>
      <c r="L145" s="199"/>
      <c r="M145" s="200" t="s">
        <v>21</v>
      </c>
      <c r="N145" s="201" t="s">
        <v>47</v>
      </c>
      <c r="P145" s="155">
        <f t="shared" si="21"/>
        <v>0</v>
      </c>
      <c r="Q145" s="155">
        <v>0</v>
      </c>
      <c r="R145" s="155">
        <f t="shared" si="22"/>
        <v>0</v>
      </c>
      <c r="S145" s="155">
        <v>0</v>
      </c>
      <c r="T145" s="156">
        <f t="shared" si="23"/>
        <v>0</v>
      </c>
      <c r="AR145" s="157" t="s">
        <v>445</v>
      </c>
      <c r="AT145" s="157" t="s">
        <v>799</v>
      </c>
      <c r="AU145" s="157" t="s">
        <v>85</v>
      </c>
      <c r="AY145" s="18" t="s">
        <v>160</v>
      </c>
      <c r="BE145" s="158">
        <f t="shared" si="24"/>
        <v>0</v>
      </c>
      <c r="BF145" s="158">
        <f t="shared" si="25"/>
        <v>0</v>
      </c>
      <c r="BG145" s="158">
        <f t="shared" si="26"/>
        <v>0</v>
      </c>
      <c r="BH145" s="158">
        <f t="shared" si="27"/>
        <v>0</v>
      </c>
      <c r="BI145" s="158">
        <f t="shared" si="28"/>
        <v>0</v>
      </c>
      <c r="BJ145" s="18" t="s">
        <v>83</v>
      </c>
      <c r="BK145" s="158">
        <f t="shared" si="29"/>
        <v>0</v>
      </c>
      <c r="BL145" s="18" t="s">
        <v>352</v>
      </c>
      <c r="BM145" s="157" t="s">
        <v>1189</v>
      </c>
    </row>
    <row r="146" spans="2:65" s="1" customFormat="1" ht="16.5" customHeight="1">
      <c r="B146" s="33"/>
      <c r="C146" s="192" t="s">
        <v>467</v>
      </c>
      <c r="D146" s="192" t="s">
        <v>799</v>
      </c>
      <c r="E146" s="193" t="s">
        <v>3209</v>
      </c>
      <c r="F146" s="194" t="s">
        <v>3210</v>
      </c>
      <c r="G146" s="195" t="s">
        <v>3174</v>
      </c>
      <c r="H146" s="196">
        <v>1</v>
      </c>
      <c r="I146" s="197"/>
      <c r="J146" s="198">
        <f t="shared" si="20"/>
        <v>0</v>
      </c>
      <c r="K146" s="194" t="s">
        <v>21</v>
      </c>
      <c r="L146" s="199"/>
      <c r="M146" s="200" t="s">
        <v>21</v>
      </c>
      <c r="N146" s="201" t="s">
        <v>47</v>
      </c>
      <c r="P146" s="155">
        <f t="shared" si="21"/>
        <v>0</v>
      </c>
      <c r="Q146" s="155">
        <v>0</v>
      </c>
      <c r="R146" s="155">
        <f t="shared" si="22"/>
        <v>0</v>
      </c>
      <c r="S146" s="155">
        <v>0</v>
      </c>
      <c r="T146" s="156">
        <f t="shared" si="23"/>
        <v>0</v>
      </c>
      <c r="AR146" s="157" t="s">
        <v>445</v>
      </c>
      <c r="AT146" s="157" t="s">
        <v>799</v>
      </c>
      <c r="AU146" s="157" t="s">
        <v>85</v>
      </c>
      <c r="AY146" s="18" t="s">
        <v>160</v>
      </c>
      <c r="BE146" s="158">
        <f t="shared" si="24"/>
        <v>0</v>
      </c>
      <c r="BF146" s="158">
        <f t="shared" si="25"/>
        <v>0</v>
      </c>
      <c r="BG146" s="158">
        <f t="shared" si="26"/>
        <v>0</v>
      </c>
      <c r="BH146" s="158">
        <f t="shared" si="27"/>
        <v>0</v>
      </c>
      <c r="BI146" s="158">
        <f t="shared" si="28"/>
        <v>0</v>
      </c>
      <c r="BJ146" s="18" t="s">
        <v>83</v>
      </c>
      <c r="BK146" s="158">
        <f t="shared" si="29"/>
        <v>0</v>
      </c>
      <c r="BL146" s="18" t="s">
        <v>352</v>
      </c>
      <c r="BM146" s="157" t="s">
        <v>1201</v>
      </c>
    </row>
    <row r="147" spans="2:65" s="1" customFormat="1" ht="16.5" customHeight="1">
      <c r="B147" s="33"/>
      <c r="C147" s="146" t="s">
        <v>474</v>
      </c>
      <c r="D147" s="146" t="s">
        <v>162</v>
      </c>
      <c r="E147" s="147" t="s">
        <v>3211</v>
      </c>
      <c r="F147" s="148" t="s">
        <v>3203</v>
      </c>
      <c r="G147" s="149" t="s">
        <v>332</v>
      </c>
      <c r="H147" s="150">
        <v>1</v>
      </c>
      <c r="I147" s="151"/>
      <c r="J147" s="152">
        <f t="shared" si="20"/>
        <v>0</v>
      </c>
      <c r="K147" s="148" t="s">
        <v>3204</v>
      </c>
      <c r="L147" s="33"/>
      <c r="M147" s="153" t="s">
        <v>21</v>
      </c>
      <c r="N147" s="154" t="s">
        <v>47</v>
      </c>
      <c r="P147" s="155">
        <f t="shared" si="21"/>
        <v>0</v>
      </c>
      <c r="Q147" s="155">
        <v>0</v>
      </c>
      <c r="R147" s="155">
        <f t="shared" si="22"/>
        <v>0</v>
      </c>
      <c r="S147" s="155">
        <v>0</v>
      </c>
      <c r="T147" s="156">
        <f t="shared" si="23"/>
        <v>0</v>
      </c>
      <c r="AR147" s="157" t="s">
        <v>352</v>
      </c>
      <c r="AT147" s="157" t="s">
        <v>162</v>
      </c>
      <c r="AU147" s="157" t="s">
        <v>85</v>
      </c>
      <c r="AY147" s="18" t="s">
        <v>160</v>
      </c>
      <c r="BE147" s="158">
        <f t="shared" si="24"/>
        <v>0</v>
      </c>
      <c r="BF147" s="158">
        <f t="shared" si="25"/>
        <v>0</v>
      </c>
      <c r="BG147" s="158">
        <f t="shared" si="26"/>
        <v>0</v>
      </c>
      <c r="BH147" s="158">
        <f t="shared" si="27"/>
        <v>0</v>
      </c>
      <c r="BI147" s="158">
        <f t="shared" si="28"/>
        <v>0</v>
      </c>
      <c r="BJ147" s="18" t="s">
        <v>83</v>
      </c>
      <c r="BK147" s="158">
        <f t="shared" si="29"/>
        <v>0</v>
      </c>
      <c r="BL147" s="18" t="s">
        <v>352</v>
      </c>
      <c r="BM147" s="157" t="s">
        <v>1219</v>
      </c>
    </row>
    <row r="148" spans="2:65" s="1" customFormat="1" ht="16.5" customHeight="1">
      <c r="B148" s="33"/>
      <c r="C148" s="192" t="s">
        <v>786</v>
      </c>
      <c r="D148" s="192" t="s">
        <v>799</v>
      </c>
      <c r="E148" s="193" t="s">
        <v>3212</v>
      </c>
      <c r="F148" s="194" t="s">
        <v>3213</v>
      </c>
      <c r="G148" s="195" t="s">
        <v>332</v>
      </c>
      <c r="H148" s="196">
        <v>1</v>
      </c>
      <c r="I148" s="197"/>
      <c r="J148" s="198">
        <f t="shared" si="20"/>
        <v>0</v>
      </c>
      <c r="K148" s="194" t="s">
        <v>3204</v>
      </c>
      <c r="L148" s="199"/>
      <c r="M148" s="200" t="s">
        <v>21</v>
      </c>
      <c r="N148" s="201" t="s">
        <v>47</v>
      </c>
      <c r="P148" s="155">
        <f t="shared" si="21"/>
        <v>0</v>
      </c>
      <c r="Q148" s="155">
        <v>0</v>
      </c>
      <c r="R148" s="155">
        <f t="shared" si="22"/>
        <v>0</v>
      </c>
      <c r="S148" s="155">
        <v>0</v>
      </c>
      <c r="T148" s="156">
        <f t="shared" si="23"/>
        <v>0</v>
      </c>
      <c r="AR148" s="157" t="s">
        <v>445</v>
      </c>
      <c r="AT148" s="157" t="s">
        <v>799</v>
      </c>
      <c r="AU148" s="157" t="s">
        <v>85</v>
      </c>
      <c r="AY148" s="18" t="s">
        <v>160</v>
      </c>
      <c r="BE148" s="158">
        <f t="shared" si="24"/>
        <v>0</v>
      </c>
      <c r="BF148" s="158">
        <f t="shared" si="25"/>
        <v>0</v>
      </c>
      <c r="BG148" s="158">
        <f t="shared" si="26"/>
        <v>0</v>
      </c>
      <c r="BH148" s="158">
        <f t="shared" si="27"/>
        <v>0</v>
      </c>
      <c r="BI148" s="158">
        <f t="shared" si="28"/>
        <v>0</v>
      </c>
      <c r="BJ148" s="18" t="s">
        <v>83</v>
      </c>
      <c r="BK148" s="158">
        <f t="shared" si="29"/>
        <v>0</v>
      </c>
      <c r="BL148" s="18" t="s">
        <v>352</v>
      </c>
      <c r="BM148" s="157" t="s">
        <v>1229</v>
      </c>
    </row>
    <row r="149" spans="2:47" s="1" customFormat="1" ht="18">
      <c r="B149" s="33"/>
      <c r="D149" s="159" t="s">
        <v>681</v>
      </c>
      <c r="F149" s="160" t="s">
        <v>3214</v>
      </c>
      <c r="I149" s="94"/>
      <c r="L149" s="33"/>
      <c r="M149" s="161"/>
      <c r="T149" s="54"/>
      <c r="AT149" s="18" t="s">
        <v>681</v>
      </c>
      <c r="AU149" s="18" t="s">
        <v>85</v>
      </c>
    </row>
    <row r="150" spans="2:65" s="1" customFormat="1" ht="16.5" customHeight="1">
      <c r="B150" s="33"/>
      <c r="C150" s="146" t="s">
        <v>791</v>
      </c>
      <c r="D150" s="146" t="s">
        <v>162</v>
      </c>
      <c r="E150" s="147" t="s">
        <v>3215</v>
      </c>
      <c r="F150" s="148" t="s">
        <v>3216</v>
      </c>
      <c r="G150" s="149" t="s">
        <v>332</v>
      </c>
      <c r="H150" s="150">
        <v>1</v>
      </c>
      <c r="I150" s="151"/>
      <c r="J150" s="152">
        <f aca="true" t="shared" si="30" ref="J150:J165">ROUND(I150*H150,2)</f>
        <v>0</v>
      </c>
      <c r="K150" s="148" t="s">
        <v>3151</v>
      </c>
      <c r="L150" s="33"/>
      <c r="M150" s="153" t="s">
        <v>21</v>
      </c>
      <c r="N150" s="154" t="s">
        <v>47</v>
      </c>
      <c r="P150" s="155">
        <f aca="true" t="shared" si="31" ref="P150:P165">O150*H150</f>
        <v>0</v>
      </c>
      <c r="Q150" s="155">
        <v>0</v>
      </c>
      <c r="R150" s="155">
        <f aca="true" t="shared" si="32" ref="R150:R165">Q150*H150</f>
        <v>0</v>
      </c>
      <c r="S150" s="155">
        <v>0</v>
      </c>
      <c r="T150" s="156">
        <f aca="true" t="shared" si="33" ref="T150:T165">S150*H150</f>
        <v>0</v>
      </c>
      <c r="AR150" s="157" t="s">
        <v>352</v>
      </c>
      <c r="AT150" s="157" t="s">
        <v>162</v>
      </c>
      <c r="AU150" s="157" t="s">
        <v>85</v>
      </c>
      <c r="AY150" s="18" t="s">
        <v>160</v>
      </c>
      <c r="BE150" s="158">
        <f aca="true" t="shared" si="34" ref="BE150:BE165">IF(N150="základní",J150,0)</f>
        <v>0</v>
      </c>
      <c r="BF150" s="158">
        <f aca="true" t="shared" si="35" ref="BF150:BF165">IF(N150="snížená",J150,0)</f>
        <v>0</v>
      </c>
      <c r="BG150" s="158">
        <f aca="true" t="shared" si="36" ref="BG150:BG165">IF(N150="zákl. přenesená",J150,0)</f>
        <v>0</v>
      </c>
      <c r="BH150" s="158">
        <f aca="true" t="shared" si="37" ref="BH150:BH165">IF(N150="sníž. přenesená",J150,0)</f>
        <v>0</v>
      </c>
      <c r="BI150" s="158">
        <f aca="true" t="shared" si="38" ref="BI150:BI165">IF(N150="nulová",J150,0)</f>
        <v>0</v>
      </c>
      <c r="BJ150" s="18" t="s">
        <v>83</v>
      </c>
      <c r="BK150" s="158">
        <f aca="true" t="shared" si="39" ref="BK150:BK165">ROUND(I150*H150,2)</f>
        <v>0</v>
      </c>
      <c r="BL150" s="18" t="s">
        <v>352</v>
      </c>
      <c r="BM150" s="157" t="s">
        <v>1242</v>
      </c>
    </row>
    <row r="151" spans="2:65" s="1" customFormat="1" ht="16.5" customHeight="1">
      <c r="B151" s="33"/>
      <c r="C151" s="192" t="s">
        <v>798</v>
      </c>
      <c r="D151" s="192" t="s">
        <v>799</v>
      </c>
      <c r="E151" s="193" t="s">
        <v>3217</v>
      </c>
      <c r="F151" s="194" t="s">
        <v>3218</v>
      </c>
      <c r="G151" s="195" t="s">
        <v>332</v>
      </c>
      <c r="H151" s="196">
        <v>1</v>
      </c>
      <c r="I151" s="197"/>
      <c r="J151" s="198">
        <f t="shared" si="30"/>
        <v>0</v>
      </c>
      <c r="K151" s="194" t="s">
        <v>21</v>
      </c>
      <c r="L151" s="199"/>
      <c r="M151" s="200" t="s">
        <v>21</v>
      </c>
      <c r="N151" s="201" t="s">
        <v>47</v>
      </c>
      <c r="P151" s="155">
        <f t="shared" si="31"/>
        <v>0</v>
      </c>
      <c r="Q151" s="155">
        <v>0</v>
      </c>
      <c r="R151" s="155">
        <f t="shared" si="32"/>
        <v>0</v>
      </c>
      <c r="S151" s="155">
        <v>0</v>
      </c>
      <c r="T151" s="156">
        <f t="shared" si="33"/>
        <v>0</v>
      </c>
      <c r="AR151" s="157" t="s">
        <v>445</v>
      </c>
      <c r="AT151" s="157" t="s">
        <v>799</v>
      </c>
      <c r="AU151" s="157" t="s">
        <v>85</v>
      </c>
      <c r="AY151" s="18" t="s">
        <v>160</v>
      </c>
      <c r="BE151" s="158">
        <f t="shared" si="34"/>
        <v>0</v>
      </c>
      <c r="BF151" s="158">
        <f t="shared" si="35"/>
        <v>0</v>
      </c>
      <c r="BG151" s="158">
        <f t="shared" si="36"/>
        <v>0</v>
      </c>
      <c r="BH151" s="158">
        <f t="shared" si="37"/>
        <v>0</v>
      </c>
      <c r="BI151" s="158">
        <f t="shared" si="38"/>
        <v>0</v>
      </c>
      <c r="BJ151" s="18" t="s">
        <v>83</v>
      </c>
      <c r="BK151" s="158">
        <f t="shared" si="39"/>
        <v>0</v>
      </c>
      <c r="BL151" s="18" t="s">
        <v>352</v>
      </c>
      <c r="BM151" s="157" t="s">
        <v>1254</v>
      </c>
    </row>
    <row r="152" spans="2:65" s="1" customFormat="1" ht="16.5" customHeight="1">
      <c r="B152" s="33"/>
      <c r="C152" s="146" t="s">
        <v>804</v>
      </c>
      <c r="D152" s="146" t="s">
        <v>162</v>
      </c>
      <c r="E152" s="147" t="s">
        <v>3219</v>
      </c>
      <c r="F152" s="148" t="s">
        <v>3220</v>
      </c>
      <c r="G152" s="149" t="s">
        <v>332</v>
      </c>
      <c r="H152" s="150">
        <v>1</v>
      </c>
      <c r="I152" s="151"/>
      <c r="J152" s="152">
        <f t="shared" si="30"/>
        <v>0</v>
      </c>
      <c r="K152" s="148" t="s">
        <v>3135</v>
      </c>
      <c r="L152" s="33"/>
      <c r="M152" s="153" t="s">
        <v>21</v>
      </c>
      <c r="N152" s="154" t="s">
        <v>47</v>
      </c>
      <c r="P152" s="155">
        <f t="shared" si="31"/>
        <v>0</v>
      </c>
      <c r="Q152" s="155">
        <v>0</v>
      </c>
      <c r="R152" s="155">
        <f t="shared" si="32"/>
        <v>0</v>
      </c>
      <c r="S152" s="155">
        <v>0</v>
      </c>
      <c r="T152" s="156">
        <f t="shared" si="33"/>
        <v>0</v>
      </c>
      <c r="AR152" s="157" t="s">
        <v>352</v>
      </c>
      <c r="AT152" s="157" t="s">
        <v>162</v>
      </c>
      <c r="AU152" s="157" t="s">
        <v>85</v>
      </c>
      <c r="AY152" s="18" t="s">
        <v>160</v>
      </c>
      <c r="BE152" s="158">
        <f t="shared" si="34"/>
        <v>0</v>
      </c>
      <c r="BF152" s="158">
        <f t="shared" si="35"/>
        <v>0</v>
      </c>
      <c r="BG152" s="158">
        <f t="shared" si="36"/>
        <v>0</v>
      </c>
      <c r="BH152" s="158">
        <f t="shared" si="37"/>
        <v>0</v>
      </c>
      <c r="BI152" s="158">
        <f t="shared" si="38"/>
        <v>0</v>
      </c>
      <c r="BJ152" s="18" t="s">
        <v>83</v>
      </c>
      <c r="BK152" s="158">
        <f t="shared" si="39"/>
        <v>0</v>
      </c>
      <c r="BL152" s="18" t="s">
        <v>352</v>
      </c>
      <c r="BM152" s="157" t="s">
        <v>1264</v>
      </c>
    </row>
    <row r="153" spans="2:65" s="1" customFormat="1" ht="24" customHeight="1">
      <c r="B153" s="33"/>
      <c r="C153" s="192" t="s">
        <v>810</v>
      </c>
      <c r="D153" s="192" t="s">
        <v>799</v>
      </c>
      <c r="E153" s="193" t="s">
        <v>3221</v>
      </c>
      <c r="F153" s="194" t="s">
        <v>3222</v>
      </c>
      <c r="G153" s="195" t="s">
        <v>3132</v>
      </c>
      <c r="H153" s="196">
        <v>1</v>
      </c>
      <c r="I153" s="197"/>
      <c r="J153" s="198">
        <f t="shared" si="30"/>
        <v>0</v>
      </c>
      <c r="K153" s="194" t="s">
        <v>21</v>
      </c>
      <c r="L153" s="199"/>
      <c r="M153" s="200" t="s">
        <v>21</v>
      </c>
      <c r="N153" s="201" t="s">
        <v>47</v>
      </c>
      <c r="P153" s="155">
        <f t="shared" si="31"/>
        <v>0</v>
      </c>
      <c r="Q153" s="155">
        <v>0</v>
      </c>
      <c r="R153" s="155">
        <f t="shared" si="32"/>
        <v>0</v>
      </c>
      <c r="S153" s="155">
        <v>0</v>
      </c>
      <c r="T153" s="156">
        <f t="shared" si="33"/>
        <v>0</v>
      </c>
      <c r="AR153" s="157" t="s">
        <v>445</v>
      </c>
      <c r="AT153" s="157" t="s">
        <v>799</v>
      </c>
      <c r="AU153" s="157" t="s">
        <v>85</v>
      </c>
      <c r="AY153" s="18" t="s">
        <v>160</v>
      </c>
      <c r="BE153" s="158">
        <f t="shared" si="34"/>
        <v>0</v>
      </c>
      <c r="BF153" s="158">
        <f t="shared" si="35"/>
        <v>0</v>
      </c>
      <c r="BG153" s="158">
        <f t="shared" si="36"/>
        <v>0</v>
      </c>
      <c r="BH153" s="158">
        <f t="shared" si="37"/>
        <v>0</v>
      </c>
      <c r="BI153" s="158">
        <f t="shared" si="38"/>
        <v>0</v>
      </c>
      <c r="BJ153" s="18" t="s">
        <v>83</v>
      </c>
      <c r="BK153" s="158">
        <f t="shared" si="39"/>
        <v>0</v>
      </c>
      <c r="BL153" s="18" t="s">
        <v>352</v>
      </c>
      <c r="BM153" s="157" t="s">
        <v>1274</v>
      </c>
    </row>
    <row r="154" spans="2:65" s="1" customFormat="1" ht="16.5" customHeight="1">
      <c r="B154" s="33"/>
      <c r="C154" s="146" t="s">
        <v>818</v>
      </c>
      <c r="D154" s="146" t="s">
        <v>162</v>
      </c>
      <c r="E154" s="147" t="s">
        <v>3223</v>
      </c>
      <c r="F154" s="148" t="s">
        <v>3224</v>
      </c>
      <c r="G154" s="149" t="s">
        <v>332</v>
      </c>
      <c r="H154" s="150">
        <v>1</v>
      </c>
      <c r="I154" s="151"/>
      <c r="J154" s="152">
        <f t="shared" si="30"/>
        <v>0</v>
      </c>
      <c r="K154" s="148" t="s">
        <v>3135</v>
      </c>
      <c r="L154" s="33"/>
      <c r="M154" s="153" t="s">
        <v>21</v>
      </c>
      <c r="N154" s="154" t="s">
        <v>47</v>
      </c>
      <c r="P154" s="155">
        <f t="shared" si="31"/>
        <v>0</v>
      </c>
      <c r="Q154" s="155">
        <v>0</v>
      </c>
      <c r="R154" s="155">
        <f t="shared" si="32"/>
        <v>0</v>
      </c>
      <c r="S154" s="155">
        <v>0</v>
      </c>
      <c r="T154" s="156">
        <f t="shared" si="33"/>
        <v>0</v>
      </c>
      <c r="AR154" s="157" t="s">
        <v>352</v>
      </c>
      <c r="AT154" s="157" t="s">
        <v>162</v>
      </c>
      <c r="AU154" s="157" t="s">
        <v>85</v>
      </c>
      <c r="AY154" s="18" t="s">
        <v>160</v>
      </c>
      <c r="BE154" s="158">
        <f t="shared" si="34"/>
        <v>0</v>
      </c>
      <c r="BF154" s="158">
        <f t="shared" si="35"/>
        <v>0</v>
      </c>
      <c r="BG154" s="158">
        <f t="shared" si="36"/>
        <v>0</v>
      </c>
      <c r="BH154" s="158">
        <f t="shared" si="37"/>
        <v>0</v>
      </c>
      <c r="BI154" s="158">
        <f t="shared" si="38"/>
        <v>0</v>
      </c>
      <c r="BJ154" s="18" t="s">
        <v>83</v>
      </c>
      <c r="BK154" s="158">
        <f t="shared" si="39"/>
        <v>0</v>
      </c>
      <c r="BL154" s="18" t="s">
        <v>352</v>
      </c>
      <c r="BM154" s="157" t="s">
        <v>1290</v>
      </c>
    </row>
    <row r="155" spans="2:65" s="1" customFormat="1" ht="16.5" customHeight="1">
      <c r="B155" s="33"/>
      <c r="C155" s="146" t="s">
        <v>937</v>
      </c>
      <c r="D155" s="146" t="s">
        <v>162</v>
      </c>
      <c r="E155" s="147" t="s">
        <v>3225</v>
      </c>
      <c r="F155" s="148" t="s">
        <v>3226</v>
      </c>
      <c r="G155" s="149" t="s">
        <v>332</v>
      </c>
      <c r="H155" s="150">
        <v>10</v>
      </c>
      <c r="I155" s="151"/>
      <c r="J155" s="152">
        <f t="shared" si="30"/>
        <v>0</v>
      </c>
      <c r="K155" s="148" t="s">
        <v>3135</v>
      </c>
      <c r="L155" s="33"/>
      <c r="M155" s="153" t="s">
        <v>21</v>
      </c>
      <c r="N155" s="154" t="s">
        <v>47</v>
      </c>
      <c r="P155" s="155">
        <f t="shared" si="31"/>
        <v>0</v>
      </c>
      <c r="Q155" s="155">
        <v>0</v>
      </c>
      <c r="R155" s="155">
        <f t="shared" si="32"/>
        <v>0</v>
      </c>
      <c r="S155" s="155">
        <v>0</v>
      </c>
      <c r="T155" s="156">
        <f t="shared" si="33"/>
        <v>0</v>
      </c>
      <c r="AR155" s="157" t="s">
        <v>352</v>
      </c>
      <c r="AT155" s="157" t="s">
        <v>162</v>
      </c>
      <c r="AU155" s="157" t="s">
        <v>85</v>
      </c>
      <c r="AY155" s="18" t="s">
        <v>160</v>
      </c>
      <c r="BE155" s="158">
        <f t="shared" si="34"/>
        <v>0</v>
      </c>
      <c r="BF155" s="158">
        <f t="shared" si="35"/>
        <v>0</v>
      </c>
      <c r="BG155" s="158">
        <f t="shared" si="36"/>
        <v>0</v>
      </c>
      <c r="BH155" s="158">
        <f t="shared" si="37"/>
        <v>0</v>
      </c>
      <c r="BI155" s="158">
        <f t="shared" si="38"/>
        <v>0</v>
      </c>
      <c r="BJ155" s="18" t="s">
        <v>83</v>
      </c>
      <c r="BK155" s="158">
        <f t="shared" si="39"/>
        <v>0</v>
      </c>
      <c r="BL155" s="18" t="s">
        <v>352</v>
      </c>
      <c r="BM155" s="157" t="s">
        <v>1303</v>
      </c>
    </row>
    <row r="156" spans="2:65" s="1" customFormat="1" ht="16.5" customHeight="1">
      <c r="B156" s="33"/>
      <c r="C156" s="192" t="s">
        <v>949</v>
      </c>
      <c r="D156" s="192" t="s">
        <v>799</v>
      </c>
      <c r="E156" s="193" t="s">
        <v>3227</v>
      </c>
      <c r="F156" s="194" t="s">
        <v>3228</v>
      </c>
      <c r="G156" s="195" t="s">
        <v>3132</v>
      </c>
      <c r="H156" s="196">
        <v>10</v>
      </c>
      <c r="I156" s="197"/>
      <c r="J156" s="198">
        <f t="shared" si="30"/>
        <v>0</v>
      </c>
      <c r="K156" s="194" t="s">
        <v>21</v>
      </c>
      <c r="L156" s="199"/>
      <c r="M156" s="200" t="s">
        <v>21</v>
      </c>
      <c r="N156" s="201" t="s">
        <v>47</v>
      </c>
      <c r="P156" s="155">
        <f t="shared" si="31"/>
        <v>0</v>
      </c>
      <c r="Q156" s="155">
        <v>0</v>
      </c>
      <c r="R156" s="155">
        <f t="shared" si="32"/>
        <v>0</v>
      </c>
      <c r="S156" s="155">
        <v>0</v>
      </c>
      <c r="T156" s="156">
        <f t="shared" si="33"/>
        <v>0</v>
      </c>
      <c r="AR156" s="157" t="s">
        <v>445</v>
      </c>
      <c r="AT156" s="157" t="s">
        <v>799</v>
      </c>
      <c r="AU156" s="157" t="s">
        <v>85</v>
      </c>
      <c r="AY156" s="18" t="s">
        <v>160</v>
      </c>
      <c r="BE156" s="158">
        <f t="shared" si="34"/>
        <v>0</v>
      </c>
      <c r="BF156" s="158">
        <f t="shared" si="35"/>
        <v>0</v>
      </c>
      <c r="BG156" s="158">
        <f t="shared" si="36"/>
        <v>0</v>
      </c>
      <c r="BH156" s="158">
        <f t="shared" si="37"/>
        <v>0</v>
      </c>
      <c r="BI156" s="158">
        <f t="shared" si="38"/>
        <v>0</v>
      </c>
      <c r="BJ156" s="18" t="s">
        <v>83</v>
      </c>
      <c r="BK156" s="158">
        <f t="shared" si="39"/>
        <v>0</v>
      </c>
      <c r="BL156" s="18" t="s">
        <v>352</v>
      </c>
      <c r="BM156" s="157" t="s">
        <v>1337</v>
      </c>
    </row>
    <row r="157" spans="2:65" s="1" customFormat="1" ht="16.5" customHeight="1">
      <c r="B157" s="33"/>
      <c r="C157" s="146" t="s">
        <v>954</v>
      </c>
      <c r="D157" s="146" t="s">
        <v>162</v>
      </c>
      <c r="E157" s="147" t="s">
        <v>3229</v>
      </c>
      <c r="F157" s="148" t="s">
        <v>3230</v>
      </c>
      <c r="G157" s="149" t="s">
        <v>332</v>
      </c>
      <c r="H157" s="150">
        <v>10</v>
      </c>
      <c r="I157" s="151"/>
      <c r="J157" s="152">
        <f t="shared" si="30"/>
        <v>0</v>
      </c>
      <c r="K157" s="148" t="s">
        <v>3135</v>
      </c>
      <c r="L157" s="33"/>
      <c r="M157" s="153" t="s">
        <v>21</v>
      </c>
      <c r="N157" s="154" t="s">
        <v>47</v>
      </c>
      <c r="P157" s="155">
        <f t="shared" si="31"/>
        <v>0</v>
      </c>
      <c r="Q157" s="155">
        <v>0</v>
      </c>
      <c r="R157" s="155">
        <f t="shared" si="32"/>
        <v>0</v>
      </c>
      <c r="S157" s="155">
        <v>0</v>
      </c>
      <c r="T157" s="156">
        <f t="shared" si="33"/>
        <v>0</v>
      </c>
      <c r="AR157" s="157" t="s">
        <v>352</v>
      </c>
      <c r="AT157" s="157" t="s">
        <v>162</v>
      </c>
      <c r="AU157" s="157" t="s">
        <v>85</v>
      </c>
      <c r="AY157" s="18" t="s">
        <v>160</v>
      </c>
      <c r="BE157" s="158">
        <f t="shared" si="34"/>
        <v>0</v>
      </c>
      <c r="BF157" s="158">
        <f t="shared" si="35"/>
        <v>0</v>
      </c>
      <c r="BG157" s="158">
        <f t="shared" si="36"/>
        <v>0</v>
      </c>
      <c r="BH157" s="158">
        <f t="shared" si="37"/>
        <v>0</v>
      </c>
      <c r="BI157" s="158">
        <f t="shared" si="38"/>
        <v>0</v>
      </c>
      <c r="BJ157" s="18" t="s">
        <v>83</v>
      </c>
      <c r="BK157" s="158">
        <f t="shared" si="39"/>
        <v>0</v>
      </c>
      <c r="BL157" s="18" t="s">
        <v>352</v>
      </c>
      <c r="BM157" s="157" t="s">
        <v>1347</v>
      </c>
    </row>
    <row r="158" spans="2:65" s="1" customFormat="1" ht="16.5" customHeight="1">
      <c r="B158" s="33"/>
      <c r="C158" s="146" t="s">
        <v>958</v>
      </c>
      <c r="D158" s="146" t="s">
        <v>162</v>
      </c>
      <c r="E158" s="147" t="s">
        <v>3231</v>
      </c>
      <c r="F158" s="148" t="s">
        <v>3232</v>
      </c>
      <c r="G158" s="149" t="s">
        <v>332</v>
      </c>
      <c r="H158" s="150">
        <v>4</v>
      </c>
      <c r="I158" s="151"/>
      <c r="J158" s="152">
        <f t="shared" si="30"/>
        <v>0</v>
      </c>
      <c r="K158" s="148" t="s">
        <v>3135</v>
      </c>
      <c r="L158" s="33"/>
      <c r="M158" s="153" t="s">
        <v>21</v>
      </c>
      <c r="N158" s="154" t="s">
        <v>47</v>
      </c>
      <c r="P158" s="155">
        <f t="shared" si="31"/>
        <v>0</v>
      </c>
      <c r="Q158" s="155">
        <v>0</v>
      </c>
      <c r="R158" s="155">
        <f t="shared" si="32"/>
        <v>0</v>
      </c>
      <c r="S158" s="155">
        <v>0</v>
      </c>
      <c r="T158" s="156">
        <f t="shared" si="33"/>
        <v>0</v>
      </c>
      <c r="AR158" s="157" t="s">
        <v>352</v>
      </c>
      <c r="AT158" s="157" t="s">
        <v>162</v>
      </c>
      <c r="AU158" s="157" t="s">
        <v>85</v>
      </c>
      <c r="AY158" s="18" t="s">
        <v>160</v>
      </c>
      <c r="BE158" s="158">
        <f t="shared" si="34"/>
        <v>0</v>
      </c>
      <c r="BF158" s="158">
        <f t="shared" si="35"/>
        <v>0</v>
      </c>
      <c r="BG158" s="158">
        <f t="shared" si="36"/>
        <v>0</v>
      </c>
      <c r="BH158" s="158">
        <f t="shared" si="37"/>
        <v>0</v>
      </c>
      <c r="BI158" s="158">
        <f t="shared" si="38"/>
        <v>0</v>
      </c>
      <c r="BJ158" s="18" t="s">
        <v>83</v>
      </c>
      <c r="BK158" s="158">
        <f t="shared" si="39"/>
        <v>0</v>
      </c>
      <c r="BL158" s="18" t="s">
        <v>352</v>
      </c>
      <c r="BM158" s="157" t="s">
        <v>1358</v>
      </c>
    </row>
    <row r="159" spans="2:65" s="1" customFormat="1" ht="16.5" customHeight="1">
      <c r="B159" s="33"/>
      <c r="C159" s="146" t="s">
        <v>970</v>
      </c>
      <c r="D159" s="146" t="s">
        <v>162</v>
      </c>
      <c r="E159" s="147" t="s">
        <v>3233</v>
      </c>
      <c r="F159" s="148" t="s">
        <v>3234</v>
      </c>
      <c r="G159" s="149" t="s">
        <v>332</v>
      </c>
      <c r="H159" s="150">
        <v>1</v>
      </c>
      <c r="I159" s="151"/>
      <c r="J159" s="152">
        <f t="shared" si="30"/>
        <v>0</v>
      </c>
      <c r="K159" s="148" t="s">
        <v>3135</v>
      </c>
      <c r="L159" s="33"/>
      <c r="M159" s="153" t="s">
        <v>21</v>
      </c>
      <c r="N159" s="154" t="s">
        <v>47</v>
      </c>
      <c r="P159" s="155">
        <f t="shared" si="31"/>
        <v>0</v>
      </c>
      <c r="Q159" s="155">
        <v>0</v>
      </c>
      <c r="R159" s="155">
        <f t="shared" si="32"/>
        <v>0</v>
      </c>
      <c r="S159" s="155">
        <v>0</v>
      </c>
      <c r="T159" s="156">
        <f t="shared" si="33"/>
        <v>0</v>
      </c>
      <c r="AR159" s="157" t="s">
        <v>352</v>
      </c>
      <c r="AT159" s="157" t="s">
        <v>162</v>
      </c>
      <c r="AU159" s="157" t="s">
        <v>85</v>
      </c>
      <c r="AY159" s="18" t="s">
        <v>160</v>
      </c>
      <c r="BE159" s="158">
        <f t="shared" si="34"/>
        <v>0</v>
      </c>
      <c r="BF159" s="158">
        <f t="shared" si="35"/>
        <v>0</v>
      </c>
      <c r="BG159" s="158">
        <f t="shared" si="36"/>
        <v>0</v>
      </c>
      <c r="BH159" s="158">
        <f t="shared" si="37"/>
        <v>0</v>
      </c>
      <c r="BI159" s="158">
        <f t="shared" si="38"/>
        <v>0</v>
      </c>
      <c r="BJ159" s="18" t="s">
        <v>83</v>
      </c>
      <c r="BK159" s="158">
        <f t="shared" si="39"/>
        <v>0</v>
      </c>
      <c r="BL159" s="18" t="s">
        <v>352</v>
      </c>
      <c r="BM159" s="157" t="s">
        <v>1369</v>
      </c>
    </row>
    <row r="160" spans="2:65" s="1" customFormat="1" ht="16.5" customHeight="1">
      <c r="B160" s="33"/>
      <c r="C160" s="146" t="s">
        <v>1001</v>
      </c>
      <c r="D160" s="146" t="s">
        <v>162</v>
      </c>
      <c r="E160" s="147" t="s">
        <v>3235</v>
      </c>
      <c r="F160" s="148" t="s">
        <v>3236</v>
      </c>
      <c r="G160" s="149" t="s">
        <v>332</v>
      </c>
      <c r="H160" s="150">
        <v>10</v>
      </c>
      <c r="I160" s="151"/>
      <c r="J160" s="152">
        <f t="shared" si="30"/>
        <v>0</v>
      </c>
      <c r="K160" s="148" t="s">
        <v>3135</v>
      </c>
      <c r="L160" s="33"/>
      <c r="M160" s="153" t="s">
        <v>21</v>
      </c>
      <c r="N160" s="154" t="s">
        <v>47</v>
      </c>
      <c r="P160" s="155">
        <f t="shared" si="31"/>
        <v>0</v>
      </c>
      <c r="Q160" s="155">
        <v>0</v>
      </c>
      <c r="R160" s="155">
        <f t="shared" si="32"/>
        <v>0</v>
      </c>
      <c r="S160" s="155">
        <v>0</v>
      </c>
      <c r="T160" s="156">
        <f t="shared" si="33"/>
        <v>0</v>
      </c>
      <c r="AR160" s="157" t="s">
        <v>352</v>
      </c>
      <c r="AT160" s="157" t="s">
        <v>162</v>
      </c>
      <c r="AU160" s="157" t="s">
        <v>85</v>
      </c>
      <c r="AY160" s="18" t="s">
        <v>160</v>
      </c>
      <c r="BE160" s="158">
        <f t="shared" si="34"/>
        <v>0</v>
      </c>
      <c r="BF160" s="158">
        <f t="shared" si="35"/>
        <v>0</v>
      </c>
      <c r="BG160" s="158">
        <f t="shared" si="36"/>
        <v>0</v>
      </c>
      <c r="BH160" s="158">
        <f t="shared" si="37"/>
        <v>0</v>
      </c>
      <c r="BI160" s="158">
        <f t="shared" si="38"/>
        <v>0</v>
      </c>
      <c r="BJ160" s="18" t="s">
        <v>83</v>
      </c>
      <c r="BK160" s="158">
        <f t="shared" si="39"/>
        <v>0</v>
      </c>
      <c r="BL160" s="18" t="s">
        <v>352</v>
      </c>
      <c r="BM160" s="157" t="s">
        <v>1381</v>
      </c>
    </row>
    <row r="161" spans="2:65" s="1" customFormat="1" ht="16.5" customHeight="1">
      <c r="B161" s="33"/>
      <c r="C161" s="146" t="s">
        <v>1013</v>
      </c>
      <c r="D161" s="146" t="s">
        <v>162</v>
      </c>
      <c r="E161" s="147" t="s">
        <v>3237</v>
      </c>
      <c r="F161" s="148" t="s">
        <v>3238</v>
      </c>
      <c r="G161" s="149" t="s">
        <v>332</v>
      </c>
      <c r="H161" s="150">
        <v>1</v>
      </c>
      <c r="I161" s="151"/>
      <c r="J161" s="152">
        <f t="shared" si="30"/>
        <v>0</v>
      </c>
      <c r="K161" s="148" t="s">
        <v>3135</v>
      </c>
      <c r="L161" s="33"/>
      <c r="M161" s="153" t="s">
        <v>21</v>
      </c>
      <c r="N161" s="154" t="s">
        <v>47</v>
      </c>
      <c r="P161" s="155">
        <f t="shared" si="31"/>
        <v>0</v>
      </c>
      <c r="Q161" s="155">
        <v>0</v>
      </c>
      <c r="R161" s="155">
        <f t="shared" si="32"/>
        <v>0</v>
      </c>
      <c r="S161" s="155">
        <v>0</v>
      </c>
      <c r="T161" s="156">
        <f t="shared" si="33"/>
        <v>0</v>
      </c>
      <c r="AR161" s="157" t="s">
        <v>352</v>
      </c>
      <c r="AT161" s="157" t="s">
        <v>162</v>
      </c>
      <c r="AU161" s="157" t="s">
        <v>85</v>
      </c>
      <c r="AY161" s="18" t="s">
        <v>160</v>
      </c>
      <c r="BE161" s="158">
        <f t="shared" si="34"/>
        <v>0</v>
      </c>
      <c r="BF161" s="158">
        <f t="shared" si="35"/>
        <v>0</v>
      </c>
      <c r="BG161" s="158">
        <f t="shared" si="36"/>
        <v>0</v>
      </c>
      <c r="BH161" s="158">
        <f t="shared" si="37"/>
        <v>0</v>
      </c>
      <c r="BI161" s="158">
        <f t="shared" si="38"/>
        <v>0</v>
      </c>
      <c r="BJ161" s="18" t="s">
        <v>83</v>
      </c>
      <c r="BK161" s="158">
        <f t="shared" si="39"/>
        <v>0</v>
      </c>
      <c r="BL161" s="18" t="s">
        <v>352</v>
      </c>
      <c r="BM161" s="157" t="s">
        <v>1391</v>
      </c>
    </row>
    <row r="162" spans="2:65" s="1" customFormat="1" ht="16.5" customHeight="1">
      <c r="B162" s="33"/>
      <c r="C162" s="192" t="s">
        <v>1018</v>
      </c>
      <c r="D162" s="192" t="s">
        <v>799</v>
      </c>
      <c r="E162" s="193" t="s">
        <v>3239</v>
      </c>
      <c r="F162" s="194" t="s">
        <v>3240</v>
      </c>
      <c r="G162" s="195" t="s">
        <v>3132</v>
      </c>
      <c r="H162" s="196">
        <v>1</v>
      </c>
      <c r="I162" s="197"/>
      <c r="J162" s="198">
        <f t="shared" si="30"/>
        <v>0</v>
      </c>
      <c r="K162" s="194" t="s">
        <v>21</v>
      </c>
      <c r="L162" s="199"/>
      <c r="M162" s="200" t="s">
        <v>21</v>
      </c>
      <c r="N162" s="201" t="s">
        <v>47</v>
      </c>
      <c r="P162" s="155">
        <f t="shared" si="31"/>
        <v>0</v>
      </c>
      <c r="Q162" s="155">
        <v>0</v>
      </c>
      <c r="R162" s="155">
        <f t="shared" si="32"/>
        <v>0</v>
      </c>
      <c r="S162" s="155">
        <v>0</v>
      </c>
      <c r="T162" s="156">
        <f t="shared" si="33"/>
        <v>0</v>
      </c>
      <c r="AR162" s="157" t="s">
        <v>445</v>
      </c>
      <c r="AT162" s="157" t="s">
        <v>799</v>
      </c>
      <c r="AU162" s="157" t="s">
        <v>85</v>
      </c>
      <c r="AY162" s="18" t="s">
        <v>160</v>
      </c>
      <c r="BE162" s="158">
        <f t="shared" si="34"/>
        <v>0</v>
      </c>
      <c r="BF162" s="158">
        <f t="shared" si="35"/>
        <v>0</v>
      </c>
      <c r="BG162" s="158">
        <f t="shared" si="36"/>
        <v>0</v>
      </c>
      <c r="BH162" s="158">
        <f t="shared" si="37"/>
        <v>0</v>
      </c>
      <c r="BI162" s="158">
        <f t="shared" si="38"/>
        <v>0</v>
      </c>
      <c r="BJ162" s="18" t="s">
        <v>83</v>
      </c>
      <c r="BK162" s="158">
        <f t="shared" si="39"/>
        <v>0</v>
      </c>
      <c r="BL162" s="18" t="s">
        <v>352</v>
      </c>
      <c r="BM162" s="157" t="s">
        <v>1401</v>
      </c>
    </row>
    <row r="163" spans="2:65" s="1" customFormat="1" ht="16.5" customHeight="1">
      <c r="B163" s="33"/>
      <c r="C163" s="146" t="s">
        <v>1022</v>
      </c>
      <c r="D163" s="146" t="s">
        <v>162</v>
      </c>
      <c r="E163" s="147" t="s">
        <v>3241</v>
      </c>
      <c r="F163" s="148" t="s">
        <v>3242</v>
      </c>
      <c r="G163" s="149" t="s">
        <v>332</v>
      </c>
      <c r="H163" s="150">
        <v>1</v>
      </c>
      <c r="I163" s="151"/>
      <c r="J163" s="152">
        <f t="shared" si="30"/>
        <v>0</v>
      </c>
      <c r="K163" s="148" t="s">
        <v>3135</v>
      </c>
      <c r="L163" s="33"/>
      <c r="M163" s="153" t="s">
        <v>21</v>
      </c>
      <c r="N163" s="154" t="s">
        <v>47</v>
      </c>
      <c r="P163" s="155">
        <f t="shared" si="31"/>
        <v>0</v>
      </c>
      <c r="Q163" s="155">
        <v>0</v>
      </c>
      <c r="R163" s="155">
        <f t="shared" si="32"/>
        <v>0</v>
      </c>
      <c r="S163" s="155">
        <v>0</v>
      </c>
      <c r="T163" s="156">
        <f t="shared" si="33"/>
        <v>0</v>
      </c>
      <c r="AR163" s="157" t="s">
        <v>352</v>
      </c>
      <c r="AT163" s="157" t="s">
        <v>162</v>
      </c>
      <c r="AU163" s="157" t="s">
        <v>85</v>
      </c>
      <c r="AY163" s="18" t="s">
        <v>160</v>
      </c>
      <c r="BE163" s="158">
        <f t="shared" si="34"/>
        <v>0</v>
      </c>
      <c r="BF163" s="158">
        <f t="shared" si="35"/>
        <v>0</v>
      </c>
      <c r="BG163" s="158">
        <f t="shared" si="36"/>
        <v>0</v>
      </c>
      <c r="BH163" s="158">
        <f t="shared" si="37"/>
        <v>0</v>
      </c>
      <c r="BI163" s="158">
        <f t="shared" si="38"/>
        <v>0</v>
      </c>
      <c r="BJ163" s="18" t="s">
        <v>83</v>
      </c>
      <c r="BK163" s="158">
        <f t="shared" si="39"/>
        <v>0</v>
      </c>
      <c r="BL163" s="18" t="s">
        <v>352</v>
      </c>
      <c r="BM163" s="157" t="s">
        <v>1426</v>
      </c>
    </row>
    <row r="164" spans="2:65" s="1" customFormat="1" ht="16.5" customHeight="1">
      <c r="B164" s="33"/>
      <c r="C164" s="146" t="s">
        <v>1027</v>
      </c>
      <c r="D164" s="146" t="s">
        <v>162</v>
      </c>
      <c r="E164" s="147" t="s">
        <v>3243</v>
      </c>
      <c r="F164" s="148" t="s">
        <v>3244</v>
      </c>
      <c r="G164" s="149" t="s">
        <v>332</v>
      </c>
      <c r="H164" s="150">
        <v>1</v>
      </c>
      <c r="I164" s="151"/>
      <c r="J164" s="152">
        <f t="shared" si="30"/>
        <v>0</v>
      </c>
      <c r="K164" s="148" t="s">
        <v>3135</v>
      </c>
      <c r="L164" s="33"/>
      <c r="M164" s="153" t="s">
        <v>21</v>
      </c>
      <c r="N164" s="154" t="s">
        <v>47</v>
      </c>
      <c r="P164" s="155">
        <f t="shared" si="31"/>
        <v>0</v>
      </c>
      <c r="Q164" s="155">
        <v>0</v>
      </c>
      <c r="R164" s="155">
        <f t="shared" si="32"/>
        <v>0</v>
      </c>
      <c r="S164" s="155">
        <v>0</v>
      </c>
      <c r="T164" s="156">
        <f t="shared" si="33"/>
        <v>0</v>
      </c>
      <c r="AR164" s="157" t="s">
        <v>352</v>
      </c>
      <c r="AT164" s="157" t="s">
        <v>162</v>
      </c>
      <c r="AU164" s="157" t="s">
        <v>85</v>
      </c>
      <c r="AY164" s="18" t="s">
        <v>160</v>
      </c>
      <c r="BE164" s="158">
        <f t="shared" si="34"/>
        <v>0</v>
      </c>
      <c r="BF164" s="158">
        <f t="shared" si="35"/>
        <v>0</v>
      </c>
      <c r="BG164" s="158">
        <f t="shared" si="36"/>
        <v>0</v>
      </c>
      <c r="BH164" s="158">
        <f t="shared" si="37"/>
        <v>0</v>
      </c>
      <c r="BI164" s="158">
        <f t="shared" si="38"/>
        <v>0</v>
      </c>
      <c r="BJ164" s="18" t="s">
        <v>83</v>
      </c>
      <c r="BK164" s="158">
        <f t="shared" si="39"/>
        <v>0</v>
      </c>
      <c r="BL164" s="18" t="s">
        <v>352</v>
      </c>
      <c r="BM164" s="157" t="s">
        <v>1443</v>
      </c>
    </row>
    <row r="165" spans="2:65" s="1" customFormat="1" ht="16.5" customHeight="1">
      <c r="B165" s="33"/>
      <c r="C165" s="146" t="s">
        <v>1035</v>
      </c>
      <c r="D165" s="146" t="s">
        <v>162</v>
      </c>
      <c r="E165" s="147" t="s">
        <v>3245</v>
      </c>
      <c r="F165" s="148" t="s">
        <v>3246</v>
      </c>
      <c r="G165" s="149" t="s">
        <v>3132</v>
      </c>
      <c r="H165" s="150">
        <v>1</v>
      </c>
      <c r="I165" s="151"/>
      <c r="J165" s="152">
        <f t="shared" si="30"/>
        <v>0</v>
      </c>
      <c r="K165" s="148" t="s">
        <v>21</v>
      </c>
      <c r="L165" s="33"/>
      <c r="M165" s="153" t="s">
        <v>21</v>
      </c>
      <c r="N165" s="154" t="s">
        <v>47</v>
      </c>
      <c r="P165" s="155">
        <f t="shared" si="31"/>
        <v>0</v>
      </c>
      <c r="Q165" s="155">
        <v>0</v>
      </c>
      <c r="R165" s="155">
        <f t="shared" si="32"/>
        <v>0</v>
      </c>
      <c r="S165" s="155">
        <v>0</v>
      </c>
      <c r="T165" s="156">
        <f t="shared" si="33"/>
        <v>0</v>
      </c>
      <c r="AR165" s="157" t="s">
        <v>352</v>
      </c>
      <c r="AT165" s="157" t="s">
        <v>162</v>
      </c>
      <c r="AU165" s="157" t="s">
        <v>85</v>
      </c>
      <c r="AY165" s="18" t="s">
        <v>160</v>
      </c>
      <c r="BE165" s="158">
        <f t="shared" si="34"/>
        <v>0</v>
      </c>
      <c r="BF165" s="158">
        <f t="shared" si="35"/>
        <v>0</v>
      </c>
      <c r="BG165" s="158">
        <f t="shared" si="36"/>
        <v>0</v>
      </c>
      <c r="BH165" s="158">
        <f t="shared" si="37"/>
        <v>0</v>
      </c>
      <c r="BI165" s="158">
        <f t="shared" si="38"/>
        <v>0</v>
      </c>
      <c r="BJ165" s="18" t="s">
        <v>83</v>
      </c>
      <c r="BK165" s="158">
        <f t="shared" si="39"/>
        <v>0</v>
      </c>
      <c r="BL165" s="18" t="s">
        <v>352</v>
      </c>
      <c r="BM165" s="157" t="s">
        <v>1452</v>
      </c>
    </row>
    <row r="166" spans="2:63" s="11" customFormat="1" ht="22.75" customHeight="1">
      <c r="B166" s="134"/>
      <c r="D166" s="135" t="s">
        <v>75</v>
      </c>
      <c r="E166" s="144" t="s">
        <v>3247</v>
      </c>
      <c r="F166" s="144" t="s">
        <v>3248</v>
      </c>
      <c r="I166" s="137"/>
      <c r="J166" s="145">
        <f>BK166</f>
        <v>0</v>
      </c>
      <c r="L166" s="134"/>
      <c r="M166" s="139"/>
      <c r="P166" s="140">
        <f>SUM(P167:P194)</f>
        <v>0</v>
      </c>
      <c r="R166" s="140">
        <f>SUM(R167:R194)</f>
        <v>0</v>
      </c>
      <c r="T166" s="141">
        <f>SUM(T167:T194)</f>
        <v>0</v>
      </c>
      <c r="AR166" s="135" t="s">
        <v>85</v>
      </c>
      <c r="AT166" s="142" t="s">
        <v>75</v>
      </c>
      <c r="AU166" s="142" t="s">
        <v>83</v>
      </c>
      <c r="AY166" s="135" t="s">
        <v>160</v>
      </c>
      <c r="BK166" s="143">
        <f>SUM(BK167:BK194)</f>
        <v>0</v>
      </c>
    </row>
    <row r="167" spans="2:65" s="1" customFormat="1" ht="16.5" customHeight="1">
      <c r="B167" s="33"/>
      <c r="C167" s="192" t="s">
        <v>1040</v>
      </c>
      <c r="D167" s="192" t="s">
        <v>799</v>
      </c>
      <c r="E167" s="193" t="s">
        <v>3249</v>
      </c>
      <c r="F167" s="194" t="s">
        <v>3250</v>
      </c>
      <c r="G167" s="195" t="s">
        <v>3251</v>
      </c>
      <c r="H167" s="196">
        <v>210</v>
      </c>
      <c r="I167" s="197"/>
      <c r="J167" s="198">
        <f>ROUND(I167*H167,2)</f>
        <v>0</v>
      </c>
      <c r="K167" s="194" t="s">
        <v>21</v>
      </c>
      <c r="L167" s="199"/>
      <c r="M167" s="200" t="s">
        <v>21</v>
      </c>
      <c r="N167" s="201" t="s">
        <v>47</v>
      </c>
      <c r="P167" s="155">
        <f>O167*H167</f>
        <v>0</v>
      </c>
      <c r="Q167" s="155">
        <v>0</v>
      </c>
      <c r="R167" s="155">
        <f>Q167*H167</f>
        <v>0</v>
      </c>
      <c r="S167" s="155">
        <v>0</v>
      </c>
      <c r="T167" s="156">
        <f>S167*H167</f>
        <v>0</v>
      </c>
      <c r="AR167" s="157" t="s">
        <v>445</v>
      </c>
      <c r="AT167" s="157" t="s">
        <v>799</v>
      </c>
      <c r="AU167" s="157" t="s">
        <v>85</v>
      </c>
      <c r="AY167" s="18" t="s">
        <v>160</v>
      </c>
      <c r="BE167" s="158">
        <f>IF(N167="základní",J167,0)</f>
        <v>0</v>
      </c>
      <c r="BF167" s="158">
        <f>IF(N167="snížená",J167,0)</f>
        <v>0</v>
      </c>
      <c r="BG167" s="158">
        <f>IF(N167="zákl. přenesená",J167,0)</f>
        <v>0</v>
      </c>
      <c r="BH167" s="158">
        <f>IF(N167="sníž. přenesená",J167,0)</f>
        <v>0</v>
      </c>
      <c r="BI167" s="158">
        <f>IF(N167="nulová",J167,0)</f>
        <v>0</v>
      </c>
      <c r="BJ167" s="18" t="s">
        <v>83</v>
      </c>
      <c r="BK167" s="158">
        <f>ROUND(I167*H167,2)</f>
        <v>0</v>
      </c>
      <c r="BL167" s="18" t="s">
        <v>352</v>
      </c>
      <c r="BM167" s="157" t="s">
        <v>1474</v>
      </c>
    </row>
    <row r="168" spans="2:65" s="1" customFormat="1" ht="16.5" customHeight="1">
      <c r="B168" s="33"/>
      <c r="C168" s="146" t="s">
        <v>1047</v>
      </c>
      <c r="D168" s="146" t="s">
        <v>162</v>
      </c>
      <c r="E168" s="147" t="s">
        <v>3252</v>
      </c>
      <c r="F168" s="148" t="s">
        <v>3253</v>
      </c>
      <c r="G168" s="149" t="s">
        <v>332</v>
      </c>
      <c r="H168" s="150">
        <v>630</v>
      </c>
      <c r="I168" s="151"/>
      <c r="J168" s="152">
        <f>ROUND(I168*H168,2)</f>
        <v>0</v>
      </c>
      <c r="K168" s="148" t="s">
        <v>3135</v>
      </c>
      <c r="L168" s="33"/>
      <c r="M168" s="153" t="s">
        <v>21</v>
      </c>
      <c r="N168" s="154" t="s">
        <v>47</v>
      </c>
      <c r="P168" s="155">
        <f>O168*H168</f>
        <v>0</v>
      </c>
      <c r="Q168" s="155">
        <v>0</v>
      </c>
      <c r="R168" s="155">
        <f>Q168*H168</f>
        <v>0</v>
      </c>
      <c r="S168" s="155">
        <v>0</v>
      </c>
      <c r="T168" s="156">
        <f>S168*H168</f>
        <v>0</v>
      </c>
      <c r="AR168" s="157" t="s">
        <v>352</v>
      </c>
      <c r="AT168" s="157" t="s">
        <v>162</v>
      </c>
      <c r="AU168" s="157" t="s">
        <v>85</v>
      </c>
      <c r="AY168" s="18" t="s">
        <v>160</v>
      </c>
      <c r="BE168" s="158">
        <f>IF(N168="základní",J168,0)</f>
        <v>0</v>
      </c>
      <c r="BF168" s="158">
        <f>IF(N168="snížená",J168,0)</f>
        <v>0</v>
      </c>
      <c r="BG168" s="158">
        <f>IF(N168="zákl. přenesená",J168,0)</f>
        <v>0</v>
      </c>
      <c r="BH168" s="158">
        <f>IF(N168="sníž. přenesená",J168,0)</f>
        <v>0</v>
      </c>
      <c r="BI168" s="158">
        <f>IF(N168="nulová",J168,0)</f>
        <v>0</v>
      </c>
      <c r="BJ168" s="18" t="s">
        <v>83</v>
      </c>
      <c r="BK168" s="158">
        <f>ROUND(I168*H168,2)</f>
        <v>0</v>
      </c>
      <c r="BL168" s="18" t="s">
        <v>352</v>
      </c>
      <c r="BM168" s="157" t="s">
        <v>1484</v>
      </c>
    </row>
    <row r="169" spans="2:65" s="1" customFormat="1" ht="16.5" customHeight="1">
      <c r="B169" s="33"/>
      <c r="C169" s="192" t="s">
        <v>1059</v>
      </c>
      <c r="D169" s="192" t="s">
        <v>799</v>
      </c>
      <c r="E169" s="193" t="s">
        <v>3254</v>
      </c>
      <c r="F169" s="194" t="s">
        <v>3255</v>
      </c>
      <c r="G169" s="195" t="s">
        <v>3132</v>
      </c>
      <c r="H169" s="196">
        <v>630</v>
      </c>
      <c r="I169" s="197"/>
      <c r="J169" s="198">
        <f>ROUND(I169*H169,2)</f>
        <v>0</v>
      </c>
      <c r="K169" s="194" t="s">
        <v>21</v>
      </c>
      <c r="L169" s="199"/>
      <c r="M169" s="200" t="s">
        <v>21</v>
      </c>
      <c r="N169" s="201" t="s">
        <v>47</v>
      </c>
      <c r="P169" s="155">
        <f>O169*H169</f>
        <v>0</v>
      </c>
      <c r="Q169" s="155">
        <v>0</v>
      </c>
      <c r="R169" s="155">
        <f>Q169*H169</f>
        <v>0</v>
      </c>
      <c r="S169" s="155">
        <v>0</v>
      </c>
      <c r="T169" s="156">
        <f>S169*H169</f>
        <v>0</v>
      </c>
      <c r="AR169" s="157" t="s">
        <v>445</v>
      </c>
      <c r="AT169" s="157" t="s">
        <v>799</v>
      </c>
      <c r="AU169" s="157" t="s">
        <v>85</v>
      </c>
      <c r="AY169" s="18" t="s">
        <v>160</v>
      </c>
      <c r="BE169" s="158">
        <f>IF(N169="základní",J169,0)</f>
        <v>0</v>
      </c>
      <c r="BF169" s="158">
        <f>IF(N169="snížená",J169,0)</f>
        <v>0</v>
      </c>
      <c r="BG169" s="158">
        <f>IF(N169="zákl. přenesená",J169,0)</f>
        <v>0</v>
      </c>
      <c r="BH169" s="158">
        <f>IF(N169="sníž. přenesená",J169,0)</f>
        <v>0</v>
      </c>
      <c r="BI169" s="158">
        <f>IF(N169="nulová",J169,0)</f>
        <v>0</v>
      </c>
      <c r="BJ169" s="18" t="s">
        <v>83</v>
      </c>
      <c r="BK169" s="158">
        <f>ROUND(I169*H169,2)</f>
        <v>0</v>
      </c>
      <c r="BL169" s="18" t="s">
        <v>352</v>
      </c>
      <c r="BM169" s="157" t="s">
        <v>1493</v>
      </c>
    </row>
    <row r="170" spans="2:65" s="1" customFormat="1" ht="16.5" customHeight="1">
      <c r="B170" s="33"/>
      <c r="C170" s="146" t="s">
        <v>1064</v>
      </c>
      <c r="D170" s="146" t="s">
        <v>162</v>
      </c>
      <c r="E170" s="147" t="s">
        <v>3256</v>
      </c>
      <c r="F170" s="148" t="s">
        <v>3257</v>
      </c>
      <c r="G170" s="149" t="s">
        <v>332</v>
      </c>
      <c r="H170" s="150">
        <v>60</v>
      </c>
      <c r="I170" s="151"/>
      <c r="J170" s="152">
        <f>ROUND(I170*H170,2)</f>
        <v>0</v>
      </c>
      <c r="K170" s="148" t="s">
        <v>3135</v>
      </c>
      <c r="L170" s="33"/>
      <c r="M170" s="153" t="s">
        <v>21</v>
      </c>
      <c r="N170" s="154" t="s">
        <v>47</v>
      </c>
      <c r="P170" s="155">
        <f>O170*H170</f>
        <v>0</v>
      </c>
      <c r="Q170" s="155">
        <v>0</v>
      </c>
      <c r="R170" s="155">
        <f>Q170*H170</f>
        <v>0</v>
      </c>
      <c r="S170" s="155">
        <v>0</v>
      </c>
      <c r="T170" s="156">
        <f>S170*H170</f>
        <v>0</v>
      </c>
      <c r="AR170" s="157" t="s">
        <v>352</v>
      </c>
      <c r="AT170" s="157" t="s">
        <v>162</v>
      </c>
      <c r="AU170" s="157" t="s">
        <v>85</v>
      </c>
      <c r="AY170" s="18" t="s">
        <v>160</v>
      </c>
      <c r="BE170" s="158">
        <f>IF(N170="základní",J170,0)</f>
        <v>0</v>
      </c>
      <c r="BF170" s="158">
        <f>IF(N170="snížená",J170,0)</f>
        <v>0</v>
      </c>
      <c r="BG170" s="158">
        <f>IF(N170="zákl. přenesená",J170,0)</f>
        <v>0</v>
      </c>
      <c r="BH170" s="158">
        <f>IF(N170="sníž. přenesená",J170,0)</f>
        <v>0</v>
      </c>
      <c r="BI170" s="158">
        <f>IF(N170="nulová",J170,0)</f>
        <v>0</v>
      </c>
      <c r="BJ170" s="18" t="s">
        <v>83</v>
      </c>
      <c r="BK170" s="158">
        <f>ROUND(I170*H170,2)</f>
        <v>0</v>
      </c>
      <c r="BL170" s="18" t="s">
        <v>352</v>
      </c>
      <c r="BM170" s="157" t="s">
        <v>1503</v>
      </c>
    </row>
    <row r="171" spans="2:65" s="1" customFormat="1" ht="16.5" customHeight="1">
      <c r="B171" s="33"/>
      <c r="C171" s="192" t="s">
        <v>1068</v>
      </c>
      <c r="D171" s="192" t="s">
        <v>799</v>
      </c>
      <c r="E171" s="193" t="s">
        <v>3258</v>
      </c>
      <c r="F171" s="194" t="s">
        <v>3259</v>
      </c>
      <c r="G171" s="195" t="s">
        <v>3132</v>
      </c>
      <c r="H171" s="196">
        <v>60</v>
      </c>
      <c r="I171" s="197"/>
      <c r="J171" s="198">
        <f>ROUND(I171*H171,2)</f>
        <v>0</v>
      </c>
      <c r="K171" s="194" t="s">
        <v>21</v>
      </c>
      <c r="L171" s="199"/>
      <c r="M171" s="200" t="s">
        <v>21</v>
      </c>
      <c r="N171" s="201" t="s">
        <v>47</v>
      </c>
      <c r="P171" s="155">
        <f>O171*H171</f>
        <v>0</v>
      </c>
      <c r="Q171" s="155">
        <v>0</v>
      </c>
      <c r="R171" s="155">
        <f>Q171*H171</f>
        <v>0</v>
      </c>
      <c r="S171" s="155">
        <v>0</v>
      </c>
      <c r="T171" s="156">
        <f>S171*H171</f>
        <v>0</v>
      </c>
      <c r="AR171" s="157" t="s">
        <v>445</v>
      </c>
      <c r="AT171" s="157" t="s">
        <v>799</v>
      </c>
      <c r="AU171" s="157" t="s">
        <v>85</v>
      </c>
      <c r="AY171" s="18" t="s">
        <v>160</v>
      </c>
      <c r="BE171" s="158">
        <f>IF(N171="základní",J171,0)</f>
        <v>0</v>
      </c>
      <c r="BF171" s="158">
        <f>IF(N171="snížená",J171,0)</f>
        <v>0</v>
      </c>
      <c r="BG171" s="158">
        <f>IF(N171="zákl. přenesená",J171,0)</f>
        <v>0</v>
      </c>
      <c r="BH171" s="158">
        <f>IF(N171="sníž. přenesená",J171,0)</f>
        <v>0</v>
      </c>
      <c r="BI171" s="158">
        <f>IF(N171="nulová",J171,0)</f>
        <v>0</v>
      </c>
      <c r="BJ171" s="18" t="s">
        <v>83</v>
      </c>
      <c r="BK171" s="158">
        <f>ROUND(I171*H171,2)</f>
        <v>0</v>
      </c>
      <c r="BL171" s="18" t="s">
        <v>352</v>
      </c>
      <c r="BM171" s="157" t="s">
        <v>1517</v>
      </c>
    </row>
    <row r="172" spans="2:47" s="1" customFormat="1" ht="18">
      <c r="B172" s="33"/>
      <c r="D172" s="159" t="s">
        <v>681</v>
      </c>
      <c r="F172" s="160" t="s">
        <v>3260</v>
      </c>
      <c r="I172" s="94"/>
      <c r="L172" s="33"/>
      <c r="M172" s="161"/>
      <c r="T172" s="54"/>
      <c r="AT172" s="18" t="s">
        <v>681</v>
      </c>
      <c r="AU172" s="18" t="s">
        <v>85</v>
      </c>
    </row>
    <row r="173" spans="2:65" s="1" customFormat="1" ht="16.5" customHeight="1">
      <c r="B173" s="33"/>
      <c r="C173" s="192" t="s">
        <v>1077</v>
      </c>
      <c r="D173" s="192" t="s">
        <v>799</v>
      </c>
      <c r="E173" s="193" t="s">
        <v>3261</v>
      </c>
      <c r="F173" s="194" t="s">
        <v>3262</v>
      </c>
      <c r="G173" s="195" t="s">
        <v>3132</v>
      </c>
      <c r="H173" s="196">
        <v>60</v>
      </c>
      <c r="I173" s="197"/>
      <c r="J173" s="198">
        <f>ROUND(I173*H173,2)</f>
        <v>0</v>
      </c>
      <c r="K173" s="194" t="s">
        <v>21</v>
      </c>
      <c r="L173" s="199"/>
      <c r="M173" s="200" t="s">
        <v>21</v>
      </c>
      <c r="N173" s="201" t="s">
        <v>47</v>
      </c>
      <c r="P173" s="155">
        <f>O173*H173</f>
        <v>0</v>
      </c>
      <c r="Q173" s="155">
        <v>0</v>
      </c>
      <c r="R173" s="155">
        <f>Q173*H173</f>
        <v>0</v>
      </c>
      <c r="S173" s="155">
        <v>0</v>
      </c>
      <c r="T173" s="156">
        <f>S173*H173</f>
        <v>0</v>
      </c>
      <c r="AR173" s="157" t="s">
        <v>445</v>
      </c>
      <c r="AT173" s="157" t="s">
        <v>799</v>
      </c>
      <c r="AU173" s="157" t="s">
        <v>85</v>
      </c>
      <c r="AY173" s="18" t="s">
        <v>160</v>
      </c>
      <c r="BE173" s="158">
        <f>IF(N173="základní",J173,0)</f>
        <v>0</v>
      </c>
      <c r="BF173" s="158">
        <f>IF(N173="snížená",J173,0)</f>
        <v>0</v>
      </c>
      <c r="BG173" s="158">
        <f>IF(N173="zákl. přenesená",J173,0)</f>
        <v>0</v>
      </c>
      <c r="BH173" s="158">
        <f>IF(N173="sníž. přenesená",J173,0)</f>
        <v>0</v>
      </c>
      <c r="BI173" s="158">
        <f>IF(N173="nulová",J173,0)</f>
        <v>0</v>
      </c>
      <c r="BJ173" s="18" t="s">
        <v>83</v>
      </c>
      <c r="BK173" s="158">
        <f>ROUND(I173*H173,2)</f>
        <v>0</v>
      </c>
      <c r="BL173" s="18" t="s">
        <v>352</v>
      </c>
      <c r="BM173" s="157" t="s">
        <v>1528</v>
      </c>
    </row>
    <row r="174" spans="2:47" s="1" customFormat="1" ht="18">
      <c r="B174" s="33"/>
      <c r="D174" s="159" t="s">
        <v>681</v>
      </c>
      <c r="F174" s="160" t="s">
        <v>3260</v>
      </c>
      <c r="I174" s="94"/>
      <c r="L174" s="33"/>
      <c r="M174" s="161"/>
      <c r="T174" s="54"/>
      <c r="AT174" s="18" t="s">
        <v>681</v>
      </c>
      <c r="AU174" s="18" t="s">
        <v>85</v>
      </c>
    </row>
    <row r="175" spans="2:65" s="1" customFormat="1" ht="16.5" customHeight="1">
      <c r="B175" s="33"/>
      <c r="C175" s="146" t="s">
        <v>1083</v>
      </c>
      <c r="D175" s="146" t="s">
        <v>162</v>
      </c>
      <c r="E175" s="147" t="s">
        <v>3263</v>
      </c>
      <c r="F175" s="148" t="s">
        <v>3264</v>
      </c>
      <c r="G175" s="149" t="s">
        <v>370</v>
      </c>
      <c r="H175" s="150">
        <v>485</v>
      </c>
      <c r="I175" s="151"/>
      <c r="J175" s="152">
        <f>ROUND(I175*H175,2)</f>
        <v>0</v>
      </c>
      <c r="K175" s="148" t="s">
        <v>3204</v>
      </c>
      <c r="L175" s="33"/>
      <c r="M175" s="153" t="s">
        <v>21</v>
      </c>
      <c r="N175" s="154" t="s">
        <v>47</v>
      </c>
      <c r="P175" s="155">
        <f>O175*H175</f>
        <v>0</v>
      </c>
      <c r="Q175" s="155">
        <v>0</v>
      </c>
      <c r="R175" s="155">
        <f>Q175*H175</f>
        <v>0</v>
      </c>
      <c r="S175" s="155">
        <v>0</v>
      </c>
      <c r="T175" s="156">
        <f>S175*H175</f>
        <v>0</v>
      </c>
      <c r="AR175" s="157" t="s">
        <v>352</v>
      </c>
      <c r="AT175" s="157" t="s">
        <v>162</v>
      </c>
      <c r="AU175" s="157" t="s">
        <v>85</v>
      </c>
      <c r="AY175" s="18" t="s">
        <v>160</v>
      </c>
      <c r="BE175" s="158">
        <f>IF(N175="základní",J175,0)</f>
        <v>0</v>
      </c>
      <c r="BF175" s="158">
        <f>IF(N175="snížená",J175,0)</f>
        <v>0</v>
      </c>
      <c r="BG175" s="158">
        <f>IF(N175="zákl. přenesená",J175,0)</f>
        <v>0</v>
      </c>
      <c r="BH175" s="158">
        <f>IF(N175="sníž. přenesená",J175,0)</f>
        <v>0</v>
      </c>
      <c r="BI175" s="158">
        <f>IF(N175="nulová",J175,0)</f>
        <v>0</v>
      </c>
      <c r="BJ175" s="18" t="s">
        <v>83</v>
      </c>
      <c r="BK175" s="158">
        <f>ROUND(I175*H175,2)</f>
        <v>0</v>
      </c>
      <c r="BL175" s="18" t="s">
        <v>352</v>
      </c>
      <c r="BM175" s="157" t="s">
        <v>1540</v>
      </c>
    </row>
    <row r="176" spans="2:65" s="1" customFormat="1" ht="16.5" customHeight="1">
      <c r="B176" s="33"/>
      <c r="C176" s="192" t="s">
        <v>1101</v>
      </c>
      <c r="D176" s="192" t="s">
        <v>799</v>
      </c>
      <c r="E176" s="193" t="s">
        <v>3265</v>
      </c>
      <c r="F176" s="194" t="s">
        <v>3266</v>
      </c>
      <c r="G176" s="195" t="s">
        <v>370</v>
      </c>
      <c r="H176" s="196">
        <v>485</v>
      </c>
      <c r="I176" s="197"/>
      <c r="J176" s="198">
        <f>ROUND(I176*H176,2)</f>
        <v>0</v>
      </c>
      <c r="K176" s="194" t="s">
        <v>3204</v>
      </c>
      <c r="L176" s="199"/>
      <c r="M176" s="200" t="s">
        <v>21</v>
      </c>
      <c r="N176" s="201" t="s">
        <v>47</v>
      </c>
      <c r="P176" s="155">
        <f>O176*H176</f>
        <v>0</v>
      </c>
      <c r="Q176" s="155">
        <v>0</v>
      </c>
      <c r="R176" s="155">
        <f>Q176*H176</f>
        <v>0</v>
      </c>
      <c r="S176" s="155">
        <v>0</v>
      </c>
      <c r="T176" s="156">
        <f>S176*H176</f>
        <v>0</v>
      </c>
      <c r="AR176" s="157" t="s">
        <v>445</v>
      </c>
      <c r="AT176" s="157" t="s">
        <v>799</v>
      </c>
      <c r="AU176" s="157" t="s">
        <v>85</v>
      </c>
      <c r="AY176" s="18" t="s">
        <v>160</v>
      </c>
      <c r="BE176" s="158">
        <f>IF(N176="základní",J176,0)</f>
        <v>0</v>
      </c>
      <c r="BF176" s="158">
        <f>IF(N176="snížená",J176,0)</f>
        <v>0</v>
      </c>
      <c r="BG176" s="158">
        <f>IF(N176="zákl. přenesená",J176,0)</f>
        <v>0</v>
      </c>
      <c r="BH176" s="158">
        <f>IF(N176="sníž. přenesená",J176,0)</f>
        <v>0</v>
      </c>
      <c r="BI176" s="158">
        <f>IF(N176="nulová",J176,0)</f>
        <v>0</v>
      </c>
      <c r="BJ176" s="18" t="s">
        <v>83</v>
      </c>
      <c r="BK176" s="158">
        <f>ROUND(I176*H176,2)</f>
        <v>0</v>
      </c>
      <c r="BL176" s="18" t="s">
        <v>352</v>
      </c>
      <c r="BM176" s="157" t="s">
        <v>1559</v>
      </c>
    </row>
    <row r="177" spans="2:47" s="1" customFormat="1" ht="18">
      <c r="B177" s="33"/>
      <c r="D177" s="159" t="s">
        <v>681</v>
      </c>
      <c r="F177" s="160" t="s">
        <v>3267</v>
      </c>
      <c r="I177" s="94"/>
      <c r="L177" s="33"/>
      <c r="M177" s="161"/>
      <c r="T177" s="54"/>
      <c r="AT177" s="18" t="s">
        <v>681</v>
      </c>
      <c r="AU177" s="18" t="s">
        <v>85</v>
      </c>
    </row>
    <row r="178" spans="2:65" s="1" customFormat="1" ht="16.5" customHeight="1">
      <c r="B178" s="33"/>
      <c r="C178" s="146" t="s">
        <v>1106</v>
      </c>
      <c r="D178" s="146" t="s">
        <v>162</v>
      </c>
      <c r="E178" s="147" t="s">
        <v>3268</v>
      </c>
      <c r="F178" s="148" t="s">
        <v>3269</v>
      </c>
      <c r="G178" s="149" t="s">
        <v>370</v>
      </c>
      <c r="H178" s="150">
        <v>225</v>
      </c>
      <c r="I178" s="151"/>
      <c r="J178" s="152">
        <f aca="true" t="shared" si="40" ref="J178:J192">ROUND(I178*H178,2)</f>
        <v>0</v>
      </c>
      <c r="K178" s="148" t="s">
        <v>3204</v>
      </c>
      <c r="L178" s="33"/>
      <c r="M178" s="153" t="s">
        <v>21</v>
      </c>
      <c r="N178" s="154" t="s">
        <v>47</v>
      </c>
      <c r="P178" s="155">
        <f aca="true" t="shared" si="41" ref="P178:P192">O178*H178</f>
        <v>0</v>
      </c>
      <c r="Q178" s="155">
        <v>0</v>
      </c>
      <c r="R178" s="155">
        <f aca="true" t="shared" si="42" ref="R178:R192">Q178*H178</f>
        <v>0</v>
      </c>
      <c r="S178" s="155">
        <v>0</v>
      </c>
      <c r="T178" s="156">
        <f aca="true" t="shared" si="43" ref="T178:T192">S178*H178</f>
        <v>0</v>
      </c>
      <c r="AR178" s="157" t="s">
        <v>352</v>
      </c>
      <c r="AT178" s="157" t="s">
        <v>162</v>
      </c>
      <c r="AU178" s="157" t="s">
        <v>85</v>
      </c>
      <c r="AY178" s="18" t="s">
        <v>160</v>
      </c>
      <c r="BE178" s="158">
        <f aca="true" t="shared" si="44" ref="BE178:BE192">IF(N178="základní",J178,0)</f>
        <v>0</v>
      </c>
      <c r="BF178" s="158">
        <f aca="true" t="shared" si="45" ref="BF178:BF192">IF(N178="snížená",J178,0)</f>
        <v>0</v>
      </c>
      <c r="BG178" s="158">
        <f aca="true" t="shared" si="46" ref="BG178:BG192">IF(N178="zákl. přenesená",J178,0)</f>
        <v>0</v>
      </c>
      <c r="BH178" s="158">
        <f aca="true" t="shared" si="47" ref="BH178:BH192">IF(N178="sníž. přenesená",J178,0)</f>
        <v>0</v>
      </c>
      <c r="BI178" s="158">
        <f aca="true" t="shared" si="48" ref="BI178:BI192">IF(N178="nulová",J178,0)</f>
        <v>0</v>
      </c>
      <c r="BJ178" s="18" t="s">
        <v>83</v>
      </c>
      <c r="BK178" s="158">
        <f aca="true" t="shared" si="49" ref="BK178:BK192">ROUND(I178*H178,2)</f>
        <v>0</v>
      </c>
      <c r="BL178" s="18" t="s">
        <v>352</v>
      </c>
      <c r="BM178" s="157" t="s">
        <v>1575</v>
      </c>
    </row>
    <row r="179" spans="2:65" s="1" customFormat="1" ht="16.5" customHeight="1">
      <c r="B179" s="33"/>
      <c r="C179" s="192" t="s">
        <v>1111</v>
      </c>
      <c r="D179" s="192" t="s">
        <v>799</v>
      </c>
      <c r="E179" s="193" t="s">
        <v>3270</v>
      </c>
      <c r="F179" s="194" t="s">
        <v>3271</v>
      </c>
      <c r="G179" s="195" t="s">
        <v>370</v>
      </c>
      <c r="H179" s="196">
        <v>225</v>
      </c>
      <c r="I179" s="197"/>
      <c r="J179" s="198">
        <f t="shared" si="40"/>
        <v>0</v>
      </c>
      <c r="K179" s="194" t="s">
        <v>21</v>
      </c>
      <c r="L179" s="199"/>
      <c r="M179" s="200" t="s">
        <v>21</v>
      </c>
      <c r="N179" s="201" t="s">
        <v>47</v>
      </c>
      <c r="P179" s="155">
        <f t="shared" si="41"/>
        <v>0</v>
      </c>
      <c r="Q179" s="155">
        <v>0</v>
      </c>
      <c r="R179" s="155">
        <f t="shared" si="42"/>
        <v>0</v>
      </c>
      <c r="S179" s="155">
        <v>0</v>
      </c>
      <c r="T179" s="156">
        <f t="shared" si="43"/>
        <v>0</v>
      </c>
      <c r="AR179" s="157" t="s">
        <v>445</v>
      </c>
      <c r="AT179" s="157" t="s">
        <v>799</v>
      </c>
      <c r="AU179" s="157" t="s">
        <v>85</v>
      </c>
      <c r="AY179" s="18" t="s">
        <v>160</v>
      </c>
      <c r="BE179" s="158">
        <f t="shared" si="44"/>
        <v>0</v>
      </c>
      <c r="BF179" s="158">
        <f t="shared" si="45"/>
        <v>0</v>
      </c>
      <c r="BG179" s="158">
        <f t="shared" si="46"/>
        <v>0</v>
      </c>
      <c r="BH179" s="158">
        <f t="shared" si="47"/>
        <v>0</v>
      </c>
      <c r="BI179" s="158">
        <f t="shared" si="48"/>
        <v>0</v>
      </c>
      <c r="BJ179" s="18" t="s">
        <v>83</v>
      </c>
      <c r="BK179" s="158">
        <f t="shared" si="49"/>
        <v>0</v>
      </c>
      <c r="BL179" s="18" t="s">
        <v>352</v>
      </c>
      <c r="BM179" s="157" t="s">
        <v>1587</v>
      </c>
    </row>
    <row r="180" spans="2:65" s="1" customFormat="1" ht="16.5" customHeight="1">
      <c r="B180" s="33"/>
      <c r="C180" s="146" t="s">
        <v>1142</v>
      </c>
      <c r="D180" s="146" t="s">
        <v>162</v>
      </c>
      <c r="E180" s="147" t="s">
        <v>3272</v>
      </c>
      <c r="F180" s="148" t="s">
        <v>3273</v>
      </c>
      <c r="G180" s="149" t="s">
        <v>332</v>
      </c>
      <c r="H180" s="150">
        <v>205</v>
      </c>
      <c r="I180" s="151"/>
      <c r="J180" s="152">
        <f t="shared" si="40"/>
        <v>0</v>
      </c>
      <c r="K180" s="148" t="s">
        <v>3204</v>
      </c>
      <c r="L180" s="33"/>
      <c r="M180" s="153" t="s">
        <v>21</v>
      </c>
      <c r="N180" s="154" t="s">
        <v>47</v>
      </c>
      <c r="P180" s="155">
        <f t="shared" si="41"/>
        <v>0</v>
      </c>
      <c r="Q180" s="155">
        <v>0</v>
      </c>
      <c r="R180" s="155">
        <f t="shared" si="42"/>
        <v>0</v>
      </c>
      <c r="S180" s="155">
        <v>0</v>
      </c>
      <c r="T180" s="156">
        <f t="shared" si="43"/>
        <v>0</v>
      </c>
      <c r="AR180" s="157" t="s">
        <v>352</v>
      </c>
      <c r="AT180" s="157" t="s">
        <v>162</v>
      </c>
      <c r="AU180" s="157" t="s">
        <v>85</v>
      </c>
      <c r="AY180" s="18" t="s">
        <v>160</v>
      </c>
      <c r="BE180" s="158">
        <f t="shared" si="44"/>
        <v>0</v>
      </c>
      <c r="BF180" s="158">
        <f t="shared" si="45"/>
        <v>0</v>
      </c>
      <c r="BG180" s="158">
        <f t="shared" si="46"/>
        <v>0</v>
      </c>
      <c r="BH180" s="158">
        <f t="shared" si="47"/>
        <v>0</v>
      </c>
      <c r="BI180" s="158">
        <f t="shared" si="48"/>
        <v>0</v>
      </c>
      <c r="BJ180" s="18" t="s">
        <v>83</v>
      </c>
      <c r="BK180" s="158">
        <f t="shared" si="49"/>
        <v>0</v>
      </c>
      <c r="BL180" s="18" t="s">
        <v>352</v>
      </c>
      <c r="BM180" s="157" t="s">
        <v>1596</v>
      </c>
    </row>
    <row r="181" spans="2:65" s="1" customFormat="1" ht="16.5" customHeight="1">
      <c r="B181" s="33"/>
      <c r="C181" s="192" t="s">
        <v>1160</v>
      </c>
      <c r="D181" s="192" t="s">
        <v>799</v>
      </c>
      <c r="E181" s="193" t="s">
        <v>3274</v>
      </c>
      <c r="F181" s="194" t="s">
        <v>3275</v>
      </c>
      <c r="G181" s="195" t="s">
        <v>3174</v>
      </c>
      <c r="H181" s="196">
        <v>205</v>
      </c>
      <c r="I181" s="197"/>
      <c r="J181" s="198">
        <f t="shared" si="40"/>
        <v>0</v>
      </c>
      <c r="K181" s="194" t="s">
        <v>21</v>
      </c>
      <c r="L181" s="199"/>
      <c r="M181" s="200" t="s">
        <v>21</v>
      </c>
      <c r="N181" s="201" t="s">
        <v>47</v>
      </c>
      <c r="P181" s="155">
        <f t="shared" si="41"/>
        <v>0</v>
      </c>
      <c r="Q181" s="155">
        <v>0</v>
      </c>
      <c r="R181" s="155">
        <f t="shared" si="42"/>
        <v>0</v>
      </c>
      <c r="S181" s="155">
        <v>0</v>
      </c>
      <c r="T181" s="156">
        <f t="shared" si="43"/>
        <v>0</v>
      </c>
      <c r="AR181" s="157" t="s">
        <v>445</v>
      </c>
      <c r="AT181" s="157" t="s">
        <v>799</v>
      </c>
      <c r="AU181" s="157" t="s">
        <v>85</v>
      </c>
      <c r="AY181" s="18" t="s">
        <v>160</v>
      </c>
      <c r="BE181" s="158">
        <f t="shared" si="44"/>
        <v>0</v>
      </c>
      <c r="BF181" s="158">
        <f t="shared" si="45"/>
        <v>0</v>
      </c>
      <c r="BG181" s="158">
        <f t="shared" si="46"/>
        <v>0</v>
      </c>
      <c r="BH181" s="158">
        <f t="shared" si="47"/>
        <v>0</v>
      </c>
      <c r="BI181" s="158">
        <f t="shared" si="48"/>
        <v>0</v>
      </c>
      <c r="BJ181" s="18" t="s">
        <v>83</v>
      </c>
      <c r="BK181" s="158">
        <f t="shared" si="49"/>
        <v>0</v>
      </c>
      <c r="BL181" s="18" t="s">
        <v>352</v>
      </c>
      <c r="BM181" s="157" t="s">
        <v>1610</v>
      </c>
    </row>
    <row r="182" spans="2:65" s="1" customFormat="1" ht="16.5" customHeight="1">
      <c r="B182" s="33"/>
      <c r="C182" s="146" t="s">
        <v>1165</v>
      </c>
      <c r="D182" s="146" t="s">
        <v>162</v>
      </c>
      <c r="E182" s="147" t="s">
        <v>3276</v>
      </c>
      <c r="F182" s="148" t="s">
        <v>3277</v>
      </c>
      <c r="G182" s="149" t="s">
        <v>332</v>
      </c>
      <c r="H182" s="150">
        <v>3</v>
      </c>
      <c r="I182" s="151"/>
      <c r="J182" s="152">
        <f t="shared" si="40"/>
        <v>0</v>
      </c>
      <c r="K182" s="148" t="s">
        <v>3204</v>
      </c>
      <c r="L182" s="33"/>
      <c r="M182" s="153" t="s">
        <v>21</v>
      </c>
      <c r="N182" s="154" t="s">
        <v>47</v>
      </c>
      <c r="P182" s="155">
        <f t="shared" si="41"/>
        <v>0</v>
      </c>
      <c r="Q182" s="155">
        <v>0</v>
      </c>
      <c r="R182" s="155">
        <f t="shared" si="42"/>
        <v>0</v>
      </c>
      <c r="S182" s="155">
        <v>0</v>
      </c>
      <c r="T182" s="156">
        <f t="shared" si="43"/>
        <v>0</v>
      </c>
      <c r="AR182" s="157" t="s">
        <v>352</v>
      </c>
      <c r="AT182" s="157" t="s">
        <v>162</v>
      </c>
      <c r="AU182" s="157" t="s">
        <v>85</v>
      </c>
      <c r="AY182" s="18" t="s">
        <v>160</v>
      </c>
      <c r="BE182" s="158">
        <f t="shared" si="44"/>
        <v>0</v>
      </c>
      <c r="BF182" s="158">
        <f t="shared" si="45"/>
        <v>0</v>
      </c>
      <c r="BG182" s="158">
        <f t="shared" si="46"/>
        <v>0</v>
      </c>
      <c r="BH182" s="158">
        <f t="shared" si="47"/>
        <v>0</v>
      </c>
      <c r="BI182" s="158">
        <f t="shared" si="48"/>
        <v>0</v>
      </c>
      <c r="BJ182" s="18" t="s">
        <v>83</v>
      </c>
      <c r="BK182" s="158">
        <f t="shared" si="49"/>
        <v>0</v>
      </c>
      <c r="BL182" s="18" t="s">
        <v>352</v>
      </c>
      <c r="BM182" s="157" t="s">
        <v>1624</v>
      </c>
    </row>
    <row r="183" spans="2:65" s="1" customFormat="1" ht="16.5" customHeight="1">
      <c r="B183" s="33"/>
      <c r="C183" s="192" t="s">
        <v>1178</v>
      </c>
      <c r="D183" s="192" t="s">
        <v>799</v>
      </c>
      <c r="E183" s="193" t="s">
        <v>3278</v>
      </c>
      <c r="F183" s="194" t="s">
        <v>3279</v>
      </c>
      <c r="G183" s="195" t="s">
        <v>3174</v>
      </c>
      <c r="H183" s="196">
        <v>3</v>
      </c>
      <c r="I183" s="197"/>
      <c r="J183" s="198">
        <f t="shared" si="40"/>
        <v>0</v>
      </c>
      <c r="K183" s="194" t="s">
        <v>21</v>
      </c>
      <c r="L183" s="199"/>
      <c r="M183" s="200" t="s">
        <v>21</v>
      </c>
      <c r="N183" s="201" t="s">
        <v>47</v>
      </c>
      <c r="P183" s="155">
        <f t="shared" si="41"/>
        <v>0</v>
      </c>
      <c r="Q183" s="155">
        <v>0</v>
      </c>
      <c r="R183" s="155">
        <f t="shared" si="42"/>
        <v>0</v>
      </c>
      <c r="S183" s="155">
        <v>0</v>
      </c>
      <c r="T183" s="156">
        <f t="shared" si="43"/>
        <v>0</v>
      </c>
      <c r="AR183" s="157" t="s">
        <v>445</v>
      </c>
      <c r="AT183" s="157" t="s">
        <v>799</v>
      </c>
      <c r="AU183" s="157" t="s">
        <v>85</v>
      </c>
      <c r="AY183" s="18" t="s">
        <v>160</v>
      </c>
      <c r="BE183" s="158">
        <f t="shared" si="44"/>
        <v>0</v>
      </c>
      <c r="BF183" s="158">
        <f t="shared" si="45"/>
        <v>0</v>
      </c>
      <c r="BG183" s="158">
        <f t="shared" si="46"/>
        <v>0</v>
      </c>
      <c r="BH183" s="158">
        <f t="shared" si="47"/>
        <v>0</v>
      </c>
      <c r="BI183" s="158">
        <f t="shared" si="48"/>
        <v>0</v>
      </c>
      <c r="BJ183" s="18" t="s">
        <v>83</v>
      </c>
      <c r="BK183" s="158">
        <f t="shared" si="49"/>
        <v>0</v>
      </c>
      <c r="BL183" s="18" t="s">
        <v>352</v>
      </c>
      <c r="BM183" s="157" t="s">
        <v>1639</v>
      </c>
    </row>
    <row r="184" spans="2:65" s="1" customFormat="1" ht="16.5" customHeight="1">
      <c r="B184" s="33"/>
      <c r="C184" s="146" t="s">
        <v>1185</v>
      </c>
      <c r="D184" s="146" t="s">
        <v>162</v>
      </c>
      <c r="E184" s="147" t="s">
        <v>3280</v>
      </c>
      <c r="F184" s="148" t="s">
        <v>3281</v>
      </c>
      <c r="G184" s="149" t="s">
        <v>332</v>
      </c>
      <c r="H184" s="150">
        <v>15</v>
      </c>
      <c r="I184" s="151"/>
      <c r="J184" s="152">
        <f t="shared" si="40"/>
        <v>0</v>
      </c>
      <c r="K184" s="148" t="s">
        <v>3204</v>
      </c>
      <c r="L184" s="33"/>
      <c r="M184" s="153" t="s">
        <v>21</v>
      </c>
      <c r="N184" s="154" t="s">
        <v>47</v>
      </c>
      <c r="P184" s="155">
        <f t="shared" si="41"/>
        <v>0</v>
      </c>
      <c r="Q184" s="155">
        <v>0</v>
      </c>
      <c r="R184" s="155">
        <f t="shared" si="42"/>
        <v>0</v>
      </c>
      <c r="S184" s="155">
        <v>0</v>
      </c>
      <c r="T184" s="156">
        <f t="shared" si="43"/>
        <v>0</v>
      </c>
      <c r="AR184" s="157" t="s">
        <v>352</v>
      </c>
      <c r="AT184" s="157" t="s">
        <v>162</v>
      </c>
      <c r="AU184" s="157" t="s">
        <v>85</v>
      </c>
      <c r="AY184" s="18" t="s">
        <v>160</v>
      </c>
      <c r="BE184" s="158">
        <f t="shared" si="44"/>
        <v>0</v>
      </c>
      <c r="BF184" s="158">
        <f t="shared" si="45"/>
        <v>0</v>
      </c>
      <c r="BG184" s="158">
        <f t="shared" si="46"/>
        <v>0</v>
      </c>
      <c r="BH184" s="158">
        <f t="shared" si="47"/>
        <v>0</v>
      </c>
      <c r="BI184" s="158">
        <f t="shared" si="48"/>
        <v>0</v>
      </c>
      <c r="BJ184" s="18" t="s">
        <v>83</v>
      </c>
      <c r="BK184" s="158">
        <f t="shared" si="49"/>
        <v>0</v>
      </c>
      <c r="BL184" s="18" t="s">
        <v>352</v>
      </c>
      <c r="BM184" s="157" t="s">
        <v>1654</v>
      </c>
    </row>
    <row r="185" spans="2:65" s="1" customFormat="1" ht="16.5" customHeight="1">
      <c r="B185" s="33"/>
      <c r="C185" s="192" t="s">
        <v>1189</v>
      </c>
      <c r="D185" s="192" t="s">
        <v>799</v>
      </c>
      <c r="E185" s="193" t="s">
        <v>3282</v>
      </c>
      <c r="F185" s="194" t="s">
        <v>3283</v>
      </c>
      <c r="G185" s="195" t="s">
        <v>3174</v>
      </c>
      <c r="H185" s="196">
        <v>15</v>
      </c>
      <c r="I185" s="197"/>
      <c r="J185" s="198">
        <f t="shared" si="40"/>
        <v>0</v>
      </c>
      <c r="K185" s="194" t="s">
        <v>21</v>
      </c>
      <c r="L185" s="199"/>
      <c r="M185" s="200" t="s">
        <v>21</v>
      </c>
      <c r="N185" s="201" t="s">
        <v>47</v>
      </c>
      <c r="P185" s="155">
        <f t="shared" si="41"/>
        <v>0</v>
      </c>
      <c r="Q185" s="155">
        <v>0</v>
      </c>
      <c r="R185" s="155">
        <f t="shared" si="42"/>
        <v>0</v>
      </c>
      <c r="S185" s="155">
        <v>0</v>
      </c>
      <c r="T185" s="156">
        <f t="shared" si="43"/>
        <v>0</v>
      </c>
      <c r="AR185" s="157" t="s">
        <v>445</v>
      </c>
      <c r="AT185" s="157" t="s">
        <v>799</v>
      </c>
      <c r="AU185" s="157" t="s">
        <v>85</v>
      </c>
      <c r="AY185" s="18" t="s">
        <v>160</v>
      </c>
      <c r="BE185" s="158">
        <f t="shared" si="44"/>
        <v>0</v>
      </c>
      <c r="BF185" s="158">
        <f t="shared" si="45"/>
        <v>0</v>
      </c>
      <c r="BG185" s="158">
        <f t="shared" si="46"/>
        <v>0</v>
      </c>
      <c r="BH185" s="158">
        <f t="shared" si="47"/>
        <v>0</v>
      </c>
      <c r="BI185" s="158">
        <f t="shared" si="48"/>
        <v>0</v>
      </c>
      <c r="BJ185" s="18" t="s">
        <v>83</v>
      </c>
      <c r="BK185" s="158">
        <f t="shared" si="49"/>
        <v>0</v>
      </c>
      <c r="BL185" s="18" t="s">
        <v>352</v>
      </c>
      <c r="BM185" s="157" t="s">
        <v>1674</v>
      </c>
    </row>
    <row r="186" spans="2:65" s="1" customFormat="1" ht="16.5" customHeight="1">
      <c r="B186" s="33"/>
      <c r="C186" s="146" t="s">
        <v>1193</v>
      </c>
      <c r="D186" s="146" t="s">
        <v>162</v>
      </c>
      <c r="E186" s="147" t="s">
        <v>3284</v>
      </c>
      <c r="F186" s="148" t="s">
        <v>3285</v>
      </c>
      <c r="G186" s="149" t="s">
        <v>332</v>
      </c>
      <c r="H186" s="150">
        <v>60</v>
      </c>
      <c r="I186" s="151"/>
      <c r="J186" s="152">
        <f t="shared" si="40"/>
        <v>0</v>
      </c>
      <c r="K186" s="148" t="s">
        <v>3204</v>
      </c>
      <c r="L186" s="33"/>
      <c r="M186" s="153" t="s">
        <v>21</v>
      </c>
      <c r="N186" s="154" t="s">
        <v>47</v>
      </c>
      <c r="P186" s="155">
        <f t="shared" si="41"/>
        <v>0</v>
      </c>
      <c r="Q186" s="155">
        <v>0</v>
      </c>
      <c r="R186" s="155">
        <f t="shared" si="42"/>
        <v>0</v>
      </c>
      <c r="S186" s="155">
        <v>0</v>
      </c>
      <c r="T186" s="156">
        <f t="shared" si="43"/>
        <v>0</v>
      </c>
      <c r="AR186" s="157" t="s">
        <v>352</v>
      </c>
      <c r="AT186" s="157" t="s">
        <v>162</v>
      </c>
      <c r="AU186" s="157" t="s">
        <v>85</v>
      </c>
      <c r="AY186" s="18" t="s">
        <v>160</v>
      </c>
      <c r="BE186" s="158">
        <f t="shared" si="44"/>
        <v>0</v>
      </c>
      <c r="BF186" s="158">
        <f t="shared" si="45"/>
        <v>0</v>
      </c>
      <c r="BG186" s="158">
        <f t="shared" si="46"/>
        <v>0</v>
      </c>
      <c r="BH186" s="158">
        <f t="shared" si="47"/>
        <v>0</v>
      </c>
      <c r="BI186" s="158">
        <f t="shared" si="48"/>
        <v>0</v>
      </c>
      <c r="BJ186" s="18" t="s">
        <v>83</v>
      </c>
      <c r="BK186" s="158">
        <f t="shared" si="49"/>
        <v>0</v>
      </c>
      <c r="BL186" s="18" t="s">
        <v>352</v>
      </c>
      <c r="BM186" s="157" t="s">
        <v>1684</v>
      </c>
    </row>
    <row r="187" spans="2:65" s="1" customFormat="1" ht="16.5" customHeight="1">
      <c r="B187" s="33"/>
      <c r="C187" s="192" t="s">
        <v>1201</v>
      </c>
      <c r="D187" s="192" t="s">
        <v>799</v>
      </c>
      <c r="E187" s="193" t="s">
        <v>3286</v>
      </c>
      <c r="F187" s="194" t="s">
        <v>3287</v>
      </c>
      <c r="G187" s="195" t="s">
        <v>3174</v>
      </c>
      <c r="H187" s="196">
        <v>60</v>
      </c>
      <c r="I187" s="197"/>
      <c r="J187" s="198">
        <f t="shared" si="40"/>
        <v>0</v>
      </c>
      <c r="K187" s="194" t="s">
        <v>21</v>
      </c>
      <c r="L187" s="199"/>
      <c r="M187" s="200" t="s">
        <v>21</v>
      </c>
      <c r="N187" s="201" t="s">
        <v>47</v>
      </c>
      <c r="P187" s="155">
        <f t="shared" si="41"/>
        <v>0</v>
      </c>
      <c r="Q187" s="155">
        <v>0</v>
      </c>
      <c r="R187" s="155">
        <f t="shared" si="42"/>
        <v>0</v>
      </c>
      <c r="S187" s="155">
        <v>0</v>
      </c>
      <c r="T187" s="156">
        <f t="shared" si="43"/>
        <v>0</v>
      </c>
      <c r="AR187" s="157" t="s">
        <v>445</v>
      </c>
      <c r="AT187" s="157" t="s">
        <v>799</v>
      </c>
      <c r="AU187" s="157" t="s">
        <v>85</v>
      </c>
      <c r="AY187" s="18" t="s">
        <v>160</v>
      </c>
      <c r="BE187" s="158">
        <f t="shared" si="44"/>
        <v>0</v>
      </c>
      <c r="BF187" s="158">
        <f t="shared" si="45"/>
        <v>0</v>
      </c>
      <c r="BG187" s="158">
        <f t="shared" si="46"/>
        <v>0</v>
      </c>
      <c r="BH187" s="158">
        <f t="shared" si="47"/>
        <v>0</v>
      </c>
      <c r="BI187" s="158">
        <f t="shared" si="48"/>
        <v>0</v>
      </c>
      <c r="BJ187" s="18" t="s">
        <v>83</v>
      </c>
      <c r="BK187" s="158">
        <f t="shared" si="49"/>
        <v>0</v>
      </c>
      <c r="BL187" s="18" t="s">
        <v>352</v>
      </c>
      <c r="BM187" s="157" t="s">
        <v>1695</v>
      </c>
    </row>
    <row r="188" spans="2:65" s="1" customFormat="1" ht="16.5" customHeight="1">
      <c r="B188" s="33"/>
      <c r="C188" s="146" t="s">
        <v>1205</v>
      </c>
      <c r="D188" s="146" t="s">
        <v>162</v>
      </c>
      <c r="E188" s="147" t="s">
        <v>3288</v>
      </c>
      <c r="F188" s="148" t="s">
        <v>3289</v>
      </c>
      <c r="G188" s="149" t="s">
        <v>332</v>
      </c>
      <c r="H188" s="150">
        <v>25</v>
      </c>
      <c r="I188" s="151"/>
      <c r="J188" s="152">
        <f t="shared" si="40"/>
        <v>0</v>
      </c>
      <c r="K188" s="148" t="s">
        <v>3204</v>
      </c>
      <c r="L188" s="33"/>
      <c r="M188" s="153" t="s">
        <v>21</v>
      </c>
      <c r="N188" s="154" t="s">
        <v>47</v>
      </c>
      <c r="P188" s="155">
        <f t="shared" si="41"/>
        <v>0</v>
      </c>
      <c r="Q188" s="155">
        <v>0</v>
      </c>
      <c r="R188" s="155">
        <f t="shared" si="42"/>
        <v>0</v>
      </c>
      <c r="S188" s="155">
        <v>0</v>
      </c>
      <c r="T188" s="156">
        <f t="shared" si="43"/>
        <v>0</v>
      </c>
      <c r="AR188" s="157" t="s">
        <v>352</v>
      </c>
      <c r="AT188" s="157" t="s">
        <v>162</v>
      </c>
      <c r="AU188" s="157" t="s">
        <v>85</v>
      </c>
      <c r="AY188" s="18" t="s">
        <v>160</v>
      </c>
      <c r="BE188" s="158">
        <f t="shared" si="44"/>
        <v>0</v>
      </c>
      <c r="BF188" s="158">
        <f t="shared" si="45"/>
        <v>0</v>
      </c>
      <c r="BG188" s="158">
        <f t="shared" si="46"/>
        <v>0</v>
      </c>
      <c r="BH188" s="158">
        <f t="shared" si="47"/>
        <v>0</v>
      </c>
      <c r="BI188" s="158">
        <f t="shared" si="48"/>
        <v>0</v>
      </c>
      <c r="BJ188" s="18" t="s">
        <v>83</v>
      </c>
      <c r="BK188" s="158">
        <f t="shared" si="49"/>
        <v>0</v>
      </c>
      <c r="BL188" s="18" t="s">
        <v>352</v>
      </c>
      <c r="BM188" s="157" t="s">
        <v>1703</v>
      </c>
    </row>
    <row r="189" spans="2:65" s="1" customFormat="1" ht="16.5" customHeight="1">
      <c r="B189" s="33"/>
      <c r="C189" s="146" t="s">
        <v>1219</v>
      </c>
      <c r="D189" s="146" t="s">
        <v>162</v>
      </c>
      <c r="E189" s="147" t="s">
        <v>3290</v>
      </c>
      <c r="F189" s="148" t="s">
        <v>3291</v>
      </c>
      <c r="G189" s="149" t="s">
        <v>370</v>
      </c>
      <c r="H189" s="150">
        <v>270</v>
      </c>
      <c r="I189" s="151"/>
      <c r="J189" s="152">
        <f t="shared" si="40"/>
        <v>0</v>
      </c>
      <c r="K189" s="148" t="s">
        <v>3204</v>
      </c>
      <c r="L189" s="33"/>
      <c r="M189" s="153" t="s">
        <v>21</v>
      </c>
      <c r="N189" s="154" t="s">
        <v>47</v>
      </c>
      <c r="P189" s="155">
        <f t="shared" si="41"/>
        <v>0</v>
      </c>
      <c r="Q189" s="155">
        <v>0</v>
      </c>
      <c r="R189" s="155">
        <f t="shared" si="42"/>
        <v>0</v>
      </c>
      <c r="S189" s="155">
        <v>0</v>
      </c>
      <c r="T189" s="156">
        <f t="shared" si="43"/>
        <v>0</v>
      </c>
      <c r="AR189" s="157" t="s">
        <v>352</v>
      </c>
      <c r="AT189" s="157" t="s">
        <v>162</v>
      </c>
      <c r="AU189" s="157" t="s">
        <v>85</v>
      </c>
      <c r="AY189" s="18" t="s">
        <v>160</v>
      </c>
      <c r="BE189" s="158">
        <f t="shared" si="44"/>
        <v>0</v>
      </c>
      <c r="BF189" s="158">
        <f t="shared" si="45"/>
        <v>0</v>
      </c>
      <c r="BG189" s="158">
        <f t="shared" si="46"/>
        <v>0</v>
      </c>
      <c r="BH189" s="158">
        <f t="shared" si="47"/>
        <v>0</v>
      </c>
      <c r="BI189" s="158">
        <f t="shared" si="48"/>
        <v>0</v>
      </c>
      <c r="BJ189" s="18" t="s">
        <v>83</v>
      </c>
      <c r="BK189" s="158">
        <f t="shared" si="49"/>
        <v>0</v>
      </c>
      <c r="BL189" s="18" t="s">
        <v>352</v>
      </c>
      <c r="BM189" s="157" t="s">
        <v>1718</v>
      </c>
    </row>
    <row r="190" spans="2:65" s="1" customFormat="1" ht="16.5" customHeight="1">
      <c r="B190" s="33"/>
      <c r="C190" s="192" t="s">
        <v>1224</v>
      </c>
      <c r="D190" s="192" t="s">
        <v>799</v>
      </c>
      <c r="E190" s="193" t="s">
        <v>3292</v>
      </c>
      <c r="F190" s="194" t="s">
        <v>3293</v>
      </c>
      <c r="G190" s="195" t="s">
        <v>799</v>
      </c>
      <c r="H190" s="196">
        <v>270</v>
      </c>
      <c r="I190" s="197"/>
      <c r="J190" s="198">
        <f t="shared" si="40"/>
        <v>0</v>
      </c>
      <c r="K190" s="194" t="s">
        <v>21</v>
      </c>
      <c r="L190" s="199"/>
      <c r="M190" s="200" t="s">
        <v>21</v>
      </c>
      <c r="N190" s="201" t="s">
        <v>47</v>
      </c>
      <c r="P190" s="155">
        <f t="shared" si="41"/>
        <v>0</v>
      </c>
      <c r="Q190" s="155">
        <v>0</v>
      </c>
      <c r="R190" s="155">
        <f t="shared" si="42"/>
        <v>0</v>
      </c>
      <c r="S190" s="155">
        <v>0</v>
      </c>
      <c r="T190" s="156">
        <f t="shared" si="43"/>
        <v>0</v>
      </c>
      <c r="AR190" s="157" t="s">
        <v>445</v>
      </c>
      <c r="AT190" s="157" t="s">
        <v>799</v>
      </c>
      <c r="AU190" s="157" t="s">
        <v>85</v>
      </c>
      <c r="AY190" s="18" t="s">
        <v>160</v>
      </c>
      <c r="BE190" s="158">
        <f t="shared" si="44"/>
        <v>0</v>
      </c>
      <c r="BF190" s="158">
        <f t="shared" si="45"/>
        <v>0</v>
      </c>
      <c r="BG190" s="158">
        <f t="shared" si="46"/>
        <v>0</v>
      </c>
      <c r="BH190" s="158">
        <f t="shared" si="47"/>
        <v>0</v>
      </c>
      <c r="BI190" s="158">
        <f t="shared" si="48"/>
        <v>0</v>
      </c>
      <c r="BJ190" s="18" t="s">
        <v>83</v>
      </c>
      <c r="BK190" s="158">
        <f t="shared" si="49"/>
        <v>0</v>
      </c>
      <c r="BL190" s="18" t="s">
        <v>352</v>
      </c>
      <c r="BM190" s="157" t="s">
        <v>1726</v>
      </c>
    </row>
    <row r="191" spans="2:65" s="1" customFormat="1" ht="16.5" customHeight="1">
      <c r="B191" s="33"/>
      <c r="C191" s="146" t="s">
        <v>1229</v>
      </c>
      <c r="D191" s="146" t="s">
        <v>162</v>
      </c>
      <c r="E191" s="147" t="s">
        <v>3294</v>
      </c>
      <c r="F191" s="148" t="s">
        <v>3295</v>
      </c>
      <c r="G191" s="149" t="s">
        <v>370</v>
      </c>
      <c r="H191" s="150">
        <v>630</v>
      </c>
      <c r="I191" s="151"/>
      <c r="J191" s="152">
        <f t="shared" si="40"/>
        <v>0</v>
      </c>
      <c r="K191" s="148" t="s">
        <v>3183</v>
      </c>
      <c r="L191" s="33"/>
      <c r="M191" s="153" t="s">
        <v>21</v>
      </c>
      <c r="N191" s="154" t="s">
        <v>47</v>
      </c>
      <c r="P191" s="155">
        <f t="shared" si="41"/>
        <v>0</v>
      </c>
      <c r="Q191" s="155">
        <v>0</v>
      </c>
      <c r="R191" s="155">
        <f t="shared" si="42"/>
        <v>0</v>
      </c>
      <c r="S191" s="155">
        <v>0</v>
      </c>
      <c r="T191" s="156">
        <f t="shared" si="43"/>
        <v>0</v>
      </c>
      <c r="AR191" s="157" t="s">
        <v>352</v>
      </c>
      <c r="AT191" s="157" t="s">
        <v>162</v>
      </c>
      <c r="AU191" s="157" t="s">
        <v>85</v>
      </c>
      <c r="AY191" s="18" t="s">
        <v>160</v>
      </c>
      <c r="BE191" s="158">
        <f t="shared" si="44"/>
        <v>0</v>
      </c>
      <c r="BF191" s="158">
        <f t="shared" si="45"/>
        <v>0</v>
      </c>
      <c r="BG191" s="158">
        <f t="shared" si="46"/>
        <v>0</v>
      </c>
      <c r="BH191" s="158">
        <f t="shared" si="47"/>
        <v>0</v>
      </c>
      <c r="BI191" s="158">
        <f t="shared" si="48"/>
        <v>0</v>
      </c>
      <c r="BJ191" s="18" t="s">
        <v>83</v>
      </c>
      <c r="BK191" s="158">
        <f t="shared" si="49"/>
        <v>0</v>
      </c>
      <c r="BL191" s="18" t="s">
        <v>352</v>
      </c>
      <c r="BM191" s="157" t="s">
        <v>1743</v>
      </c>
    </row>
    <row r="192" spans="2:65" s="1" customFormat="1" ht="16.5" customHeight="1">
      <c r="B192" s="33"/>
      <c r="C192" s="192" t="s">
        <v>1235</v>
      </c>
      <c r="D192" s="192" t="s">
        <v>799</v>
      </c>
      <c r="E192" s="193" t="s">
        <v>3296</v>
      </c>
      <c r="F192" s="194" t="s">
        <v>3297</v>
      </c>
      <c r="G192" s="195" t="s">
        <v>3251</v>
      </c>
      <c r="H192" s="196">
        <v>142.38</v>
      </c>
      <c r="I192" s="197"/>
      <c r="J192" s="198">
        <f t="shared" si="40"/>
        <v>0</v>
      </c>
      <c r="K192" s="194" t="s">
        <v>3183</v>
      </c>
      <c r="L192" s="199"/>
      <c r="M192" s="200" t="s">
        <v>21</v>
      </c>
      <c r="N192" s="201" t="s">
        <v>47</v>
      </c>
      <c r="P192" s="155">
        <f t="shared" si="41"/>
        <v>0</v>
      </c>
      <c r="Q192" s="155">
        <v>0</v>
      </c>
      <c r="R192" s="155">
        <f t="shared" si="42"/>
        <v>0</v>
      </c>
      <c r="S192" s="155">
        <v>0</v>
      </c>
      <c r="T192" s="156">
        <f t="shared" si="43"/>
        <v>0</v>
      </c>
      <c r="AR192" s="157" t="s">
        <v>445</v>
      </c>
      <c r="AT192" s="157" t="s">
        <v>799</v>
      </c>
      <c r="AU192" s="157" t="s">
        <v>85</v>
      </c>
      <c r="AY192" s="18" t="s">
        <v>160</v>
      </c>
      <c r="BE192" s="158">
        <f t="shared" si="44"/>
        <v>0</v>
      </c>
      <c r="BF192" s="158">
        <f t="shared" si="45"/>
        <v>0</v>
      </c>
      <c r="BG192" s="158">
        <f t="shared" si="46"/>
        <v>0</v>
      </c>
      <c r="BH192" s="158">
        <f t="shared" si="47"/>
        <v>0</v>
      </c>
      <c r="BI192" s="158">
        <f t="shared" si="48"/>
        <v>0</v>
      </c>
      <c r="BJ192" s="18" t="s">
        <v>83</v>
      </c>
      <c r="BK192" s="158">
        <f t="shared" si="49"/>
        <v>0</v>
      </c>
      <c r="BL192" s="18" t="s">
        <v>352</v>
      </c>
      <c r="BM192" s="157" t="s">
        <v>1754</v>
      </c>
    </row>
    <row r="193" spans="2:47" s="1" customFormat="1" ht="18">
      <c r="B193" s="33"/>
      <c r="D193" s="159" t="s">
        <v>681</v>
      </c>
      <c r="F193" s="160" t="s">
        <v>3260</v>
      </c>
      <c r="I193" s="94"/>
      <c r="L193" s="33"/>
      <c r="M193" s="161"/>
      <c r="T193" s="54"/>
      <c r="AT193" s="18" t="s">
        <v>681</v>
      </c>
      <c r="AU193" s="18" t="s">
        <v>85</v>
      </c>
    </row>
    <row r="194" spans="2:65" s="1" customFormat="1" ht="16.5" customHeight="1">
      <c r="B194" s="33"/>
      <c r="C194" s="146" t="s">
        <v>1242</v>
      </c>
      <c r="D194" s="146" t="s">
        <v>162</v>
      </c>
      <c r="E194" s="147" t="s">
        <v>3298</v>
      </c>
      <c r="F194" s="148" t="s">
        <v>3299</v>
      </c>
      <c r="G194" s="149" t="s">
        <v>332</v>
      </c>
      <c r="H194" s="150">
        <v>1</v>
      </c>
      <c r="I194" s="151"/>
      <c r="J194" s="152">
        <f>ROUND(I194*H194,2)</f>
        <v>0</v>
      </c>
      <c r="K194" s="148" t="s">
        <v>3204</v>
      </c>
      <c r="L194" s="33"/>
      <c r="M194" s="153" t="s">
        <v>21</v>
      </c>
      <c r="N194" s="154" t="s">
        <v>47</v>
      </c>
      <c r="P194" s="155">
        <f>O194*H194</f>
        <v>0</v>
      </c>
      <c r="Q194" s="155">
        <v>0</v>
      </c>
      <c r="R194" s="155">
        <f>Q194*H194</f>
        <v>0</v>
      </c>
      <c r="S194" s="155">
        <v>0</v>
      </c>
      <c r="T194" s="156">
        <f>S194*H194</f>
        <v>0</v>
      </c>
      <c r="AR194" s="157" t="s">
        <v>352</v>
      </c>
      <c r="AT194" s="157" t="s">
        <v>162</v>
      </c>
      <c r="AU194" s="157" t="s">
        <v>85</v>
      </c>
      <c r="AY194" s="18" t="s">
        <v>160</v>
      </c>
      <c r="BE194" s="158">
        <f>IF(N194="základní",J194,0)</f>
        <v>0</v>
      </c>
      <c r="BF194" s="158">
        <f>IF(N194="snížená",J194,0)</f>
        <v>0</v>
      </c>
      <c r="BG194" s="158">
        <f>IF(N194="zákl. přenesená",J194,0)</f>
        <v>0</v>
      </c>
      <c r="BH194" s="158">
        <f>IF(N194="sníž. přenesená",J194,0)</f>
        <v>0</v>
      </c>
      <c r="BI194" s="158">
        <f>IF(N194="nulová",J194,0)</f>
        <v>0</v>
      </c>
      <c r="BJ194" s="18" t="s">
        <v>83</v>
      </c>
      <c r="BK194" s="158">
        <f>ROUND(I194*H194,2)</f>
        <v>0</v>
      </c>
      <c r="BL194" s="18" t="s">
        <v>352</v>
      </c>
      <c r="BM194" s="157" t="s">
        <v>1763</v>
      </c>
    </row>
    <row r="195" spans="2:63" s="11" customFormat="1" ht="22.75" customHeight="1">
      <c r="B195" s="134"/>
      <c r="D195" s="135" t="s">
        <v>75</v>
      </c>
      <c r="E195" s="144" t="s">
        <v>3300</v>
      </c>
      <c r="F195" s="144" t="s">
        <v>3301</v>
      </c>
      <c r="I195" s="137"/>
      <c r="J195" s="145">
        <f>BK195</f>
        <v>0</v>
      </c>
      <c r="L195" s="134"/>
      <c r="M195" s="139"/>
      <c r="P195" s="140">
        <f>SUM(P196:P201)</f>
        <v>0</v>
      </c>
      <c r="R195" s="140">
        <f>SUM(R196:R201)</f>
        <v>0</v>
      </c>
      <c r="T195" s="141">
        <f>SUM(T196:T201)</f>
        <v>0</v>
      </c>
      <c r="AR195" s="135" t="s">
        <v>85</v>
      </c>
      <c r="AT195" s="142" t="s">
        <v>75</v>
      </c>
      <c r="AU195" s="142" t="s">
        <v>83</v>
      </c>
      <c r="AY195" s="135" t="s">
        <v>160</v>
      </c>
      <c r="BK195" s="143">
        <f>SUM(BK196:BK201)</f>
        <v>0</v>
      </c>
    </row>
    <row r="196" spans="2:65" s="1" customFormat="1" ht="16.5" customHeight="1">
      <c r="B196" s="33"/>
      <c r="C196" s="146" t="s">
        <v>1247</v>
      </c>
      <c r="D196" s="146" t="s">
        <v>162</v>
      </c>
      <c r="E196" s="147" t="s">
        <v>3302</v>
      </c>
      <c r="F196" s="148" t="s">
        <v>3303</v>
      </c>
      <c r="G196" s="149" t="s">
        <v>3132</v>
      </c>
      <c r="H196" s="150">
        <v>10</v>
      </c>
      <c r="I196" s="151"/>
      <c r="J196" s="152">
        <f aca="true" t="shared" si="50" ref="J196:J201">ROUND(I196*H196,2)</f>
        <v>0</v>
      </c>
      <c r="K196" s="148" t="s">
        <v>21</v>
      </c>
      <c r="L196" s="33"/>
      <c r="M196" s="153" t="s">
        <v>21</v>
      </c>
      <c r="N196" s="154" t="s">
        <v>47</v>
      </c>
      <c r="P196" s="155">
        <f aca="true" t="shared" si="51" ref="P196:P201">O196*H196</f>
        <v>0</v>
      </c>
      <c r="Q196" s="155">
        <v>0</v>
      </c>
      <c r="R196" s="155">
        <f aca="true" t="shared" si="52" ref="R196:R201">Q196*H196</f>
        <v>0</v>
      </c>
      <c r="S196" s="155">
        <v>0</v>
      </c>
      <c r="T196" s="156">
        <f aca="true" t="shared" si="53" ref="T196:T201">S196*H196</f>
        <v>0</v>
      </c>
      <c r="AR196" s="157" t="s">
        <v>352</v>
      </c>
      <c r="AT196" s="157" t="s">
        <v>162</v>
      </c>
      <c r="AU196" s="157" t="s">
        <v>85</v>
      </c>
      <c r="AY196" s="18" t="s">
        <v>160</v>
      </c>
      <c r="BE196" s="158">
        <f aca="true" t="shared" si="54" ref="BE196:BE201">IF(N196="základní",J196,0)</f>
        <v>0</v>
      </c>
      <c r="BF196" s="158">
        <f aca="true" t="shared" si="55" ref="BF196:BF201">IF(N196="snížená",J196,0)</f>
        <v>0</v>
      </c>
      <c r="BG196" s="158">
        <f aca="true" t="shared" si="56" ref="BG196:BG201">IF(N196="zákl. přenesená",J196,0)</f>
        <v>0</v>
      </c>
      <c r="BH196" s="158">
        <f aca="true" t="shared" si="57" ref="BH196:BH201">IF(N196="sníž. přenesená",J196,0)</f>
        <v>0</v>
      </c>
      <c r="BI196" s="158">
        <f aca="true" t="shared" si="58" ref="BI196:BI201">IF(N196="nulová",J196,0)</f>
        <v>0</v>
      </c>
      <c r="BJ196" s="18" t="s">
        <v>83</v>
      </c>
      <c r="BK196" s="158">
        <f aca="true" t="shared" si="59" ref="BK196:BK201">ROUND(I196*H196,2)</f>
        <v>0</v>
      </c>
      <c r="BL196" s="18" t="s">
        <v>352</v>
      </c>
      <c r="BM196" s="157" t="s">
        <v>2922</v>
      </c>
    </row>
    <row r="197" spans="2:65" s="1" customFormat="1" ht="16.5" customHeight="1">
      <c r="B197" s="33"/>
      <c r="C197" s="192" t="s">
        <v>1254</v>
      </c>
      <c r="D197" s="192" t="s">
        <v>799</v>
      </c>
      <c r="E197" s="193" t="s">
        <v>3304</v>
      </c>
      <c r="F197" s="194" t="s">
        <v>3305</v>
      </c>
      <c r="G197" s="195" t="s">
        <v>370</v>
      </c>
      <c r="H197" s="196">
        <v>320</v>
      </c>
      <c r="I197" s="197"/>
      <c r="J197" s="198">
        <f t="shared" si="50"/>
        <v>0</v>
      </c>
      <c r="K197" s="194" t="s">
        <v>21</v>
      </c>
      <c r="L197" s="199"/>
      <c r="M197" s="200" t="s">
        <v>21</v>
      </c>
      <c r="N197" s="201" t="s">
        <v>47</v>
      </c>
      <c r="P197" s="155">
        <f t="shared" si="51"/>
        <v>0</v>
      </c>
      <c r="Q197" s="155">
        <v>0</v>
      </c>
      <c r="R197" s="155">
        <f t="shared" si="52"/>
        <v>0</v>
      </c>
      <c r="S197" s="155">
        <v>0</v>
      </c>
      <c r="T197" s="156">
        <f t="shared" si="53"/>
        <v>0</v>
      </c>
      <c r="AR197" s="157" t="s">
        <v>445</v>
      </c>
      <c r="AT197" s="157" t="s">
        <v>799</v>
      </c>
      <c r="AU197" s="157" t="s">
        <v>85</v>
      </c>
      <c r="AY197" s="18" t="s">
        <v>160</v>
      </c>
      <c r="BE197" s="158">
        <f t="shared" si="54"/>
        <v>0</v>
      </c>
      <c r="BF197" s="158">
        <f t="shared" si="55"/>
        <v>0</v>
      </c>
      <c r="BG197" s="158">
        <f t="shared" si="56"/>
        <v>0</v>
      </c>
      <c r="BH197" s="158">
        <f t="shared" si="57"/>
        <v>0</v>
      </c>
      <c r="BI197" s="158">
        <f t="shared" si="58"/>
        <v>0</v>
      </c>
      <c r="BJ197" s="18" t="s">
        <v>83</v>
      </c>
      <c r="BK197" s="158">
        <f t="shared" si="59"/>
        <v>0</v>
      </c>
      <c r="BL197" s="18" t="s">
        <v>352</v>
      </c>
      <c r="BM197" s="157" t="s">
        <v>1772</v>
      </c>
    </row>
    <row r="198" spans="2:65" s="1" customFormat="1" ht="16.5" customHeight="1">
      <c r="B198" s="33"/>
      <c r="C198" s="192" t="s">
        <v>1258</v>
      </c>
      <c r="D198" s="192" t="s">
        <v>799</v>
      </c>
      <c r="E198" s="193" t="s">
        <v>3306</v>
      </c>
      <c r="F198" s="194" t="s">
        <v>3307</v>
      </c>
      <c r="G198" s="195" t="s">
        <v>3132</v>
      </c>
      <c r="H198" s="196">
        <v>5</v>
      </c>
      <c r="I198" s="197"/>
      <c r="J198" s="198">
        <f t="shared" si="50"/>
        <v>0</v>
      </c>
      <c r="K198" s="194" t="s">
        <v>21</v>
      </c>
      <c r="L198" s="199"/>
      <c r="M198" s="200" t="s">
        <v>21</v>
      </c>
      <c r="N198" s="201" t="s">
        <v>47</v>
      </c>
      <c r="P198" s="155">
        <f t="shared" si="51"/>
        <v>0</v>
      </c>
      <c r="Q198" s="155">
        <v>0</v>
      </c>
      <c r="R198" s="155">
        <f t="shared" si="52"/>
        <v>0</v>
      </c>
      <c r="S198" s="155">
        <v>0</v>
      </c>
      <c r="T198" s="156">
        <f t="shared" si="53"/>
        <v>0</v>
      </c>
      <c r="AR198" s="157" t="s">
        <v>445</v>
      </c>
      <c r="AT198" s="157" t="s">
        <v>799</v>
      </c>
      <c r="AU198" s="157" t="s">
        <v>85</v>
      </c>
      <c r="AY198" s="18" t="s">
        <v>160</v>
      </c>
      <c r="BE198" s="158">
        <f t="shared" si="54"/>
        <v>0</v>
      </c>
      <c r="BF198" s="158">
        <f t="shared" si="55"/>
        <v>0</v>
      </c>
      <c r="BG198" s="158">
        <f t="shared" si="56"/>
        <v>0</v>
      </c>
      <c r="BH198" s="158">
        <f t="shared" si="57"/>
        <v>0</v>
      </c>
      <c r="BI198" s="158">
        <f t="shared" si="58"/>
        <v>0</v>
      </c>
      <c r="BJ198" s="18" t="s">
        <v>83</v>
      </c>
      <c r="BK198" s="158">
        <f t="shared" si="59"/>
        <v>0</v>
      </c>
      <c r="BL198" s="18" t="s">
        <v>352</v>
      </c>
      <c r="BM198" s="157" t="s">
        <v>1797</v>
      </c>
    </row>
    <row r="199" spans="2:65" s="1" customFormat="1" ht="16.5" customHeight="1">
      <c r="B199" s="33"/>
      <c r="C199" s="192" t="s">
        <v>1264</v>
      </c>
      <c r="D199" s="192" t="s">
        <v>799</v>
      </c>
      <c r="E199" s="193" t="s">
        <v>3308</v>
      </c>
      <c r="F199" s="194" t="s">
        <v>3309</v>
      </c>
      <c r="G199" s="195" t="s">
        <v>3132</v>
      </c>
      <c r="H199" s="196">
        <v>12</v>
      </c>
      <c r="I199" s="197"/>
      <c r="J199" s="198">
        <f t="shared" si="50"/>
        <v>0</v>
      </c>
      <c r="K199" s="194" t="s">
        <v>21</v>
      </c>
      <c r="L199" s="199"/>
      <c r="M199" s="200" t="s">
        <v>21</v>
      </c>
      <c r="N199" s="201" t="s">
        <v>47</v>
      </c>
      <c r="P199" s="155">
        <f t="shared" si="51"/>
        <v>0</v>
      </c>
      <c r="Q199" s="155">
        <v>0</v>
      </c>
      <c r="R199" s="155">
        <f t="shared" si="52"/>
        <v>0</v>
      </c>
      <c r="S199" s="155">
        <v>0</v>
      </c>
      <c r="T199" s="156">
        <f t="shared" si="53"/>
        <v>0</v>
      </c>
      <c r="AR199" s="157" t="s">
        <v>445</v>
      </c>
      <c r="AT199" s="157" t="s">
        <v>799</v>
      </c>
      <c r="AU199" s="157" t="s">
        <v>85</v>
      </c>
      <c r="AY199" s="18" t="s">
        <v>160</v>
      </c>
      <c r="BE199" s="158">
        <f t="shared" si="54"/>
        <v>0</v>
      </c>
      <c r="BF199" s="158">
        <f t="shared" si="55"/>
        <v>0</v>
      </c>
      <c r="BG199" s="158">
        <f t="shared" si="56"/>
        <v>0</v>
      </c>
      <c r="BH199" s="158">
        <f t="shared" si="57"/>
        <v>0</v>
      </c>
      <c r="BI199" s="158">
        <f t="shared" si="58"/>
        <v>0</v>
      </c>
      <c r="BJ199" s="18" t="s">
        <v>83</v>
      </c>
      <c r="BK199" s="158">
        <f t="shared" si="59"/>
        <v>0</v>
      </c>
      <c r="BL199" s="18" t="s">
        <v>352</v>
      </c>
      <c r="BM199" s="157" t="s">
        <v>1812</v>
      </c>
    </row>
    <row r="200" spans="2:65" s="1" customFormat="1" ht="16.5" customHeight="1">
      <c r="B200" s="33"/>
      <c r="C200" s="146" t="s">
        <v>1269</v>
      </c>
      <c r="D200" s="146" t="s">
        <v>162</v>
      </c>
      <c r="E200" s="147" t="s">
        <v>3310</v>
      </c>
      <c r="F200" s="148" t="s">
        <v>3311</v>
      </c>
      <c r="G200" s="149" t="s">
        <v>332</v>
      </c>
      <c r="H200" s="150">
        <v>1</v>
      </c>
      <c r="I200" s="151"/>
      <c r="J200" s="152">
        <f t="shared" si="50"/>
        <v>0</v>
      </c>
      <c r="K200" s="148" t="s">
        <v>3204</v>
      </c>
      <c r="L200" s="33"/>
      <c r="M200" s="153" t="s">
        <v>21</v>
      </c>
      <c r="N200" s="154" t="s">
        <v>47</v>
      </c>
      <c r="P200" s="155">
        <f t="shared" si="51"/>
        <v>0</v>
      </c>
      <c r="Q200" s="155">
        <v>0</v>
      </c>
      <c r="R200" s="155">
        <f t="shared" si="52"/>
        <v>0</v>
      </c>
      <c r="S200" s="155">
        <v>0</v>
      </c>
      <c r="T200" s="156">
        <f t="shared" si="53"/>
        <v>0</v>
      </c>
      <c r="AR200" s="157" t="s">
        <v>352</v>
      </c>
      <c r="AT200" s="157" t="s">
        <v>162</v>
      </c>
      <c r="AU200" s="157" t="s">
        <v>85</v>
      </c>
      <c r="AY200" s="18" t="s">
        <v>160</v>
      </c>
      <c r="BE200" s="158">
        <f t="shared" si="54"/>
        <v>0</v>
      </c>
      <c r="BF200" s="158">
        <f t="shared" si="55"/>
        <v>0</v>
      </c>
      <c r="BG200" s="158">
        <f t="shared" si="56"/>
        <v>0</v>
      </c>
      <c r="BH200" s="158">
        <f t="shared" si="57"/>
        <v>0</v>
      </c>
      <c r="BI200" s="158">
        <f t="shared" si="58"/>
        <v>0</v>
      </c>
      <c r="BJ200" s="18" t="s">
        <v>83</v>
      </c>
      <c r="BK200" s="158">
        <f t="shared" si="59"/>
        <v>0</v>
      </c>
      <c r="BL200" s="18" t="s">
        <v>352</v>
      </c>
      <c r="BM200" s="157" t="s">
        <v>1824</v>
      </c>
    </row>
    <row r="201" spans="2:65" s="1" customFormat="1" ht="16.5" customHeight="1">
      <c r="B201" s="33"/>
      <c r="C201" s="192" t="s">
        <v>1274</v>
      </c>
      <c r="D201" s="192" t="s">
        <v>799</v>
      </c>
      <c r="E201" s="193" t="s">
        <v>3312</v>
      </c>
      <c r="F201" s="194" t="s">
        <v>3313</v>
      </c>
      <c r="G201" s="195" t="s">
        <v>3174</v>
      </c>
      <c r="H201" s="196">
        <v>1</v>
      </c>
      <c r="I201" s="197"/>
      <c r="J201" s="198">
        <f t="shared" si="50"/>
        <v>0</v>
      </c>
      <c r="K201" s="194" t="s">
        <v>21</v>
      </c>
      <c r="L201" s="199"/>
      <c r="M201" s="200" t="s">
        <v>21</v>
      </c>
      <c r="N201" s="201" t="s">
        <v>47</v>
      </c>
      <c r="P201" s="155">
        <f t="shared" si="51"/>
        <v>0</v>
      </c>
      <c r="Q201" s="155">
        <v>0</v>
      </c>
      <c r="R201" s="155">
        <f t="shared" si="52"/>
        <v>0</v>
      </c>
      <c r="S201" s="155">
        <v>0</v>
      </c>
      <c r="T201" s="156">
        <f t="shared" si="53"/>
        <v>0</v>
      </c>
      <c r="AR201" s="157" t="s">
        <v>445</v>
      </c>
      <c r="AT201" s="157" t="s">
        <v>799</v>
      </c>
      <c r="AU201" s="157" t="s">
        <v>85</v>
      </c>
      <c r="AY201" s="18" t="s">
        <v>160</v>
      </c>
      <c r="BE201" s="158">
        <f t="shared" si="54"/>
        <v>0</v>
      </c>
      <c r="BF201" s="158">
        <f t="shared" si="55"/>
        <v>0</v>
      </c>
      <c r="BG201" s="158">
        <f t="shared" si="56"/>
        <v>0</v>
      </c>
      <c r="BH201" s="158">
        <f t="shared" si="57"/>
        <v>0</v>
      </c>
      <c r="BI201" s="158">
        <f t="shared" si="58"/>
        <v>0</v>
      </c>
      <c r="BJ201" s="18" t="s">
        <v>83</v>
      </c>
      <c r="BK201" s="158">
        <f t="shared" si="59"/>
        <v>0</v>
      </c>
      <c r="BL201" s="18" t="s">
        <v>352</v>
      </c>
      <c r="BM201" s="157" t="s">
        <v>1836</v>
      </c>
    </row>
    <row r="202" spans="2:63" s="11" customFormat="1" ht="22.75" customHeight="1">
      <c r="B202" s="134"/>
      <c r="D202" s="135" t="s">
        <v>75</v>
      </c>
      <c r="E202" s="144" t="s">
        <v>3314</v>
      </c>
      <c r="F202" s="144" t="s">
        <v>3315</v>
      </c>
      <c r="I202" s="137"/>
      <c r="J202" s="145">
        <f>BK202</f>
        <v>0</v>
      </c>
      <c r="L202" s="134"/>
      <c r="M202" s="139"/>
      <c r="P202" s="140">
        <f>SUM(P203:P204)</f>
        <v>0</v>
      </c>
      <c r="R202" s="140">
        <f>SUM(R203:R204)</f>
        <v>0</v>
      </c>
      <c r="T202" s="141">
        <f>SUM(T203:T204)</f>
        <v>0</v>
      </c>
      <c r="AR202" s="135" t="s">
        <v>85</v>
      </c>
      <c r="AT202" s="142" t="s">
        <v>75</v>
      </c>
      <c r="AU202" s="142" t="s">
        <v>83</v>
      </c>
      <c r="AY202" s="135" t="s">
        <v>160</v>
      </c>
      <c r="BK202" s="143">
        <f>SUM(BK203:BK204)</f>
        <v>0</v>
      </c>
    </row>
    <row r="203" spans="2:65" s="1" customFormat="1" ht="16.5" customHeight="1">
      <c r="B203" s="33"/>
      <c r="C203" s="146" t="s">
        <v>1282</v>
      </c>
      <c r="D203" s="146" t="s">
        <v>162</v>
      </c>
      <c r="E203" s="147" t="s">
        <v>3316</v>
      </c>
      <c r="F203" s="148" t="s">
        <v>3317</v>
      </c>
      <c r="G203" s="149" t="s">
        <v>332</v>
      </c>
      <c r="H203" s="150">
        <v>2</v>
      </c>
      <c r="I203" s="151"/>
      <c r="J203" s="152">
        <f>ROUND(I203*H203,2)</f>
        <v>0</v>
      </c>
      <c r="K203" s="148" t="s">
        <v>3204</v>
      </c>
      <c r="L203" s="33"/>
      <c r="M203" s="153" t="s">
        <v>21</v>
      </c>
      <c r="N203" s="154" t="s">
        <v>47</v>
      </c>
      <c r="P203" s="155">
        <f>O203*H203</f>
        <v>0</v>
      </c>
      <c r="Q203" s="155">
        <v>0</v>
      </c>
      <c r="R203" s="155">
        <f>Q203*H203</f>
        <v>0</v>
      </c>
      <c r="S203" s="155">
        <v>0</v>
      </c>
      <c r="T203" s="156">
        <f>S203*H203</f>
        <v>0</v>
      </c>
      <c r="AR203" s="157" t="s">
        <v>352</v>
      </c>
      <c r="AT203" s="157" t="s">
        <v>162</v>
      </c>
      <c r="AU203" s="157" t="s">
        <v>85</v>
      </c>
      <c r="AY203" s="18" t="s">
        <v>160</v>
      </c>
      <c r="BE203" s="158">
        <f>IF(N203="základní",J203,0)</f>
        <v>0</v>
      </c>
      <c r="BF203" s="158">
        <f>IF(N203="snížená",J203,0)</f>
        <v>0</v>
      </c>
      <c r="BG203" s="158">
        <f>IF(N203="zákl. přenesená",J203,0)</f>
        <v>0</v>
      </c>
      <c r="BH203" s="158">
        <f>IF(N203="sníž. přenesená",J203,0)</f>
        <v>0</v>
      </c>
      <c r="BI203" s="158">
        <f>IF(N203="nulová",J203,0)</f>
        <v>0</v>
      </c>
      <c r="BJ203" s="18" t="s">
        <v>83</v>
      </c>
      <c r="BK203" s="158">
        <f>ROUND(I203*H203,2)</f>
        <v>0</v>
      </c>
      <c r="BL203" s="18" t="s">
        <v>352</v>
      </c>
      <c r="BM203" s="157" t="s">
        <v>1846</v>
      </c>
    </row>
    <row r="204" spans="2:65" s="1" customFormat="1" ht="24" customHeight="1">
      <c r="B204" s="33"/>
      <c r="C204" s="192" t="s">
        <v>1290</v>
      </c>
      <c r="D204" s="192" t="s">
        <v>799</v>
      </c>
      <c r="E204" s="193" t="s">
        <v>3318</v>
      </c>
      <c r="F204" s="194" t="s">
        <v>3319</v>
      </c>
      <c r="G204" s="195" t="s">
        <v>3174</v>
      </c>
      <c r="H204" s="196">
        <v>2</v>
      </c>
      <c r="I204" s="197"/>
      <c r="J204" s="198">
        <f>ROUND(I204*H204,2)</f>
        <v>0</v>
      </c>
      <c r="K204" s="194" t="s">
        <v>21</v>
      </c>
      <c r="L204" s="199"/>
      <c r="M204" s="200" t="s">
        <v>21</v>
      </c>
      <c r="N204" s="201" t="s">
        <v>47</v>
      </c>
      <c r="P204" s="155">
        <f>O204*H204</f>
        <v>0</v>
      </c>
      <c r="Q204" s="155">
        <v>0</v>
      </c>
      <c r="R204" s="155">
        <f>Q204*H204</f>
        <v>0</v>
      </c>
      <c r="S204" s="155">
        <v>0</v>
      </c>
      <c r="T204" s="156">
        <f>S204*H204</f>
        <v>0</v>
      </c>
      <c r="AR204" s="157" t="s">
        <v>445</v>
      </c>
      <c r="AT204" s="157" t="s">
        <v>799</v>
      </c>
      <c r="AU204" s="157" t="s">
        <v>85</v>
      </c>
      <c r="AY204" s="18" t="s">
        <v>160</v>
      </c>
      <c r="BE204" s="158">
        <f>IF(N204="základní",J204,0)</f>
        <v>0</v>
      </c>
      <c r="BF204" s="158">
        <f>IF(N204="snížená",J204,0)</f>
        <v>0</v>
      </c>
      <c r="BG204" s="158">
        <f>IF(N204="zákl. přenesená",J204,0)</f>
        <v>0</v>
      </c>
      <c r="BH204" s="158">
        <f>IF(N204="sníž. přenesená",J204,0)</f>
        <v>0</v>
      </c>
      <c r="BI204" s="158">
        <f>IF(N204="nulová",J204,0)</f>
        <v>0</v>
      </c>
      <c r="BJ204" s="18" t="s">
        <v>83</v>
      </c>
      <c r="BK204" s="158">
        <f>ROUND(I204*H204,2)</f>
        <v>0</v>
      </c>
      <c r="BL204" s="18" t="s">
        <v>352</v>
      </c>
      <c r="BM204" s="157" t="s">
        <v>1856</v>
      </c>
    </row>
    <row r="205" spans="2:63" s="11" customFormat="1" ht="22.75" customHeight="1">
      <c r="B205" s="134"/>
      <c r="D205" s="135" t="s">
        <v>75</v>
      </c>
      <c r="E205" s="144" t="s">
        <v>3320</v>
      </c>
      <c r="F205" s="144" t="s">
        <v>3321</v>
      </c>
      <c r="I205" s="137"/>
      <c r="J205" s="145">
        <f>BK205</f>
        <v>0</v>
      </c>
      <c r="L205" s="134"/>
      <c r="M205" s="139"/>
      <c r="P205" s="140">
        <f>P206</f>
        <v>0</v>
      </c>
      <c r="R205" s="140">
        <f>R206</f>
        <v>0</v>
      </c>
      <c r="T205" s="141">
        <f>T206</f>
        <v>0</v>
      </c>
      <c r="AR205" s="135" t="s">
        <v>85</v>
      </c>
      <c r="AT205" s="142" t="s">
        <v>75</v>
      </c>
      <c r="AU205" s="142" t="s">
        <v>83</v>
      </c>
      <c r="AY205" s="135" t="s">
        <v>160</v>
      </c>
      <c r="BK205" s="143">
        <f>BK206</f>
        <v>0</v>
      </c>
    </row>
    <row r="206" spans="2:65" s="1" customFormat="1" ht="16.5" customHeight="1">
      <c r="B206" s="33"/>
      <c r="C206" s="146" t="s">
        <v>1297</v>
      </c>
      <c r="D206" s="146" t="s">
        <v>162</v>
      </c>
      <c r="E206" s="147" t="s">
        <v>3322</v>
      </c>
      <c r="F206" s="148" t="s">
        <v>3323</v>
      </c>
      <c r="G206" s="149" t="s">
        <v>332</v>
      </c>
      <c r="H206" s="150">
        <v>4</v>
      </c>
      <c r="I206" s="151"/>
      <c r="J206" s="152">
        <f>ROUND(I206*H206,2)</f>
        <v>0</v>
      </c>
      <c r="K206" s="148" t="s">
        <v>3204</v>
      </c>
      <c r="L206" s="33"/>
      <c r="M206" s="153" t="s">
        <v>21</v>
      </c>
      <c r="N206" s="154" t="s">
        <v>47</v>
      </c>
      <c r="P206" s="155">
        <f>O206*H206</f>
        <v>0</v>
      </c>
      <c r="Q206" s="155">
        <v>0</v>
      </c>
      <c r="R206" s="155">
        <f>Q206*H206</f>
        <v>0</v>
      </c>
      <c r="S206" s="155">
        <v>0</v>
      </c>
      <c r="T206" s="156">
        <f>S206*H206</f>
        <v>0</v>
      </c>
      <c r="AR206" s="157" t="s">
        <v>352</v>
      </c>
      <c r="AT206" s="157" t="s">
        <v>162</v>
      </c>
      <c r="AU206" s="157" t="s">
        <v>85</v>
      </c>
      <c r="AY206" s="18" t="s">
        <v>160</v>
      </c>
      <c r="BE206" s="158">
        <f>IF(N206="základní",J206,0)</f>
        <v>0</v>
      </c>
      <c r="BF206" s="158">
        <f>IF(N206="snížená",J206,0)</f>
        <v>0</v>
      </c>
      <c r="BG206" s="158">
        <f>IF(N206="zákl. přenesená",J206,0)</f>
        <v>0</v>
      </c>
      <c r="BH206" s="158">
        <f>IF(N206="sníž. přenesená",J206,0)</f>
        <v>0</v>
      </c>
      <c r="BI206" s="158">
        <f>IF(N206="nulová",J206,0)</f>
        <v>0</v>
      </c>
      <c r="BJ206" s="18" t="s">
        <v>83</v>
      </c>
      <c r="BK206" s="158">
        <f>ROUND(I206*H206,2)</f>
        <v>0</v>
      </c>
      <c r="BL206" s="18" t="s">
        <v>352</v>
      </c>
      <c r="BM206" s="157" t="s">
        <v>1866</v>
      </c>
    </row>
    <row r="207" spans="2:63" s="11" customFormat="1" ht="25.9" customHeight="1">
      <c r="B207" s="134"/>
      <c r="D207" s="135" t="s">
        <v>75</v>
      </c>
      <c r="E207" s="136" t="s">
        <v>799</v>
      </c>
      <c r="F207" s="136" t="s">
        <v>3324</v>
      </c>
      <c r="I207" s="137"/>
      <c r="J207" s="138">
        <f>BK207</f>
        <v>0</v>
      </c>
      <c r="L207" s="134"/>
      <c r="M207" s="139"/>
      <c r="P207" s="140">
        <f>P208+P313+P328+P330</f>
        <v>0</v>
      </c>
      <c r="R207" s="140">
        <f>R208+R313+R328+R330</f>
        <v>0</v>
      </c>
      <c r="T207" s="141">
        <f>T208+T313+T328+T330</f>
        <v>0</v>
      </c>
      <c r="AR207" s="135" t="s">
        <v>181</v>
      </c>
      <c r="AT207" s="142" t="s">
        <v>75</v>
      </c>
      <c r="AU207" s="142" t="s">
        <v>76</v>
      </c>
      <c r="AY207" s="135" t="s">
        <v>160</v>
      </c>
      <c r="BK207" s="143">
        <f>BK208+BK313+BK328+BK330</f>
        <v>0</v>
      </c>
    </row>
    <row r="208" spans="2:63" s="11" customFormat="1" ht="22.75" customHeight="1">
      <c r="B208" s="134"/>
      <c r="D208" s="135" t="s">
        <v>75</v>
      </c>
      <c r="E208" s="144" t="s">
        <v>3325</v>
      </c>
      <c r="F208" s="144" t="s">
        <v>3326</v>
      </c>
      <c r="I208" s="137"/>
      <c r="J208" s="145">
        <f>BK208</f>
        <v>0</v>
      </c>
      <c r="L208" s="134"/>
      <c r="M208" s="139"/>
      <c r="P208" s="140">
        <f>SUM(P209:P312)</f>
        <v>0</v>
      </c>
      <c r="R208" s="140">
        <f>SUM(R209:R312)</f>
        <v>0</v>
      </c>
      <c r="T208" s="141">
        <f>SUM(T209:T312)</f>
        <v>0</v>
      </c>
      <c r="AR208" s="135" t="s">
        <v>181</v>
      </c>
      <c r="AT208" s="142" t="s">
        <v>75</v>
      </c>
      <c r="AU208" s="142" t="s">
        <v>83</v>
      </c>
      <c r="AY208" s="135" t="s">
        <v>160</v>
      </c>
      <c r="BK208" s="143">
        <f>SUM(BK209:BK312)</f>
        <v>0</v>
      </c>
    </row>
    <row r="209" spans="2:65" s="1" customFormat="1" ht="16.5" customHeight="1">
      <c r="B209" s="33"/>
      <c r="C209" s="146" t="s">
        <v>1303</v>
      </c>
      <c r="D209" s="146" t="s">
        <v>162</v>
      </c>
      <c r="E209" s="147" t="s">
        <v>3327</v>
      </c>
      <c r="F209" s="148" t="s">
        <v>3328</v>
      </c>
      <c r="G209" s="149" t="s">
        <v>3132</v>
      </c>
      <c r="H209" s="150">
        <v>3</v>
      </c>
      <c r="I209" s="151"/>
      <c r="J209" s="152">
        <f aca="true" t="shared" si="60" ref="J209:J240">ROUND(I209*H209,2)</f>
        <v>0</v>
      </c>
      <c r="K209" s="148" t="s">
        <v>21</v>
      </c>
      <c r="L209" s="33"/>
      <c r="M209" s="153" t="s">
        <v>21</v>
      </c>
      <c r="N209" s="154" t="s">
        <v>47</v>
      </c>
      <c r="P209" s="155">
        <f aca="true" t="shared" si="61" ref="P209:P240">O209*H209</f>
        <v>0</v>
      </c>
      <c r="Q209" s="155">
        <v>0</v>
      </c>
      <c r="R209" s="155">
        <f aca="true" t="shared" si="62" ref="R209:R240">Q209*H209</f>
        <v>0</v>
      </c>
      <c r="S209" s="155">
        <v>0</v>
      </c>
      <c r="T209" s="156">
        <f aca="true" t="shared" si="63" ref="T209:T240">S209*H209</f>
        <v>0</v>
      </c>
      <c r="AR209" s="157" t="s">
        <v>1111</v>
      </c>
      <c r="AT209" s="157" t="s">
        <v>162</v>
      </c>
      <c r="AU209" s="157" t="s">
        <v>85</v>
      </c>
      <c r="AY209" s="18" t="s">
        <v>160</v>
      </c>
      <c r="BE209" s="158">
        <f aca="true" t="shared" si="64" ref="BE209:BE240">IF(N209="základní",J209,0)</f>
        <v>0</v>
      </c>
      <c r="BF209" s="158">
        <f aca="true" t="shared" si="65" ref="BF209:BF240">IF(N209="snížená",J209,0)</f>
        <v>0</v>
      </c>
      <c r="BG209" s="158">
        <f aca="true" t="shared" si="66" ref="BG209:BG240">IF(N209="zákl. přenesená",J209,0)</f>
        <v>0</v>
      </c>
      <c r="BH209" s="158">
        <f aca="true" t="shared" si="67" ref="BH209:BH240">IF(N209="sníž. přenesená",J209,0)</f>
        <v>0</v>
      </c>
      <c r="BI209" s="158">
        <f aca="true" t="shared" si="68" ref="BI209:BI240">IF(N209="nulová",J209,0)</f>
        <v>0</v>
      </c>
      <c r="BJ209" s="18" t="s">
        <v>83</v>
      </c>
      <c r="BK209" s="158">
        <f aca="true" t="shared" si="69" ref="BK209:BK240">ROUND(I209*H209,2)</f>
        <v>0</v>
      </c>
      <c r="BL209" s="18" t="s">
        <v>1111</v>
      </c>
      <c r="BM209" s="157" t="s">
        <v>1877</v>
      </c>
    </row>
    <row r="210" spans="2:65" s="1" customFormat="1" ht="16.5" customHeight="1">
      <c r="B210" s="33"/>
      <c r="C210" s="146" t="s">
        <v>1308</v>
      </c>
      <c r="D210" s="146" t="s">
        <v>162</v>
      </c>
      <c r="E210" s="147" t="s">
        <v>3329</v>
      </c>
      <c r="F210" s="148" t="s">
        <v>3330</v>
      </c>
      <c r="G210" s="149" t="s">
        <v>21</v>
      </c>
      <c r="H210" s="150">
        <v>7</v>
      </c>
      <c r="I210" s="151"/>
      <c r="J210" s="152">
        <f t="shared" si="60"/>
        <v>0</v>
      </c>
      <c r="K210" s="148" t="s">
        <v>21</v>
      </c>
      <c r="L210" s="33"/>
      <c r="M210" s="153" t="s">
        <v>21</v>
      </c>
      <c r="N210" s="154" t="s">
        <v>47</v>
      </c>
      <c r="P210" s="155">
        <f t="shared" si="61"/>
        <v>0</v>
      </c>
      <c r="Q210" s="155">
        <v>0</v>
      </c>
      <c r="R210" s="155">
        <f t="shared" si="62"/>
        <v>0</v>
      </c>
      <c r="S210" s="155">
        <v>0</v>
      </c>
      <c r="T210" s="156">
        <f t="shared" si="63"/>
        <v>0</v>
      </c>
      <c r="AR210" s="157" t="s">
        <v>1111</v>
      </c>
      <c r="AT210" s="157" t="s">
        <v>162</v>
      </c>
      <c r="AU210" s="157" t="s">
        <v>85</v>
      </c>
      <c r="AY210" s="18" t="s">
        <v>160</v>
      </c>
      <c r="BE210" s="158">
        <f t="shared" si="64"/>
        <v>0</v>
      </c>
      <c r="BF210" s="158">
        <f t="shared" si="65"/>
        <v>0</v>
      </c>
      <c r="BG210" s="158">
        <f t="shared" si="66"/>
        <v>0</v>
      </c>
      <c r="BH210" s="158">
        <f t="shared" si="67"/>
        <v>0</v>
      </c>
      <c r="BI210" s="158">
        <f t="shared" si="68"/>
        <v>0</v>
      </c>
      <c r="BJ210" s="18" t="s">
        <v>83</v>
      </c>
      <c r="BK210" s="158">
        <f t="shared" si="69"/>
        <v>0</v>
      </c>
      <c r="BL210" s="18" t="s">
        <v>1111</v>
      </c>
      <c r="BM210" s="157" t="s">
        <v>1887</v>
      </c>
    </row>
    <row r="211" spans="2:65" s="1" customFormat="1" ht="16.5" customHeight="1">
      <c r="B211" s="33"/>
      <c r="C211" s="192" t="s">
        <v>1337</v>
      </c>
      <c r="D211" s="192" t="s">
        <v>799</v>
      </c>
      <c r="E211" s="193" t="s">
        <v>3331</v>
      </c>
      <c r="F211" s="194" t="s">
        <v>3332</v>
      </c>
      <c r="G211" s="195" t="s">
        <v>3174</v>
      </c>
      <c r="H211" s="196">
        <v>7</v>
      </c>
      <c r="I211" s="197"/>
      <c r="J211" s="198">
        <f t="shared" si="60"/>
        <v>0</v>
      </c>
      <c r="K211" s="194" t="s">
        <v>21</v>
      </c>
      <c r="L211" s="199"/>
      <c r="M211" s="200" t="s">
        <v>21</v>
      </c>
      <c r="N211" s="201" t="s">
        <v>47</v>
      </c>
      <c r="P211" s="155">
        <f t="shared" si="61"/>
        <v>0</v>
      </c>
      <c r="Q211" s="155">
        <v>0</v>
      </c>
      <c r="R211" s="155">
        <f t="shared" si="62"/>
        <v>0</v>
      </c>
      <c r="S211" s="155">
        <v>0</v>
      </c>
      <c r="T211" s="156">
        <f t="shared" si="63"/>
        <v>0</v>
      </c>
      <c r="AR211" s="157" t="s">
        <v>2338</v>
      </c>
      <c r="AT211" s="157" t="s">
        <v>799</v>
      </c>
      <c r="AU211" s="157" t="s">
        <v>85</v>
      </c>
      <c r="AY211" s="18" t="s">
        <v>160</v>
      </c>
      <c r="BE211" s="158">
        <f t="shared" si="64"/>
        <v>0</v>
      </c>
      <c r="BF211" s="158">
        <f t="shared" si="65"/>
        <v>0</v>
      </c>
      <c r="BG211" s="158">
        <f t="shared" si="66"/>
        <v>0</v>
      </c>
      <c r="BH211" s="158">
        <f t="shared" si="67"/>
        <v>0</v>
      </c>
      <c r="BI211" s="158">
        <f t="shared" si="68"/>
        <v>0</v>
      </c>
      <c r="BJ211" s="18" t="s">
        <v>83</v>
      </c>
      <c r="BK211" s="158">
        <f t="shared" si="69"/>
        <v>0</v>
      </c>
      <c r="BL211" s="18" t="s">
        <v>1111</v>
      </c>
      <c r="BM211" s="157" t="s">
        <v>1900</v>
      </c>
    </row>
    <row r="212" spans="2:65" s="1" customFormat="1" ht="16.5" customHeight="1">
      <c r="B212" s="33"/>
      <c r="C212" s="146" t="s">
        <v>1340</v>
      </c>
      <c r="D212" s="146" t="s">
        <v>162</v>
      </c>
      <c r="E212" s="147" t="s">
        <v>3333</v>
      </c>
      <c r="F212" s="148" t="s">
        <v>3334</v>
      </c>
      <c r="G212" s="149" t="s">
        <v>3132</v>
      </c>
      <c r="H212" s="150">
        <v>12</v>
      </c>
      <c r="I212" s="151"/>
      <c r="J212" s="152">
        <f t="shared" si="60"/>
        <v>0</v>
      </c>
      <c r="K212" s="148" t="s">
        <v>21</v>
      </c>
      <c r="L212" s="33"/>
      <c r="M212" s="153" t="s">
        <v>21</v>
      </c>
      <c r="N212" s="154" t="s">
        <v>47</v>
      </c>
      <c r="P212" s="155">
        <f t="shared" si="61"/>
        <v>0</v>
      </c>
      <c r="Q212" s="155">
        <v>0</v>
      </c>
      <c r="R212" s="155">
        <f t="shared" si="62"/>
        <v>0</v>
      </c>
      <c r="S212" s="155">
        <v>0</v>
      </c>
      <c r="T212" s="156">
        <f t="shared" si="63"/>
        <v>0</v>
      </c>
      <c r="AR212" s="157" t="s">
        <v>1111</v>
      </c>
      <c r="AT212" s="157" t="s">
        <v>162</v>
      </c>
      <c r="AU212" s="157" t="s">
        <v>85</v>
      </c>
      <c r="AY212" s="18" t="s">
        <v>160</v>
      </c>
      <c r="BE212" s="158">
        <f t="shared" si="64"/>
        <v>0</v>
      </c>
      <c r="BF212" s="158">
        <f t="shared" si="65"/>
        <v>0</v>
      </c>
      <c r="BG212" s="158">
        <f t="shared" si="66"/>
        <v>0</v>
      </c>
      <c r="BH212" s="158">
        <f t="shared" si="67"/>
        <v>0</v>
      </c>
      <c r="BI212" s="158">
        <f t="shared" si="68"/>
        <v>0</v>
      </c>
      <c r="BJ212" s="18" t="s">
        <v>83</v>
      </c>
      <c r="BK212" s="158">
        <f t="shared" si="69"/>
        <v>0</v>
      </c>
      <c r="BL212" s="18" t="s">
        <v>1111</v>
      </c>
      <c r="BM212" s="157" t="s">
        <v>1905</v>
      </c>
    </row>
    <row r="213" spans="2:65" s="1" customFormat="1" ht="16.5" customHeight="1">
      <c r="B213" s="33"/>
      <c r="C213" s="192" t="s">
        <v>1347</v>
      </c>
      <c r="D213" s="192" t="s">
        <v>799</v>
      </c>
      <c r="E213" s="193" t="s">
        <v>3335</v>
      </c>
      <c r="F213" s="194" t="s">
        <v>3336</v>
      </c>
      <c r="G213" s="195" t="s">
        <v>3132</v>
      </c>
      <c r="H213" s="196">
        <v>3</v>
      </c>
      <c r="I213" s="197"/>
      <c r="J213" s="198">
        <f t="shared" si="60"/>
        <v>0</v>
      </c>
      <c r="K213" s="194" t="s">
        <v>21</v>
      </c>
      <c r="L213" s="199"/>
      <c r="M213" s="200" t="s">
        <v>21</v>
      </c>
      <c r="N213" s="201" t="s">
        <v>47</v>
      </c>
      <c r="P213" s="155">
        <f t="shared" si="61"/>
        <v>0</v>
      </c>
      <c r="Q213" s="155">
        <v>0</v>
      </c>
      <c r="R213" s="155">
        <f t="shared" si="62"/>
        <v>0</v>
      </c>
      <c r="S213" s="155">
        <v>0</v>
      </c>
      <c r="T213" s="156">
        <f t="shared" si="63"/>
        <v>0</v>
      </c>
      <c r="AR213" s="157" t="s">
        <v>2338</v>
      </c>
      <c r="AT213" s="157" t="s">
        <v>799</v>
      </c>
      <c r="AU213" s="157" t="s">
        <v>85</v>
      </c>
      <c r="AY213" s="18" t="s">
        <v>160</v>
      </c>
      <c r="BE213" s="158">
        <f t="shared" si="64"/>
        <v>0</v>
      </c>
      <c r="BF213" s="158">
        <f t="shared" si="65"/>
        <v>0</v>
      </c>
      <c r="BG213" s="158">
        <f t="shared" si="66"/>
        <v>0</v>
      </c>
      <c r="BH213" s="158">
        <f t="shared" si="67"/>
        <v>0</v>
      </c>
      <c r="BI213" s="158">
        <f t="shared" si="68"/>
        <v>0</v>
      </c>
      <c r="BJ213" s="18" t="s">
        <v>83</v>
      </c>
      <c r="BK213" s="158">
        <f t="shared" si="69"/>
        <v>0</v>
      </c>
      <c r="BL213" s="18" t="s">
        <v>1111</v>
      </c>
      <c r="BM213" s="157" t="s">
        <v>1945</v>
      </c>
    </row>
    <row r="214" spans="2:65" s="1" customFormat="1" ht="16.5" customHeight="1">
      <c r="B214" s="33"/>
      <c r="C214" s="192" t="s">
        <v>1352</v>
      </c>
      <c r="D214" s="192" t="s">
        <v>799</v>
      </c>
      <c r="E214" s="193" t="s">
        <v>3337</v>
      </c>
      <c r="F214" s="194" t="s">
        <v>3338</v>
      </c>
      <c r="G214" s="195" t="s">
        <v>3132</v>
      </c>
      <c r="H214" s="196">
        <v>3</v>
      </c>
      <c r="I214" s="197"/>
      <c r="J214" s="198">
        <f t="shared" si="60"/>
        <v>0</v>
      </c>
      <c r="K214" s="194" t="s">
        <v>21</v>
      </c>
      <c r="L214" s="199"/>
      <c r="M214" s="200" t="s">
        <v>21</v>
      </c>
      <c r="N214" s="201" t="s">
        <v>47</v>
      </c>
      <c r="P214" s="155">
        <f t="shared" si="61"/>
        <v>0</v>
      </c>
      <c r="Q214" s="155">
        <v>0</v>
      </c>
      <c r="R214" s="155">
        <f t="shared" si="62"/>
        <v>0</v>
      </c>
      <c r="S214" s="155">
        <v>0</v>
      </c>
      <c r="T214" s="156">
        <f t="shared" si="63"/>
        <v>0</v>
      </c>
      <c r="AR214" s="157" t="s">
        <v>2338</v>
      </c>
      <c r="AT214" s="157" t="s">
        <v>799</v>
      </c>
      <c r="AU214" s="157" t="s">
        <v>85</v>
      </c>
      <c r="AY214" s="18" t="s">
        <v>160</v>
      </c>
      <c r="BE214" s="158">
        <f t="shared" si="64"/>
        <v>0</v>
      </c>
      <c r="BF214" s="158">
        <f t="shared" si="65"/>
        <v>0</v>
      </c>
      <c r="BG214" s="158">
        <f t="shared" si="66"/>
        <v>0</v>
      </c>
      <c r="BH214" s="158">
        <f t="shared" si="67"/>
        <v>0</v>
      </c>
      <c r="BI214" s="158">
        <f t="shared" si="68"/>
        <v>0</v>
      </c>
      <c r="BJ214" s="18" t="s">
        <v>83</v>
      </c>
      <c r="BK214" s="158">
        <f t="shared" si="69"/>
        <v>0</v>
      </c>
      <c r="BL214" s="18" t="s">
        <v>1111</v>
      </c>
      <c r="BM214" s="157" t="s">
        <v>1955</v>
      </c>
    </row>
    <row r="215" spans="2:65" s="1" customFormat="1" ht="16.5" customHeight="1">
      <c r="B215" s="33"/>
      <c r="C215" s="146" t="s">
        <v>1358</v>
      </c>
      <c r="D215" s="146" t="s">
        <v>162</v>
      </c>
      <c r="E215" s="147" t="s">
        <v>3339</v>
      </c>
      <c r="F215" s="148" t="s">
        <v>3340</v>
      </c>
      <c r="G215" s="149" t="s">
        <v>332</v>
      </c>
      <c r="H215" s="150">
        <v>36</v>
      </c>
      <c r="I215" s="151"/>
      <c r="J215" s="152">
        <f t="shared" si="60"/>
        <v>0</v>
      </c>
      <c r="K215" s="148" t="s">
        <v>3204</v>
      </c>
      <c r="L215" s="33"/>
      <c r="M215" s="153" t="s">
        <v>21</v>
      </c>
      <c r="N215" s="154" t="s">
        <v>47</v>
      </c>
      <c r="P215" s="155">
        <f t="shared" si="61"/>
        <v>0</v>
      </c>
      <c r="Q215" s="155">
        <v>0</v>
      </c>
      <c r="R215" s="155">
        <f t="shared" si="62"/>
        <v>0</v>
      </c>
      <c r="S215" s="155">
        <v>0</v>
      </c>
      <c r="T215" s="156">
        <f t="shared" si="63"/>
        <v>0</v>
      </c>
      <c r="AR215" s="157" t="s">
        <v>1111</v>
      </c>
      <c r="AT215" s="157" t="s">
        <v>162</v>
      </c>
      <c r="AU215" s="157" t="s">
        <v>85</v>
      </c>
      <c r="AY215" s="18" t="s">
        <v>160</v>
      </c>
      <c r="BE215" s="158">
        <f t="shared" si="64"/>
        <v>0</v>
      </c>
      <c r="BF215" s="158">
        <f t="shared" si="65"/>
        <v>0</v>
      </c>
      <c r="BG215" s="158">
        <f t="shared" si="66"/>
        <v>0</v>
      </c>
      <c r="BH215" s="158">
        <f t="shared" si="67"/>
        <v>0</v>
      </c>
      <c r="BI215" s="158">
        <f t="shared" si="68"/>
        <v>0</v>
      </c>
      <c r="BJ215" s="18" t="s">
        <v>83</v>
      </c>
      <c r="BK215" s="158">
        <f t="shared" si="69"/>
        <v>0</v>
      </c>
      <c r="BL215" s="18" t="s">
        <v>1111</v>
      </c>
      <c r="BM215" s="157" t="s">
        <v>1964</v>
      </c>
    </row>
    <row r="216" spans="2:65" s="1" customFormat="1" ht="16.5" customHeight="1">
      <c r="B216" s="33"/>
      <c r="C216" s="192" t="s">
        <v>1361</v>
      </c>
      <c r="D216" s="192" t="s">
        <v>799</v>
      </c>
      <c r="E216" s="193" t="s">
        <v>3341</v>
      </c>
      <c r="F216" s="194" t="s">
        <v>3342</v>
      </c>
      <c r="G216" s="195" t="s">
        <v>3174</v>
      </c>
      <c r="H216" s="196">
        <v>36</v>
      </c>
      <c r="I216" s="197"/>
      <c r="J216" s="198">
        <f t="shared" si="60"/>
        <v>0</v>
      </c>
      <c r="K216" s="194" t="s">
        <v>21</v>
      </c>
      <c r="L216" s="199"/>
      <c r="M216" s="200" t="s">
        <v>21</v>
      </c>
      <c r="N216" s="201" t="s">
        <v>47</v>
      </c>
      <c r="P216" s="155">
        <f t="shared" si="61"/>
        <v>0</v>
      </c>
      <c r="Q216" s="155">
        <v>0</v>
      </c>
      <c r="R216" s="155">
        <f t="shared" si="62"/>
        <v>0</v>
      </c>
      <c r="S216" s="155">
        <v>0</v>
      </c>
      <c r="T216" s="156">
        <f t="shared" si="63"/>
        <v>0</v>
      </c>
      <c r="AR216" s="157" t="s">
        <v>2338</v>
      </c>
      <c r="AT216" s="157" t="s">
        <v>799</v>
      </c>
      <c r="AU216" s="157" t="s">
        <v>85</v>
      </c>
      <c r="AY216" s="18" t="s">
        <v>160</v>
      </c>
      <c r="BE216" s="158">
        <f t="shared" si="64"/>
        <v>0</v>
      </c>
      <c r="BF216" s="158">
        <f t="shared" si="65"/>
        <v>0</v>
      </c>
      <c r="BG216" s="158">
        <f t="shared" si="66"/>
        <v>0</v>
      </c>
      <c r="BH216" s="158">
        <f t="shared" si="67"/>
        <v>0</v>
      </c>
      <c r="BI216" s="158">
        <f t="shared" si="68"/>
        <v>0</v>
      </c>
      <c r="BJ216" s="18" t="s">
        <v>83</v>
      </c>
      <c r="BK216" s="158">
        <f t="shared" si="69"/>
        <v>0</v>
      </c>
      <c r="BL216" s="18" t="s">
        <v>1111</v>
      </c>
      <c r="BM216" s="157" t="s">
        <v>1973</v>
      </c>
    </row>
    <row r="217" spans="2:65" s="1" customFormat="1" ht="16.5" customHeight="1">
      <c r="B217" s="33"/>
      <c r="C217" s="146" t="s">
        <v>1369</v>
      </c>
      <c r="D217" s="146" t="s">
        <v>162</v>
      </c>
      <c r="E217" s="147" t="s">
        <v>3343</v>
      </c>
      <c r="F217" s="148" t="s">
        <v>3340</v>
      </c>
      <c r="G217" s="149" t="s">
        <v>332</v>
      </c>
      <c r="H217" s="150">
        <v>19</v>
      </c>
      <c r="I217" s="151"/>
      <c r="J217" s="152">
        <f t="shared" si="60"/>
        <v>0</v>
      </c>
      <c r="K217" s="148" t="s">
        <v>3204</v>
      </c>
      <c r="L217" s="33"/>
      <c r="M217" s="153" t="s">
        <v>21</v>
      </c>
      <c r="N217" s="154" t="s">
        <v>47</v>
      </c>
      <c r="P217" s="155">
        <f t="shared" si="61"/>
        <v>0</v>
      </c>
      <c r="Q217" s="155">
        <v>0</v>
      </c>
      <c r="R217" s="155">
        <f t="shared" si="62"/>
        <v>0</v>
      </c>
      <c r="S217" s="155">
        <v>0</v>
      </c>
      <c r="T217" s="156">
        <f t="shared" si="63"/>
        <v>0</v>
      </c>
      <c r="AR217" s="157" t="s">
        <v>1111</v>
      </c>
      <c r="AT217" s="157" t="s">
        <v>162</v>
      </c>
      <c r="AU217" s="157" t="s">
        <v>85</v>
      </c>
      <c r="AY217" s="18" t="s">
        <v>160</v>
      </c>
      <c r="BE217" s="158">
        <f t="shared" si="64"/>
        <v>0</v>
      </c>
      <c r="BF217" s="158">
        <f t="shared" si="65"/>
        <v>0</v>
      </c>
      <c r="BG217" s="158">
        <f t="shared" si="66"/>
        <v>0</v>
      </c>
      <c r="BH217" s="158">
        <f t="shared" si="67"/>
        <v>0</v>
      </c>
      <c r="BI217" s="158">
        <f t="shared" si="68"/>
        <v>0</v>
      </c>
      <c r="BJ217" s="18" t="s">
        <v>83</v>
      </c>
      <c r="BK217" s="158">
        <f t="shared" si="69"/>
        <v>0</v>
      </c>
      <c r="BL217" s="18" t="s">
        <v>1111</v>
      </c>
      <c r="BM217" s="157" t="s">
        <v>1982</v>
      </c>
    </row>
    <row r="218" spans="2:65" s="1" customFormat="1" ht="16.5" customHeight="1">
      <c r="B218" s="33"/>
      <c r="C218" s="192" t="s">
        <v>1374</v>
      </c>
      <c r="D218" s="192" t="s">
        <v>799</v>
      </c>
      <c r="E218" s="193" t="s">
        <v>3344</v>
      </c>
      <c r="F218" s="194" t="s">
        <v>3345</v>
      </c>
      <c r="G218" s="195" t="s">
        <v>3174</v>
      </c>
      <c r="H218" s="196">
        <v>19</v>
      </c>
      <c r="I218" s="197"/>
      <c r="J218" s="198">
        <f t="shared" si="60"/>
        <v>0</v>
      </c>
      <c r="K218" s="194" t="s">
        <v>21</v>
      </c>
      <c r="L218" s="199"/>
      <c r="M218" s="200" t="s">
        <v>21</v>
      </c>
      <c r="N218" s="201" t="s">
        <v>47</v>
      </c>
      <c r="P218" s="155">
        <f t="shared" si="61"/>
        <v>0</v>
      </c>
      <c r="Q218" s="155">
        <v>0</v>
      </c>
      <c r="R218" s="155">
        <f t="shared" si="62"/>
        <v>0</v>
      </c>
      <c r="S218" s="155">
        <v>0</v>
      </c>
      <c r="T218" s="156">
        <f t="shared" si="63"/>
        <v>0</v>
      </c>
      <c r="AR218" s="157" t="s">
        <v>2338</v>
      </c>
      <c r="AT218" s="157" t="s">
        <v>799</v>
      </c>
      <c r="AU218" s="157" t="s">
        <v>85</v>
      </c>
      <c r="AY218" s="18" t="s">
        <v>160</v>
      </c>
      <c r="BE218" s="158">
        <f t="shared" si="64"/>
        <v>0</v>
      </c>
      <c r="BF218" s="158">
        <f t="shared" si="65"/>
        <v>0</v>
      </c>
      <c r="BG218" s="158">
        <f t="shared" si="66"/>
        <v>0</v>
      </c>
      <c r="BH218" s="158">
        <f t="shared" si="67"/>
        <v>0</v>
      </c>
      <c r="BI218" s="158">
        <f t="shared" si="68"/>
        <v>0</v>
      </c>
      <c r="BJ218" s="18" t="s">
        <v>83</v>
      </c>
      <c r="BK218" s="158">
        <f t="shared" si="69"/>
        <v>0</v>
      </c>
      <c r="BL218" s="18" t="s">
        <v>1111</v>
      </c>
      <c r="BM218" s="157" t="s">
        <v>1991</v>
      </c>
    </row>
    <row r="219" spans="2:65" s="1" customFormat="1" ht="16.5" customHeight="1">
      <c r="B219" s="33"/>
      <c r="C219" s="146" t="s">
        <v>1381</v>
      </c>
      <c r="D219" s="146" t="s">
        <v>162</v>
      </c>
      <c r="E219" s="147" t="s">
        <v>3346</v>
      </c>
      <c r="F219" s="148" t="s">
        <v>3347</v>
      </c>
      <c r="G219" s="149" t="s">
        <v>332</v>
      </c>
      <c r="H219" s="150">
        <v>15</v>
      </c>
      <c r="I219" s="151"/>
      <c r="J219" s="152">
        <f t="shared" si="60"/>
        <v>0</v>
      </c>
      <c r="K219" s="148" t="s">
        <v>3204</v>
      </c>
      <c r="L219" s="33"/>
      <c r="M219" s="153" t="s">
        <v>21</v>
      </c>
      <c r="N219" s="154" t="s">
        <v>47</v>
      </c>
      <c r="P219" s="155">
        <f t="shared" si="61"/>
        <v>0</v>
      </c>
      <c r="Q219" s="155">
        <v>0</v>
      </c>
      <c r="R219" s="155">
        <f t="shared" si="62"/>
        <v>0</v>
      </c>
      <c r="S219" s="155">
        <v>0</v>
      </c>
      <c r="T219" s="156">
        <f t="shared" si="63"/>
        <v>0</v>
      </c>
      <c r="AR219" s="157" t="s">
        <v>1111</v>
      </c>
      <c r="AT219" s="157" t="s">
        <v>162</v>
      </c>
      <c r="AU219" s="157" t="s">
        <v>85</v>
      </c>
      <c r="AY219" s="18" t="s">
        <v>160</v>
      </c>
      <c r="BE219" s="158">
        <f t="shared" si="64"/>
        <v>0</v>
      </c>
      <c r="BF219" s="158">
        <f t="shared" si="65"/>
        <v>0</v>
      </c>
      <c r="BG219" s="158">
        <f t="shared" si="66"/>
        <v>0</v>
      </c>
      <c r="BH219" s="158">
        <f t="shared" si="67"/>
        <v>0</v>
      </c>
      <c r="BI219" s="158">
        <f t="shared" si="68"/>
        <v>0</v>
      </c>
      <c r="BJ219" s="18" t="s">
        <v>83</v>
      </c>
      <c r="BK219" s="158">
        <f t="shared" si="69"/>
        <v>0</v>
      </c>
      <c r="BL219" s="18" t="s">
        <v>1111</v>
      </c>
      <c r="BM219" s="157" t="s">
        <v>1999</v>
      </c>
    </row>
    <row r="220" spans="2:65" s="1" customFormat="1" ht="16.5" customHeight="1">
      <c r="B220" s="33"/>
      <c r="C220" s="192" t="s">
        <v>1386</v>
      </c>
      <c r="D220" s="192" t="s">
        <v>799</v>
      </c>
      <c r="E220" s="193" t="s">
        <v>3348</v>
      </c>
      <c r="F220" s="194" t="s">
        <v>3349</v>
      </c>
      <c r="G220" s="195" t="s">
        <v>332</v>
      </c>
      <c r="H220" s="196">
        <v>15</v>
      </c>
      <c r="I220" s="197"/>
      <c r="J220" s="198">
        <f t="shared" si="60"/>
        <v>0</v>
      </c>
      <c r="K220" s="194" t="s">
        <v>21</v>
      </c>
      <c r="L220" s="199"/>
      <c r="M220" s="200" t="s">
        <v>21</v>
      </c>
      <c r="N220" s="201" t="s">
        <v>47</v>
      </c>
      <c r="P220" s="155">
        <f t="shared" si="61"/>
        <v>0</v>
      </c>
      <c r="Q220" s="155">
        <v>0</v>
      </c>
      <c r="R220" s="155">
        <f t="shared" si="62"/>
        <v>0</v>
      </c>
      <c r="S220" s="155">
        <v>0</v>
      </c>
      <c r="T220" s="156">
        <f t="shared" si="63"/>
        <v>0</v>
      </c>
      <c r="AR220" s="157" t="s">
        <v>2338</v>
      </c>
      <c r="AT220" s="157" t="s">
        <v>799</v>
      </c>
      <c r="AU220" s="157" t="s">
        <v>85</v>
      </c>
      <c r="AY220" s="18" t="s">
        <v>160</v>
      </c>
      <c r="BE220" s="158">
        <f t="shared" si="64"/>
        <v>0</v>
      </c>
      <c r="BF220" s="158">
        <f t="shared" si="65"/>
        <v>0</v>
      </c>
      <c r="BG220" s="158">
        <f t="shared" si="66"/>
        <v>0</v>
      </c>
      <c r="BH220" s="158">
        <f t="shared" si="67"/>
        <v>0</v>
      </c>
      <c r="BI220" s="158">
        <f t="shared" si="68"/>
        <v>0</v>
      </c>
      <c r="BJ220" s="18" t="s">
        <v>83</v>
      </c>
      <c r="BK220" s="158">
        <f t="shared" si="69"/>
        <v>0</v>
      </c>
      <c r="BL220" s="18" t="s">
        <v>1111</v>
      </c>
      <c r="BM220" s="157" t="s">
        <v>2007</v>
      </c>
    </row>
    <row r="221" spans="2:65" s="1" customFormat="1" ht="16.5" customHeight="1">
      <c r="B221" s="33"/>
      <c r="C221" s="146" t="s">
        <v>1391</v>
      </c>
      <c r="D221" s="146" t="s">
        <v>162</v>
      </c>
      <c r="E221" s="147" t="s">
        <v>3350</v>
      </c>
      <c r="F221" s="148" t="s">
        <v>3351</v>
      </c>
      <c r="G221" s="149" t="s">
        <v>332</v>
      </c>
      <c r="H221" s="150">
        <v>1</v>
      </c>
      <c r="I221" s="151"/>
      <c r="J221" s="152">
        <f t="shared" si="60"/>
        <v>0</v>
      </c>
      <c r="K221" s="148" t="s">
        <v>3204</v>
      </c>
      <c r="L221" s="33"/>
      <c r="M221" s="153" t="s">
        <v>21</v>
      </c>
      <c r="N221" s="154" t="s">
        <v>47</v>
      </c>
      <c r="P221" s="155">
        <f t="shared" si="61"/>
        <v>0</v>
      </c>
      <c r="Q221" s="155">
        <v>0</v>
      </c>
      <c r="R221" s="155">
        <f t="shared" si="62"/>
        <v>0</v>
      </c>
      <c r="S221" s="155">
        <v>0</v>
      </c>
      <c r="T221" s="156">
        <f t="shared" si="63"/>
        <v>0</v>
      </c>
      <c r="AR221" s="157" t="s">
        <v>1111</v>
      </c>
      <c r="AT221" s="157" t="s">
        <v>162</v>
      </c>
      <c r="AU221" s="157" t="s">
        <v>85</v>
      </c>
      <c r="AY221" s="18" t="s">
        <v>160</v>
      </c>
      <c r="BE221" s="158">
        <f t="shared" si="64"/>
        <v>0</v>
      </c>
      <c r="BF221" s="158">
        <f t="shared" si="65"/>
        <v>0</v>
      </c>
      <c r="BG221" s="158">
        <f t="shared" si="66"/>
        <v>0</v>
      </c>
      <c r="BH221" s="158">
        <f t="shared" si="67"/>
        <v>0</v>
      </c>
      <c r="BI221" s="158">
        <f t="shared" si="68"/>
        <v>0</v>
      </c>
      <c r="BJ221" s="18" t="s">
        <v>83</v>
      </c>
      <c r="BK221" s="158">
        <f t="shared" si="69"/>
        <v>0</v>
      </c>
      <c r="BL221" s="18" t="s">
        <v>1111</v>
      </c>
      <c r="BM221" s="157" t="s">
        <v>2015</v>
      </c>
    </row>
    <row r="222" spans="2:65" s="1" customFormat="1" ht="16.5" customHeight="1">
      <c r="B222" s="33"/>
      <c r="C222" s="192" t="s">
        <v>1396</v>
      </c>
      <c r="D222" s="192" t="s">
        <v>799</v>
      </c>
      <c r="E222" s="193" t="s">
        <v>3352</v>
      </c>
      <c r="F222" s="194" t="s">
        <v>3353</v>
      </c>
      <c r="G222" s="195" t="s">
        <v>332</v>
      </c>
      <c r="H222" s="196">
        <v>1</v>
      </c>
      <c r="I222" s="197"/>
      <c r="J222" s="198">
        <f t="shared" si="60"/>
        <v>0</v>
      </c>
      <c r="K222" s="194" t="s">
        <v>3204</v>
      </c>
      <c r="L222" s="199"/>
      <c r="M222" s="200" t="s">
        <v>21</v>
      </c>
      <c r="N222" s="201" t="s">
        <v>47</v>
      </c>
      <c r="P222" s="155">
        <f t="shared" si="61"/>
        <v>0</v>
      </c>
      <c r="Q222" s="155">
        <v>0</v>
      </c>
      <c r="R222" s="155">
        <f t="shared" si="62"/>
        <v>0</v>
      </c>
      <c r="S222" s="155">
        <v>0</v>
      </c>
      <c r="T222" s="156">
        <f t="shared" si="63"/>
        <v>0</v>
      </c>
      <c r="AR222" s="157" t="s">
        <v>2338</v>
      </c>
      <c r="AT222" s="157" t="s">
        <v>799</v>
      </c>
      <c r="AU222" s="157" t="s">
        <v>85</v>
      </c>
      <c r="AY222" s="18" t="s">
        <v>160</v>
      </c>
      <c r="BE222" s="158">
        <f t="shared" si="64"/>
        <v>0</v>
      </c>
      <c r="BF222" s="158">
        <f t="shared" si="65"/>
        <v>0</v>
      </c>
      <c r="BG222" s="158">
        <f t="shared" si="66"/>
        <v>0</v>
      </c>
      <c r="BH222" s="158">
        <f t="shared" si="67"/>
        <v>0</v>
      </c>
      <c r="BI222" s="158">
        <f t="shared" si="68"/>
        <v>0</v>
      </c>
      <c r="BJ222" s="18" t="s">
        <v>83</v>
      </c>
      <c r="BK222" s="158">
        <f t="shared" si="69"/>
        <v>0</v>
      </c>
      <c r="BL222" s="18" t="s">
        <v>1111</v>
      </c>
      <c r="BM222" s="157" t="s">
        <v>2024</v>
      </c>
    </row>
    <row r="223" spans="2:65" s="1" customFormat="1" ht="16.5" customHeight="1">
      <c r="B223" s="33"/>
      <c r="C223" s="146" t="s">
        <v>1401</v>
      </c>
      <c r="D223" s="146" t="s">
        <v>162</v>
      </c>
      <c r="E223" s="147" t="s">
        <v>3354</v>
      </c>
      <c r="F223" s="148" t="s">
        <v>3355</v>
      </c>
      <c r="G223" s="149" t="s">
        <v>332</v>
      </c>
      <c r="H223" s="150">
        <v>3</v>
      </c>
      <c r="I223" s="151"/>
      <c r="J223" s="152">
        <f t="shared" si="60"/>
        <v>0</v>
      </c>
      <c r="K223" s="148" t="s">
        <v>3204</v>
      </c>
      <c r="L223" s="33"/>
      <c r="M223" s="153" t="s">
        <v>21</v>
      </c>
      <c r="N223" s="154" t="s">
        <v>47</v>
      </c>
      <c r="P223" s="155">
        <f t="shared" si="61"/>
        <v>0</v>
      </c>
      <c r="Q223" s="155">
        <v>0</v>
      </c>
      <c r="R223" s="155">
        <f t="shared" si="62"/>
        <v>0</v>
      </c>
      <c r="S223" s="155">
        <v>0</v>
      </c>
      <c r="T223" s="156">
        <f t="shared" si="63"/>
        <v>0</v>
      </c>
      <c r="AR223" s="157" t="s">
        <v>1111</v>
      </c>
      <c r="AT223" s="157" t="s">
        <v>162</v>
      </c>
      <c r="AU223" s="157" t="s">
        <v>85</v>
      </c>
      <c r="AY223" s="18" t="s">
        <v>160</v>
      </c>
      <c r="BE223" s="158">
        <f t="shared" si="64"/>
        <v>0</v>
      </c>
      <c r="BF223" s="158">
        <f t="shared" si="65"/>
        <v>0</v>
      </c>
      <c r="BG223" s="158">
        <f t="shared" si="66"/>
        <v>0</v>
      </c>
      <c r="BH223" s="158">
        <f t="shared" si="67"/>
        <v>0</v>
      </c>
      <c r="BI223" s="158">
        <f t="shared" si="68"/>
        <v>0</v>
      </c>
      <c r="BJ223" s="18" t="s">
        <v>83</v>
      </c>
      <c r="BK223" s="158">
        <f t="shared" si="69"/>
        <v>0</v>
      </c>
      <c r="BL223" s="18" t="s">
        <v>1111</v>
      </c>
      <c r="BM223" s="157" t="s">
        <v>2032</v>
      </c>
    </row>
    <row r="224" spans="2:65" s="1" customFormat="1" ht="16.5" customHeight="1">
      <c r="B224" s="33"/>
      <c r="C224" s="192" t="s">
        <v>1421</v>
      </c>
      <c r="D224" s="192" t="s">
        <v>799</v>
      </c>
      <c r="E224" s="193" t="s">
        <v>3356</v>
      </c>
      <c r="F224" s="194" t="s">
        <v>3357</v>
      </c>
      <c r="G224" s="195" t="s">
        <v>332</v>
      </c>
      <c r="H224" s="196">
        <v>3</v>
      </c>
      <c r="I224" s="197"/>
      <c r="J224" s="198">
        <f t="shared" si="60"/>
        <v>0</v>
      </c>
      <c r="K224" s="194" t="s">
        <v>3204</v>
      </c>
      <c r="L224" s="199"/>
      <c r="M224" s="200" t="s">
        <v>21</v>
      </c>
      <c r="N224" s="201" t="s">
        <v>47</v>
      </c>
      <c r="P224" s="155">
        <f t="shared" si="61"/>
        <v>0</v>
      </c>
      <c r="Q224" s="155">
        <v>0</v>
      </c>
      <c r="R224" s="155">
        <f t="shared" si="62"/>
        <v>0</v>
      </c>
      <c r="S224" s="155">
        <v>0</v>
      </c>
      <c r="T224" s="156">
        <f t="shared" si="63"/>
        <v>0</v>
      </c>
      <c r="AR224" s="157" t="s">
        <v>2338</v>
      </c>
      <c r="AT224" s="157" t="s">
        <v>799</v>
      </c>
      <c r="AU224" s="157" t="s">
        <v>85</v>
      </c>
      <c r="AY224" s="18" t="s">
        <v>160</v>
      </c>
      <c r="BE224" s="158">
        <f t="shared" si="64"/>
        <v>0</v>
      </c>
      <c r="BF224" s="158">
        <f t="shared" si="65"/>
        <v>0</v>
      </c>
      <c r="BG224" s="158">
        <f t="shared" si="66"/>
        <v>0</v>
      </c>
      <c r="BH224" s="158">
        <f t="shared" si="67"/>
        <v>0</v>
      </c>
      <c r="BI224" s="158">
        <f t="shared" si="68"/>
        <v>0</v>
      </c>
      <c r="BJ224" s="18" t="s">
        <v>83</v>
      </c>
      <c r="BK224" s="158">
        <f t="shared" si="69"/>
        <v>0</v>
      </c>
      <c r="BL224" s="18" t="s">
        <v>1111</v>
      </c>
      <c r="BM224" s="157" t="s">
        <v>2041</v>
      </c>
    </row>
    <row r="225" spans="2:65" s="1" customFormat="1" ht="16.5" customHeight="1">
      <c r="B225" s="33"/>
      <c r="C225" s="146" t="s">
        <v>1426</v>
      </c>
      <c r="D225" s="146" t="s">
        <v>162</v>
      </c>
      <c r="E225" s="147" t="s">
        <v>3358</v>
      </c>
      <c r="F225" s="148" t="s">
        <v>3359</v>
      </c>
      <c r="G225" s="149" t="s">
        <v>332</v>
      </c>
      <c r="H225" s="150">
        <v>4</v>
      </c>
      <c r="I225" s="151"/>
      <c r="J225" s="152">
        <f t="shared" si="60"/>
        <v>0</v>
      </c>
      <c r="K225" s="148" t="s">
        <v>3204</v>
      </c>
      <c r="L225" s="33"/>
      <c r="M225" s="153" t="s">
        <v>21</v>
      </c>
      <c r="N225" s="154" t="s">
        <v>47</v>
      </c>
      <c r="P225" s="155">
        <f t="shared" si="61"/>
        <v>0</v>
      </c>
      <c r="Q225" s="155">
        <v>0</v>
      </c>
      <c r="R225" s="155">
        <f t="shared" si="62"/>
        <v>0</v>
      </c>
      <c r="S225" s="155">
        <v>0</v>
      </c>
      <c r="T225" s="156">
        <f t="shared" si="63"/>
        <v>0</v>
      </c>
      <c r="AR225" s="157" t="s">
        <v>1111</v>
      </c>
      <c r="AT225" s="157" t="s">
        <v>162</v>
      </c>
      <c r="AU225" s="157" t="s">
        <v>85</v>
      </c>
      <c r="AY225" s="18" t="s">
        <v>160</v>
      </c>
      <c r="BE225" s="158">
        <f t="shared" si="64"/>
        <v>0</v>
      </c>
      <c r="BF225" s="158">
        <f t="shared" si="65"/>
        <v>0</v>
      </c>
      <c r="BG225" s="158">
        <f t="shared" si="66"/>
        <v>0</v>
      </c>
      <c r="BH225" s="158">
        <f t="shared" si="67"/>
        <v>0</v>
      </c>
      <c r="BI225" s="158">
        <f t="shared" si="68"/>
        <v>0</v>
      </c>
      <c r="BJ225" s="18" t="s">
        <v>83</v>
      </c>
      <c r="BK225" s="158">
        <f t="shared" si="69"/>
        <v>0</v>
      </c>
      <c r="BL225" s="18" t="s">
        <v>1111</v>
      </c>
      <c r="BM225" s="157" t="s">
        <v>2050</v>
      </c>
    </row>
    <row r="226" spans="2:65" s="1" customFormat="1" ht="16.5" customHeight="1">
      <c r="B226" s="33"/>
      <c r="C226" s="192" t="s">
        <v>1438</v>
      </c>
      <c r="D226" s="192" t="s">
        <v>799</v>
      </c>
      <c r="E226" s="193" t="s">
        <v>3360</v>
      </c>
      <c r="F226" s="194" t="s">
        <v>3361</v>
      </c>
      <c r="G226" s="195" t="s">
        <v>332</v>
      </c>
      <c r="H226" s="196">
        <v>4</v>
      </c>
      <c r="I226" s="197"/>
      <c r="J226" s="198">
        <f t="shared" si="60"/>
        <v>0</v>
      </c>
      <c r="K226" s="194" t="s">
        <v>3204</v>
      </c>
      <c r="L226" s="199"/>
      <c r="M226" s="200" t="s">
        <v>21</v>
      </c>
      <c r="N226" s="201" t="s">
        <v>47</v>
      </c>
      <c r="P226" s="155">
        <f t="shared" si="61"/>
        <v>0</v>
      </c>
      <c r="Q226" s="155">
        <v>0</v>
      </c>
      <c r="R226" s="155">
        <f t="shared" si="62"/>
        <v>0</v>
      </c>
      <c r="S226" s="155">
        <v>0</v>
      </c>
      <c r="T226" s="156">
        <f t="shared" si="63"/>
        <v>0</v>
      </c>
      <c r="AR226" s="157" t="s">
        <v>2338</v>
      </c>
      <c r="AT226" s="157" t="s">
        <v>799</v>
      </c>
      <c r="AU226" s="157" t="s">
        <v>85</v>
      </c>
      <c r="AY226" s="18" t="s">
        <v>160</v>
      </c>
      <c r="BE226" s="158">
        <f t="shared" si="64"/>
        <v>0</v>
      </c>
      <c r="BF226" s="158">
        <f t="shared" si="65"/>
        <v>0</v>
      </c>
      <c r="BG226" s="158">
        <f t="shared" si="66"/>
        <v>0</v>
      </c>
      <c r="BH226" s="158">
        <f t="shared" si="67"/>
        <v>0</v>
      </c>
      <c r="BI226" s="158">
        <f t="shared" si="68"/>
        <v>0</v>
      </c>
      <c r="BJ226" s="18" t="s">
        <v>83</v>
      </c>
      <c r="BK226" s="158">
        <f t="shared" si="69"/>
        <v>0</v>
      </c>
      <c r="BL226" s="18" t="s">
        <v>1111</v>
      </c>
      <c r="BM226" s="157" t="s">
        <v>2060</v>
      </c>
    </row>
    <row r="227" spans="2:65" s="1" customFormat="1" ht="16.5" customHeight="1">
      <c r="B227" s="33"/>
      <c r="C227" s="146" t="s">
        <v>1443</v>
      </c>
      <c r="D227" s="146" t="s">
        <v>162</v>
      </c>
      <c r="E227" s="147" t="s">
        <v>3362</v>
      </c>
      <c r="F227" s="148" t="s">
        <v>3363</v>
      </c>
      <c r="G227" s="149" t="s">
        <v>332</v>
      </c>
      <c r="H227" s="150">
        <v>1</v>
      </c>
      <c r="I227" s="151"/>
      <c r="J227" s="152">
        <f t="shared" si="60"/>
        <v>0</v>
      </c>
      <c r="K227" s="148" t="s">
        <v>3183</v>
      </c>
      <c r="L227" s="33"/>
      <c r="M227" s="153" t="s">
        <v>21</v>
      </c>
      <c r="N227" s="154" t="s">
        <v>47</v>
      </c>
      <c r="P227" s="155">
        <f t="shared" si="61"/>
        <v>0</v>
      </c>
      <c r="Q227" s="155">
        <v>0</v>
      </c>
      <c r="R227" s="155">
        <f t="shared" si="62"/>
        <v>0</v>
      </c>
      <c r="S227" s="155">
        <v>0</v>
      </c>
      <c r="T227" s="156">
        <f t="shared" si="63"/>
        <v>0</v>
      </c>
      <c r="AR227" s="157" t="s">
        <v>1111</v>
      </c>
      <c r="AT227" s="157" t="s">
        <v>162</v>
      </c>
      <c r="AU227" s="157" t="s">
        <v>85</v>
      </c>
      <c r="AY227" s="18" t="s">
        <v>160</v>
      </c>
      <c r="BE227" s="158">
        <f t="shared" si="64"/>
        <v>0</v>
      </c>
      <c r="BF227" s="158">
        <f t="shared" si="65"/>
        <v>0</v>
      </c>
      <c r="BG227" s="158">
        <f t="shared" si="66"/>
        <v>0</v>
      </c>
      <c r="BH227" s="158">
        <f t="shared" si="67"/>
        <v>0</v>
      </c>
      <c r="BI227" s="158">
        <f t="shared" si="68"/>
        <v>0</v>
      </c>
      <c r="BJ227" s="18" t="s">
        <v>83</v>
      </c>
      <c r="BK227" s="158">
        <f t="shared" si="69"/>
        <v>0</v>
      </c>
      <c r="BL227" s="18" t="s">
        <v>1111</v>
      </c>
      <c r="BM227" s="157" t="s">
        <v>2069</v>
      </c>
    </row>
    <row r="228" spans="2:65" s="1" customFormat="1" ht="16.5" customHeight="1">
      <c r="B228" s="33"/>
      <c r="C228" s="192" t="s">
        <v>1447</v>
      </c>
      <c r="D228" s="192" t="s">
        <v>799</v>
      </c>
      <c r="E228" s="193" t="s">
        <v>3364</v>
      </c>
      <c r="F228" s="194" t="s">
        <v>3365</v>
      </c>
      <c r="G228" s="195" t="s">
        <v>332</v>
      </c>
      <c r="H228" s="196">
        <v>1</v>
      </c>
      <c r="I228" s="197"/>
      <c r="J228" s="198">
        <f t="shared" si="60"/>
        <v>0</v>
      </c>
      <c r="K228" s="194" t="s">
        <v>21</v>
      </c>
      <c r="L228" s="199"/>
      <c r="M228" s="200" t="s">
        <v>21</v>
      </c>
      <c r="N228" s="201" t="s">
        <v>47</v>
      </c>
      <c r="P228" s="155">
        <f t="shared" si="61"/>
        <v>0</v>
      </c>
      <c r="Q228" s="155">
        <v>0</v>
      </c>
      <c r="R228" s="155">
        <f t="shared" si="62"/>
        <v>0</v>
      </c>
      <c r="S228" s="155">
        <v>0</v>
      </c>
      <c r="T228" s="156">
        <f t="shared" si="63"/>
        <v>0</v>
      </c>
      <c r="AR228" s="157" t="s">
        <v>2338</v>
      </c>
      <c r="AT228" s="157" t="s">
        <v>799</v>
      </c>
      <c r="AU228" s="157" t="s">
        <v>85</v>
      </c>
      <c r="AY228" s="18" t="s">
        <v>160</v>
      </c>
      <c r="BE228" s="158">
        <f t="shared" si="64"/>
        <v>0</v>
      </c>
      <c r="BF228" s="158">
        <f t="shared" si="65"/>
        <v>0</v>
      </c>
      <c r="BG228" s="158">
        <f t="shared" si="66"/>
        <v>0</v>
      </c>
      <c r="BH228" s="158">
        <f t="shared" si="67"/>
        <v>0</v>
      </c>
      <c r="BI228" s="158">
        <f t="shared" si="68"/>
        <v>0</v>
      </c>
      <c r="BJ228" s="18" t="s">
        <v>83</v>
      </c>
      <c r="BK228" s="158">
        <f t="shared" si="69"/>
        <v>0</v>
      </c>
      <c r="BL228" s="18" t="s">
        <v>1111</v>
      </c>
      <c r="BM228" s="157" t="s">
        <v>2078</v>
      </c>
    </row>
    <row r="229" spans="2:65" s="1" customFormat="1" ht="16.5" customHeight="1">
      <c r="B229" s="33"/>
      <c r="C229" s="146" t="s">
        <v>1452</v>
      </c>
      <c r="D229" s="146" t="s">
        <v>162</v>
      </c>
      <c r="E229" s="147" t="s">
        <v>3366</v>
      </c>
      <c r="F229" s="148" t="s">
        <v>3367</v>
      </c>
      <c r="G229" s="149" t="s">
        <v>332</v>
      </c>
      <c r="H229" s="150">
        <v>20</v>
      </c>
      <c r="I229" s="151"/>
      <c r="J229" s="152">
        <f t="shared" si="60"/>
        <v>0</v>
      </c>
      <c r="K229" s="148" t="s">
        <v>3204</v>
      </c>
      <c r="L229" s="33"/>
      <c r="M229" s="153" t="s">
        <v>21</v>
      </c>
      <c r="N229" s="154" t="s">
        <v>47</v>
      </c>
      <c r="P229" s="155">
        <f t="shared" si="61"/>
        <v>0</v>
      </c>
      <c r="Q229" s="155">
        <v>0</v>
      </c>
      <c r="R229" s="155">
        <f t="shared" si="62"/>
        <v>0</v>
      </c>
      <c r="S229" s="155">
        <v>0</v>
      </c>
      <c r="T229" s="156">
        <f t="shared" si="63"/>
        <v>0</v>
      </c>
      <c r="AR229" s="157" t="s">
        <v>1111</v>
      </c>
      <c r="AT229" s="157" t="s">
        <v>162</v>
      </c>
      <c r="AU229" s="157" t="s">
        <v>85</v>
      </c>
      <c r="AY229" s="18" t="s">
        <v>160</v>
      </c>
      <c r="BE229" s="158">
        <f t="shared" si="64"/>
        <v>0</v>
      </c>
      <c r="BF229" s="158">
        <f t="shared" si="65"/>
        <v>0</v>
      </c>
      <c r="BG229" s="158">
        <f t="shared" si="66"/>
        <v>0</v>
      </c>
      <c r="BH229" s="158">
        <f t="shared" si="67"/>
        <v>0</v>
      </c>
      <c r="BI229" s="158">
        <f t="shared" si="68"/>
        <v>0</v>
      </c>
      <c r="BJ229" s="18" t="s">
        <v>83</v>
      </c>
      <c r="BK229" s="158">
        <f t="shared" si="69"/>
        <v>0</v>
      </c>
      <c r="BL229" s="18" t="s">
        <v>1111</v>
      </c>
      <c r="BM229" s="157" t="s">
        <v>2088</v>
      </c>
    </row>
    <row r="230" spans="2:65" s="1" customFormat="1" ht="16.5" customHeight="1">
      <c r="B230" s="33"/>
      <c r="C230" s="192" t="s">
        <v>1469</v>
      </c>
      <c r="D230" s="192" t="s">
        <v>799</v>
      </c>
      <c r="E230" s="193" t="s">
        <v>3368</v>
      </c>
      <c r="F230" s="194" t="s">
        <v>3369</v>
      </c>
      <c r="G230" s="195" t="s">
        <v>3174</v>
      </c>
      <c r="H230" s="196">
        <v>20</v>
      </c>
      <c r="I230" s="197"/>
      <c r="J230" s="198">
        <f t="shared" si="60"/>
        <v>0</v>
      </c>
      <c r="K230" s="194" t="s">
        <v>21</v>
      </c>
      <c r="L230" s="199"/>
      <c r="M230" s="200" t="s">
        <v>21</v>
      </c>
      <c r="N230" s="201" t="s">
        <v>47</v>
      </c>
      <c r="P230" s="155">
        <f t="shared" si="61"/>
        <v>0</v>
      </c>
      <c r="Q230" s="155">
        <v>0</v>
      </c>
      <c r="R230" s="155">
        <f t="shared" si="62"/>
        <v>0</v>
      </c>
      <c r="S230" s="155">
        <v>0</v>
      </c>
      <c r="T230" s="156">
        <f t="shared" si="63"/>
        <v>0</v>
      </c>
      <c r="AR230" s="157" t="s">
        <v>2338</v>
      </c>
      <c r="AT230" s="157" t="s">
        <v>799</v>
      </c>
      <c r="AU230" s="157" t="s">
        <v>85</v>
      </c>
      <c r="AY230" s="18" t="s">
        <v>160</v>
      </c>
      <c r="BE230" s="158">
        <f t="shared" si="64"/>
        <v>0</v>
      </c>
      <c r="BF230" s="158">
        <f t="shared" si="65"/>
        <v>0</v>
      </c>
      <c r="BG230" s="158">
        <f t="shared" si="66"/>
        <v>0</v>
      </c>
      <c r="BH230" s="158">
        <f t="shared" si="67"/>
        <v>0</v>
      </c>
      <c r="BI230" s="158">
        <f t="shared" si="68"/>
        <v>0</v>
      </c>
      <c r="BJ230" s="18" t="s">
        <v>83</v>
      </c>
      <c r="BK230" s="158">
        <f t="shared" si="69"/>
        <v>0</v>
      </c>
      <c r="BL230" s="18" t="s">
        <v>1111</v>
      </c>
      <c r="BM230" s="157" t="s">
        <v>2102</v>
      </c>
    </row>
    <row r="231" spans="2:65" s="1" customFormat="1" ht="16.5" customHeight="1">
      <c r="B231" s="33"/>
      <c r="C231" s="146" t="s">
        <v>1474</v>
      </c>
      <c r="D231" s="146" t="s">
        <v>162</v>
      </c>
      <c r="E231" s="147" t="s">
        <v>3370</v>
      </c>
      <c r="F231" s="148" t="s">
        <v>3371</v>
      </c>
      <c r="G231" s="149" t="s">
        <v>332</v>
      </c>
      <c r="H231" s="150">
        <v>74</v>
      </c>
      <c r="I231" s="151"/>
      <c r="J231" s="152">
        <f t="shared" si="60"/>
        <v>0</v>
      </c>
      <c r="K231" s="148" t="s">
        <v>3204</v>
      </c>
      <c r="L231" s="33"/>
      <c r="M231" s="153" t="s">
        <v>21</v>
      </c>
      <c r="N231" s="154" t="s">
        <v>47</v>
      </c>
      <c r="P231" s="155">
        <f t="shared" si="61"/>
        <v>0</v>
      </c>
      <c r="Q231" s="155">
        <v>0</v>
      </c>
      <c r="R231" s="155">
        <f t="shared" si="62"/>
        <v>0</v>
      </c>
      <c r="S231" s="155">
        <v>0</v>
      </c>
      <c r="T231" s="156">
        <f t="shared" si="63"/>
        <v>0</v>
      </c>
      <c r="AR231" s="157" t="s">
        <v>1111</v>
      </c>
      <c r="AT231" s="157" t="s">
        <v>162</v>
      </c>
      <c r="AU231" s="157" t="s">
        <v>85</v>
      </c>
      <c r="AY231" s="18" t="s">
        <v>160</v>
      </c>
      <c r="BE231" s="158">
        <f t="shared" si="64"/>
        <v>0</v>
      </c>
      <c r="BF231" s="158">
        <f t="shared" si="65"/>
        <v>0</v>
      </c>
      <c r="BG231" s="158">
        <f t="shared" si="66"/>
        <v>0</v>
      </c>
      <c r="BH231" s="158">
        <f t="shared" si="67"/>
        <v>0</v>
      </c>
      <c r="BI231" s="158">
        <f t="shared" si="68"/>
        <v>0</v>
      </c>
      <c r="BJ231" s="18" t="s">
        <v>83</v>
      </c>
      <c r="BK231" s="158">
        <f t="shared" si="69"/>
        <v>0</v>
      </c>
      <c r="BL231" s="18" t="s">
        <v>1111</v>
      </c>
      <c r="BM231" s="157" t="s">
        <v>2112</v>
      </c>
    </row>
    <row r="232" spans="2:65" s="1" customFormat="1" ht="16.5" customHeight="1">
      <c r="B232" s="33"/>
      <c r="C232" s="192" t="s">
        <v>1478</v>
      </c>
      <c r="D232" s="192" t="s">
        <v>799</v>
      </c>
      <c r="E232" s="193" t="s">
        <v>3372</v>
      </c>
      <c r="F232" s="194" t="s">
        <v>3373</v>
      </c>
      <c r="G232" s="195" t="s">
        <v>332</v>
      </c>
      <c r="H232" s="196">
        <v>74</v>
      </c>
      <c r="I232" s="197"/>
      <c r="J232" s="198">
        <f t="shared" si="60"/>
        <v>0</v>
      </c>
      <c r="K232" s="194" t="s">
        <v>3204</v>
      </c>
      <c r="L232" s="199"/>
      <c r="M232" s="200" t="s">
        <v>21</v>
      </c>
      <c r="N232" s="201" t="s">
        <v>47</v>
      </c>
      <c r="P232" s="155">
        <f t="shared" si="61"/>
        <v>0</v>
      </c>
      <c r="Q232" s="155">
        <v>0</v>
      </c>
      <c r="R232" s="155">
        <f t="shared" si="62"/>
        <v>0</v>
      </c>
      <c r="S232" s="155">
        <v>0</v>
      </c>
      <c r="T232" s="156">
        <f t="shared" si="63"/>
        <v>0</v>
      </c>
      <c r="AR232" s="157" t="s">
        <v>2338</v>
      </c>
      <c r="AT232" s="157" t="s">
        <v>799</v>
      </c>
      <c r="AU232" s="157" t="s">
        <v>85</v>
      </c>
      <c r="AY232" s="18" t="s">
        <v>160</v>
      </c>
      <c r="BE232" s="158">
        <f t="shared" si="64"/>
        <v>0</v>
      </c>
      <c r="BF232" s="158">
        <f t="shared" si="65"/>
        <v>0</v>
      </c>
      <c r="BG232" s="158">
        <f t="shared" si="66"/>
        <v>0</v>
      </c>
      <c r="BH232" s="158">
        <f t="shared" si="67"/>
        <v>0</v>
      </c>
      <c r="BI232" s="158">
        <f t="shared" si="68"/>
        <v>0</v>
      </c>
      <c r="BJ232" s="18" t="s">
        <v>83</v>
      </c>
      <c r="BK232" s="158">
        <f t="shared" si="69"/>
        <v>0</v>
      </c>
      <c r="BL232" s="18" t="s">
        <v>1111</v>
      </c>
      <c r="BM232" s="157" t="s">
        <v>2122</v>
      </c>
    </row>
    <row r="233" spans="2:65" s="1" customFormat="1" ht="16.5" customHeight="1">
      <c r="B233" s="33"/>
      <c r="C233" s="146" t="s">
        <v>1484</v>
      </c>
      <c r="D233" s="146" t="s">
        <v>162</v>
      </c>
      <c r="E233" s="147" t="s">
        <v>3374</v>
      </c>
      <c r="F233" s="148" t="s">
        <v>3375</v>
      </c>
      <c r="G233" s="149" t="s">
        <v>332</v>
      </c>
      <c r="H233" s="150">
        <v>2</v>
      </c>
      <c r="I233" s="151"/>
      <c r="J233" s="152">
        <f t="shared" si="60"/>
        <v>0</v>
      </c>
      <c r="K233" s="148" t="s">
        <v>3204</v>
      </c>
      <c r="L233" s="33"/>
      <c r="M233" s="153" t="s">
        <v>21</v>
      </c>
      <c r="N233" s="154" t="s">
        <v>47</v>
      </c>
      <c r="P233" s="155">
        <f t="shared" si="61"/>
        <v>0</v>
      </c>
      <c r="Q233" s="155">
        <v>0</v>
      </c>
      <c r="R233" s="155">
        <f t="shared" si="62"/>
        <v>0</v>
      </c>
      <c r="S233" s="155">
        <v>0</v>
      </c>
      <c r="T233" s="156">
        <f t="shared" si="63"/>
        <v>0</v>
      </c>
      <c r="AR233" s="157" t="s">
        <v>1111</v>
      </c>
      <c r="AT233" s="157" t="s">
        <v>162</v>
      </c>
      <c r="AU233" s="157" t="s">
        <v>85</v>
      </c>
      <c r="AY233" s="18" t="s">
        <v>160</v>
      </c>
      <c r="BE233" s="158">
        <f t="shared" si="64"/>
        <v>0</v>
      </c>
      <c r="BF233" s="158">
        <f t="shared" si="65"/>
        <v>0</v>
      </c>
      <c r="BG233" s="158">
        <f t="shared" si="66"/>
        <v>0</v>
      </c>
      <c r="BH233" s="158">
        <f t="shared" si="67"/>
        <v>0</v>
      </c>
      <c r="BI233" s="158">
        <f t="shared" si="68"/>
        <v>0</v>
      </c>
      <c r="BJ233" s="18" t="s">
        <v>83</v>
      </c>
      <c r="BK233" s="158">
        <f t="shared" si="69"/>
        <v>0</v>
      </c>
      <c r="BL233" s="18" t="s">
        <v>1111</v>
      </c>
      <c r="BM233" s="157" t="s">
        <v>2132</v>
      </c>
    </row>
    <row r="234" spans="2:65" s="1" customFormat="1" ht="16.5" customHeight="1">
      <c r="B234" s="33"/>
      <c r="C234" s="192" t="s">
        <v>1489</v>
      </c>
      <c r="D234" s="192" t="s">
        <v>799</v>
      </c>
      <c r="E234" s="193" t="s">
        <v>3376</v>
      </c>
      <c r="F234" s="194" t="s">
        <v>3377</v>
      </c>
      <c r="G234" s="195" t="s">
        <v>3174</v>
      </c>
      <c r="H234" s="196">
        <v>2</v>
      </c>
      <c r="I234" s="197"/>
      <c r="J234" s="198">
        <f t="shared" si="60"/>
        <v>0</v>
      </c>
      <c r="K234" s="194" t="s">
        <v>21</v>
      </c>
      <c r="L234" s="199"/>
      <c r="M234" s="200" t="s">
        <v>21</v>
      </c>
      <c r="N234" s="201" t="s">
        <v>47</v>
      </c>
      <c r="P234" s="155">
        <f t="shared" si="61"/>
        <v>0</v>
      </c>
      <c r="Q234" s="155">
        <v>0</v>
      </c>
      <c r="R234" s="155">
        <f t="shared" si="62"/>
        <v>0</v>
      </c>
      <c r="S234" s="155">
        <v>0</v>
      </c>
      <c r="T234" s="156">
        <f t="shared" si="63"/>
        <v>0</v>
      </c>
      <c r="AR234" s="157" t="s">
        <v>2338</v>
      </c>
      <c r="AT234" s="157" t="s">
        <v>799</v>
      </c>
      <c r="AU234" s="157" t="s">
        <v>85</v>
      </c>
      <c r="AY234" s="18" t="s">
        <v>160</v>
      </c>
      <c r="BE234" s="158">
        <f t="shared" si="64"/>
        <v>0</v>
      </c>
      <c r="BF234" s="158">
        <f t="shared" si="65"/>
        <v>0</v>
      </c>
      <c r="BG234" s="158">
        <f t="shared" si="66"/>
        <v>0</v>
      </c>
      <c r="BH234" s="158">
        <f t="shared" si="67"/>
        <v>0</v>
      </c>
      <c r="BI234" s="158">
        <f t="shared" si="68"/>
        <v>0</v>
      </c>
      <c r="BJ234" s="18" t="s">
        <v>83</v>
      </c>
      <c r="BK234" s="158">
        <f t="shared" si="69"/>
        <v>0</v>
      </c>
      <c r="BL234" s="18" t="s">
        <v>1111</v>
      </c>
      <c r="BM234" s="157" t="s">
        <v>2140</v>
      </c>
    </row>
    <row r="235" spans="2:65" s="1" customFormat="1" ht="16.5" customHeight="1">
      <c r="B235" s="33"/>
      <c r="C235" s="146" t="s">
        <v>1493</v>
      </c>
      <c r="D235" s="146" t="s">
        <v>162</v>
      </c>
      <c r="E235" s="147" t="s">
        <v>3378</v>
      </c>
      <c r="F235" s="148" t="s">
        <v>3379</v>
      </c>
      <c r="G235" s="149" t="s">
        <v>332</v>
      </c>
      <c r="H235" s="150">
        <v>7</v>
      </c>
      <c r="I235" s="151"/>
      <c r="J235" s="152">
        <f t="shared" si="60"/>
        <v>0</v>
      </c>
      <c r="K235" s="148" t="s">
        <v>21</v>
      </c>
      <c r="L235" s="33"/>
      <c r="M235" s="153" t="s">
        <v>21</v>
      </c>
      <c r="N235" s="154" t="s">
        <v>47</v>
      </c>
      <c r="P235" s="155">
        <f t="shared" si="61"/>
        <v>0</v>
      </c>
      <c r="Q235" s="155">
        <v>0</v>
      </c>
      <c r="R235" s="155">
        <f t="shared" si="62"/>
        <v>0</v>
      </c>
      <c r="S235" s="155">
        <v>0</v>
      </c>
      <c r="T235" s="156">
        <f t="shared" si="63"/>
        <v>0</v>
      </c>
      <c r="AR235" s="157" t="s">
        <v>1111</v>
      </c>
      <c r="AT235" s="157" t="s">
        <v>162</v>
      </c>
      <c r="AU235" s="157" t="s">
        <v>85</v>
      </c>
      <c r="AY235" s="18" t="s">
        <v>160</v>
      </c>
      <c r="BE235" s="158">
        <f t="shared" si="64"/>
        <v>0</v>
      </c>
      <c r="BF235" s="158">
        <f t="shared" si="65"/>
        <v>0</v>
      </c>
      <c r="BG235" s="158">
        <f t="shared" si="66"/>
        <v>0</v>
      </c>
      <c r="BH235" s="158">
        <f t="shared" si="67"/>
        <v>0</v>
      </c>
      <c r="BI235" s="158">
        <f t="shared" si="68"/>
        <v>0</v>
      </c>
      <c r="BJ235" s="18" t="s">
        <v>83</v>
      </c>
      <c r="BK235" s="158">
        <f t="shared" si="69"/>
        <v>0</v>
      </c>
      <c r="BL235" s="18" t="s">
        <v>1111</v>
      </c>
      <c r="BM235" s="157" t="s">
        <v>2149</v>
      </c>
    </row>
    <row r="236" spans="2:65" s="1" customFormat="1" ht="16.5" customHeight="1">
      <c r="B236" s="33"/>
      <c r="C236" s="192" t="s">
        <v>1498</v>
      </c>
      <c r="D236" s="192" t="s">
        <v>799</v>
      </c>
      <c r="E236" s="193" t="s">
        <v>3380</v>
      </c>
      <c r="F236" s="194" t="s">
        <v>3381</v>
      </c>
      <c r="G236" s="195" t="s">
        <v>3132</v>
      </c>
      <c r="H236" s="196">
        <v>7</v>
      </c>
      <c r="I236" s="197"/>
      <c r="J236" s="198">
        <f t="shared" si="60"/>
        <v>0</v>
      </c>
      <c r="K236" s="194" t="s">
        <v>21</v>
      </c>
      <c r="L236" s="199"/>
      <c r="M236" s="200" t="s">
        <v>21</v>
      </c>
      <c r="N236" s="201" t="s">
        <v>47</v>
      </c>
      <c r="P236" s="155">
        <f t="shared" si="61"/>
        <v>0</v>
      </c>
      <c r="Q236" s="155">
        <v>0</v>
      </c>
      <c r="R236" s="155">
        <f t="shared" si="62"/>
        <v>0</v>
      </c>
      <c r="S236" s="155">
        <v>0</v>
      </c>
      <c r="T236" s="156">
        <f t="shared" si="63"/>
        <v>0</v>
      </c>
      <c r="AR236" s="157" t="s">
        <v>2338</v>
      </c>
      <c r="AT236" s="157" t="s">
        <v>799</v>
      </c>
      <c r="AU236" s="157" t="s">
        <v>85</v>
      </c>
      <c r="AY236" s="18" t="s">
        <v>160</v>
      </c>
      <c r="BE236" s="158">
        <f t="shared" si="64"/>
        <v>0</v>
      </c>
      <c r="BF236" s="158">
        <f t="shared" si="65"/>
        <v>0</v>
      </c>
      <c r="BG236" s="158">
        <f t="shared" si="66"/>
        <v>0</v>
      </c>
      <c r="BH236" s="158">
        <f t="shared" si="67"/>
        <v>0</v>
      </c>
      <c r="BI236" s="158">
        <f t="shared" si="68"/>
        <v>0</v>
      </c>
      <c r="BJ236" s="18" t="s">
        <v>83</v>
      </c>
      <c r="BK236" s="158">
        <f t="shared" si="69"/>
        <v>0</v>
      </c>
      <c r="BL236" s="18" t="s">
        <v>1111</v>
      </c>
      <c r="BM236" s="157" t="s">
        <v>2158</v>
      </c>
    </row>
    <row r="237" spans="2:65" s="1" customFormat="1" ht="16.5" customHeight="1">
      <c r="B237" s="33"/>
      <c r="C237" s="146" t="s">
        <v>1503</v>
      </c>
      <c r="D237" s="146" t="s">
        <v>162</v>
      </c>
      <c r="E237" s="147" t="s">
        <v>3382</v>
      </c>
      <c r="F237" s="148" t="s">
        <v>3383</v>
      </c>
      <c r="G237" s="149" t="s">
        <v>370</v>
      </c>
      <c r="H237" s="150">
        <v>695</v>
      </c>
      <c r="I237" s="151"/>
      <c r="J237" s="152">
        <f t="shared" si="60"/>
        <v>0</v>
      </c>
      <c r="K237" s="148" t="s">
        <v>3204</v>
      </c>
      <c r="L237" s="33"/>
      <c r="M237" s="153" t="s">
        <v>21</v>
      </c>
      <c r="N237" s="154" t="s">
        <v>47</v>
      </c>
      <c r="P237" s="155">
        <f t="shared" si="61"/>
        <v>0</v>
      </c>
      <c r="Q237" s="155">
        <v>0</v>
      </c>
      <c r="R237" s="155">
        <f t="shared" si="62"/>
        <v>0</v>
      </c>
      <c r="S237" s="155">
        <v>0</v>
      </c>
      <c r="T237" s="156">
        <f t="shared" si="63"/>
        <v>0</v>
      </c>
      <c r="AR237" s="157" t="s">
        <v>1111</v>
      </c>
      <c r="AT237" s="157" t="s">
        <v>162</v>
      </c>
      <c r="AU237" s="157" t="s">
        <v>85</v>
      </c>
      <c r="AY237" s="18" t="s">
        <v>160</v>
      </c>
      <c r="BE237" s="158">
        <f t="shared" si="64"/>
        <v>0</v>
      </c>
      <c r="BF237" s="158">
        <f t="shared" si="65"/>
        <v>0</v>
      </c>
      <c r="BG237" s="158">
        <f t="shared" si="66"/>
        <v>0</v>
      </c>
      <c r="BH237" s="158">
        <f t="shared" si="67"/>
        <v>0</v>
      </c>
      <c r="BI237" s="158">
        <f t="shared" si="68"/>
        <v>0</v>
      </c>
      <c r="BJ237" s="18" t="s">
        <v>83</v>
      </c>
      <c r="BK237" s="158">
        <f t="shared" si="69"/>
        <v>0</v>
      </c>
      <c r="BL237" s="18" t="s">
        <v>1111</v>
      </c>
      <c r="BM237" s="157" t="s">
        <v>2167</v>
      </c>
    </row>
    <row r="238" spans="2:65" s="1" customFormat="1" ht="16.5" customHeight="1">
      <c r="B238" s="33"/>
      <c r="C238" s="192" t="s">
        <v>1510</v>
      </c>
      <c r="D238" s="192" t="s">
        <v>799</v>
      </c>
      <c r="E238" s="193" t="s">
        <v>3384</v>
      </c>
      <c r="F238" s="194" t="s">
        <v>3385</v>
      </c>
      <c r="G238" s="195" t="s">
        <v>3251</v>
      </c>
      <c r="H238" s="196">
        <v>632.45</v>
      </c>
      <c r="I238" s="197"/>
      <c r="J238" s="198">
        <f t="shared" si="60"/>
        <v>0</v>
      </c>
      <c r="K238" s="194" t="s">
        <v>3204</v>
      </c>
      <c r="L238" s="199"/>
      <c r="M238" s="200" t="s">
        <v>21</v>
      </c>
      <c r="N238" s="201" t="s">
        <v>47</v>
      </c>
      <c r="P238" s="155">
        <f t="shared" si="61"/>
        <v>0</v>
      </c>
      <c r="Q238" s="155">
        <v>0</v>
      </c>
      <c r="R238" s="155">
        <f t="shared" si="62"/>
        <v>0</v>
      </c>
      <c r="S238" s="155">
        <v>0</v>
      </c>
      <c r="T238" s="156">
        <f t="shared" si="63"/>
        <v>0</v>
      </c>
      <c r="AR238" s="157" t="s">
        <v>2338</v>
      </c>
      <c r="AT238" s="157" t="s">
        <v>799</v>
      </c>
      <c r="AU238" s="157" t="s">
        <v>85</v>
      </c>
      <c r="AY238" s="18" t="s">
        <v>160</v>
      </c>
      <c r="BE238" s="158">
        <f t="shared" si="64"/>
        <v>0</v>
      </c>
      <c r="BF238" s="158">
        <f t="shared" si="65"/>
        <v>0</v>
      </c>
      <c r="BG238" s="158">
        <f t="shared" si="66"/>
        <v>0</v>
      </c>
      <c r="BH238" s="158">
        <f t="shared" si="67"/>
        <v>0</v>
      </c>
      <c r="BI238" s="158">
        <f t="shared" si="68"/>
        <v>0</v>
      </c>
      <c r="BJ238" s="18" t="s">
        <v>83</v>
      </c>
      <c r="BK238" s="158">
        <f t="shared" si="69"/>
        <v>0</v>
      </c>
      <c r="BL238" s="18" t="s">
        <v>1111</v>
      </c>
      <c r="BM238" s="157" t="s">
        <v>2178</v>
      </c>
    </row>
    <row r="239" spans="2:65" s="1" customFormat="1" ht="16.5" customHeight="1">
      <c r="B239" s="33"/>
      <c r="C239" s="146" t="s">
        <v>1517</v>
      </c>
      <c r="D239" s="146" t="s">
        <v>162</v>
      </c>
      <c r="E239" s="147" t="s">
        <v>3386</v>
      </c>
      <c r="F239" s="148" t="s">
        <v>3387</v>
      </c>
      <c r="G239" s="149" t="s">
        <v>370</v>
      </c>
      <c r="H239" s="150">
        <v>285</v>
      </c>
      <c r="I239" s="151"/>
      <c r="J239" s="152">
        <f t="shared" si="60"/>
        <v>0</v>
      </c>
      <c r="K239" s="148" t="s">
        <v>3204</v>
      </c>
      <c r="L239" s="33"/>
      <c r="M239" s="153" t="s">
        <v>21</v>
      </c>
      <c r="N239" s="154" t="s">
        <v>47</v>
      </c>
      <c r="P239" s="155">
        <f t="shared" si="61"/>
        <v>0</v>
      </c>
      <c r="Q239" s="155">
        <v>0</v>
      </c>
      <c r="R239" s="155">
        <f t="shared" si="62"/>
        <v>0</v>
      </c>
      <c r="S239" s="155">
        <v>0</v>
      </c>
      <c r="T239" s="156">
        <f t="shared" si="63"/>
        <v>0</v>
      </c>
      <c r="AR239" s="157" t="s">
        <v>1111</v>
      </c>
      <c r="AT239" s="157" t="s">
        <v>162</v>
      </c>
      <c r="AU239" s="157" t="s">
        <v>85</v>
      </c>
      <c r="AY239" s="18" t="s">
        <v>160</v>
      </c>
      <c r="BE239" s="158">
        <f t="shared" si="64"/>
        <v>0</v>
      </c>
      <c r="BF239" s="158">
        <f t="shared" si="65"/>
        <v>0</v>
      </c>
      <c r="BG239" s="158">
        <f t="shared" si="66"/>
        <v>0</v>
      </c>
      <c r="BH239" s="158">
        <f t="shared" si="67"/>
        <v>0</v>
      </c>
      <c r="BI239" s="158">
        <f t="shared" si="68"/>
        <v>0</v>
      </c>
      <c r="BJ239" s="18" t="s">
        <v>83</v>
      </c>
      <c r="BK239" s="158">
        <f t="shared" si="69"/>
        <v>0</v>
      </c>
      <c r="BL239" s="18" t="s">
        <v>1111</v>
      </c>
      <c r="BM239" s="157" t="s">
        <v>2187</v>
      </c>
    </row>
    <row r="240" spans="2:65" s="1" customFormat="1" ht="16.5" customHeight="1">
      <c r="B240" s="33"/>
      <c r="C240" s="192" t="s">
        <v>1522</v>
      </c>
      <c r="D240" s="192" t="s">
        <v>799</v>
      </c>
      <c r="E240" s="193" t="s">
        <v>3388</v>
      </c>
      <c r="F240" s="194" t="s">
        <v>3389</v>
      </c>
      <c r="G240" s="195" t="s">
        <v>3251</v>
      </c>
      <c r="H240" s="196">
        <v>177.577</v>
      </c>
      <c r="I240" s="197"/>
      <c r="J240" s="198">
        <f t="shared" si="60"/>
        <v>0</v>
      </c>
      <c r="K240" s="194" t="s">
        <v>3204</v>
      </c>
      <c r="L240" s="199"/>
      <c r="M240" s="200" t="s">
        <v>21</v>
      </c>
      <c r="N240" s="201" t="s">
        <v>47</v>
      </c>
      <c r="P240" s="155">
        <f t="shared" si="61"/>
        <v>0</v>
      </c>
      <c r="Q240" s="155">
        <v>0</v>
      </c>
      <c r="R240" s="155">
        <f t="shared" si="62"/>
        <v>0</v>
      </c>
      <c r="S240" s="155">
        <v>0</v>
      </c>
      <c r="T240" s="156">
        <f t="shared" si="63"/>
        <v>0</v>
      </c>
      <c r="AR240" s="157" t="s">
        <v>2338</v>
      </c>
      <c r="AT240" s="157" t="s">
        <v>799</v>
      </c>
      <c r="AU240" s="157" t="s">
        <v>85</v>
      </c>
      <c r="AY240" s="18" t="s">
        <v>160</v>
      </c>
      <c r="BE240" s="158">
        <f t="shared" si="64"/>
        <v>0</v>
      </c>
      <c r="BF240" s="158">
        <f t="shared" si="65"/>
        <v>0</v>
      </c>
      <c r="BG240" s="158">
        <f t="shared" si="66"/>
        <v>0</v>
      </c>
      <c r="BH240" s="158">
        <f t="shared" si="67"/>
        <v>0</v>
      </c>
      <c r="BI240" s="158">
        <f t="shared" si="68"/>
        <v>0</v>
      </c>
      <c r="BJ240" s="18" t="s">
        <v>83</v>
      </c>
      <c r="BK240" s="158">
        <f t="shared" si="69"/>
        <v>0</v>
      </c>
      <c r="BL240" s="18" t="s">
        <v>1111</v>
      </c>
      <c r="BM240" s="157" t="s">
        <v>2205</v>
      </c>
    </row>
    <row r="241" spans="2:47" s="1" customFormat="1" ht="18">
      <c r="B241" s="33"/>
      <c r="D241" s="159" t="s">
        <v>681</v>
      </c>
      <c r="F241" s="160" t="s">
        <v>3390</v>
      </c>
      <c r="I241" s="94"/>
      <c r="L241" s="33"/>
      <c r="M241" s="161"/>
      <c r="T241" s="54"/>
      <c r="AT241" s="18" t="s">
        <v>681</v>
      </c>
      <c r="AU241" s="18" t="s">
        <v>85</v>
      </c>
    </row>
    <row r="242" spans="2:65" s="1" customFormat="1" ht="16.5" customHeight="1">
      <c r="B242" s="33"/>
      <c r="C242" s="146" t="s">
        <v>1528</v>
      </c>
      <c r="D242" s="146" t="s">
        <v>162</v>
      </c>
      <c r="E242" s="147" t="s">
        <v>3386</v>
      </c>
      <c r="F242" s="148" t="s">
        <v>3387</v>
      </c>
      <c r="G242" s="149" t="s">
        <v>370</v>
      </c>
      <c r="H242" s="150">
        <v>778</v>
      </c>
      <c r="I242" s="151"/>
      <c r="J242" s="152">
        <f>ROUND(I242*H242,2)</f>
        <v>0</v>
      </c>
      <c r="K242" s="148" t="s">
        <v>3204</v>
      </c>
      <c r="L242" s="33"/>
      <c r="M242" s="153" t="s">
        <v>21</v>
      </c>
      <c r="N242" s="154" t="s">
        <v>47</v>
      </c>
      <c r="P242" s="155">
        <f>O242*H242</f>
        <v>0</v>
      </c>
      <c r="Q242" s="155">
        <v>0</v>
      </c>
      <c r="R242" s="155">
        <f>Q242*H242</f>
        <v>0</v>
      </c>
      <c r="S242" s="155">
        <v>0</v>
      </c>
      <c r="T242" s="156">
        <f>S242*H242</f>
        <v>0</v>
      </c>
      <c r="AR242" s="157" t="s">
        <v>1111</v>
      </c>
      <c r="AT242" s="157" t="s">
        <v>162</v>
      </c>
      <c r="AU242" s="157" t="s">
        <v>85</v>
      </c>
      <c r="AY242" s="18" t="s">
        <v>160</v>
      </c>
      <c r="BE242" s="158">
        <f>IF(N242="základní",J242,0)</f>
        <v>0</v>
      </c>
      <c r="BF242" s="158">
        <f>IF(N242="snížená",J242,0)</f>
        <v>0</v>
      </c>
      <c r="BG242" s="158">
        <f>IF(N242="zákl. přenesená",J242,0)</f>
        <v>0</v>
      </c>
      <c r="BH242" s="158">
        <f>IF(N242="sníž. přenesená",J242,0)</f>
        <v>0</v>
      </c>
      <c r="BI242" s="158">
        <f>IF(N242="nulová",J242,0)</f>
        <v>0</v>
      </c>
      <c r="BJ242" s="18" t="s">
        <v>83</v>
      </c>
      <c r="BK242" s="158">
        <f>ROUND(I242*H242,2)</f>
        <v>0</v>
      </c>
      <c r="BL242" s="18" t="s">
        <v>1111</v>
      </c>
      <c r="BM242" s="157" t="s">
        <v>2218</v>
      </c>
    </row>
    <row r="243" spans="2:65" s="1" customFormat="1" ht="16.5" customHeight="1">
      <c r="B243" s="33"/>
      <c r="C243" s="192" t="s">
        <v>1534</v>
      </c>
      <c r="D243" s="192" t="s">
        <v>799</v>
      </c>
      <c r="E243" s="193" t="s">
        <v>3391</v>
      </c>
      <c r="F243" s="194" t="s">
        <v>3392</v>
      </c>
      <c r="G243" s="195" t="s">
        <v>3251</v>
      </c>
      <c r="H243" s="196">
        <v>106.38</v>
      </c>
      <c r="I243" s="197"/>
      <c r="J243" s="198">
        <f>ROUND(I243*H243,2)</f>
        <v>0</v>
      </c>
      <c r="K243" s="194" t="s">
        <v>3204</v>
      </c>
      <c r="L243" s="199"/>
      <c r="M243" s="200" t="s">
        <v>21</v>
      </c>
      <c r="N243" s="201" t="s">
        <v>47</v>
      </c>
      <c r="P243" s="155">
        <f>O243*H243</f>
        <v>0</v>
      </c>
      <c r="Q243" s="155">
        <v>0</v>
      </c>
      <c r="R243" s="155">
        <f>Q243*H243</f>
        <v>0</v>
      </c>
      <c r="S243" s="155">
        <v>0</v>
      </c>
      <c r="T243" s="156">
        <f>S243*H243</f>
        <v>0</v>
      </c>
      <c r="AR243" s="157" t="s">
        <v>2338</v>
      </c>
      <c r="AT243" s="157" t="s">
        <v>799</v>
      </c>
      <c r="AU243" s="157" t="s">
        <v>85</v>
      </c>
      <c r="AY243" s="18" t="s">
        <v>160</v>
      </c>
      <c r="BE243" s="158">
        <f>IF(N243="základní",J243,0)</f>
        <v>0</v>
      </c>
      <c r="BF243" s="158">
        <f>IF(N243="snížená",J243,0)</f>
        <v>0</v>
      </c>
      <c r="BG243" s="158">
        <f>IF(N243="zákl. přenesená",J243,0)</f>
        <v>0</v>
      </c>
      <c r="BH243" s="158">
        <f>IF(N243="sníž. přenesená",J243,0)</f>
        <v>0</v>
      </c>
      <c r="BI243" s="158">
        <f>IF(N243="nulová",J243,0)</f>
        <v>0</v>
      </c>
      <c r="BJ243" s="18" t="s">
        <v>83</v>
      </c>
      <c r="BK243" s="158">
        <f>ROUND(I243*H243,2)</f>
        <v>0</v>
      </c>
      <c r="BL243" s="18" t="s">
        <v>1111</v>
      </c>
      <c r="BM243" s="157" t="s">
        <v>2228</v>
      </c>
    </row>
    <row r="244" spans="2:47" s="1" customFormat="1" ht="18">
      <c r="B244" s="33"/>
      <c r="D244" s="159" t="s">
        <v>681</v>
      </c>
      <c r="F244" s="160" t="s">
        <v>3393</v>
      </c>
      <c r="I244" s="94"/>
      <c r="L244" s="33"/>
      <c r="M244" s="161"/>
      <c r="T244" s="54"/>
      <c r="AT244" s="18" t="s">
        <v>681</v>
      </c>
      <c r="AU244" s="18" t="s">
        <v>85</v>
      </c>
    </row>
    <row r="245" spans="2:65" s="1" customFormat="1" ht="16.5" customHeight="1">
      <c r="B245" s="33"/>
      <c r="C245" s="146" t="s">
        <v>1540</v>
      </c>
      <c r="D245" s="146" t="s">
        <v>162</v>
      </c>
      <c r="E245" s="147" t="s">
        <v>3394</v>
      </c>
      <c r="F245" s="148" t="s">
        <v>3395</v>
      </c>
      <c r="G245" s="149" t="s">
        <v>332</v>
      </c>
      <c r="H245" s="150">
        <v>20</v>
      </c>
      <c r="I245" s="151"/>
      <c r="J245" s="152">
        <f aca="true" t="shared" si="70" ref="J245:J271">ROUND(I245*H245,2)</f>
        <v>0</v>
      </c>
      <c r="K245" s="148" t="s">
        <v>3135</v>
      </c>
      <c r="L245" s="33"/>
      <c r="M245" s="153" t="s">
        <v>21</v>
      </c>
      <c r="N245" s="154" t="s">
        <v>47</v>
      </c>
      <c r="P245" s="155">
        <f aca="true" t="shared" si="71" ref="P245:P271">O245*H245</f>
        <v>0</v>
      </c>
      <c r="Q245" s="155">
        <v>0</v>
      </c>
      <c r="R245" s="155">
        <f aca="true" t="shared" si="72" ref="R245:R271">Q245*H245</f>
        <v>0</v>
      </c>
      <c r="S245" s="155">
        <v>0</v>
      </c>
      <c r="T245" s="156">
        <f aca="true" t="shared" si="73" ref="T245:T271">S245*H245</f>
        <v>0</v>
      </c>
      <c r="AR245" s="157" t="s">
        <v>1111</v>
      </c>
      <c r="AT245" s="157" t="s">
        <v>162</v>
      </c>
      <c r="AU245" s="157" t="s">
        <v>85</v>
      </c>
      <c r="AY245" s="18" t="s">
        <v>160</v>
      </c>
      <c r="BE245" s="158">
        <f aca="true" t="shared" si="74" ref="BE245:BE271">IF(N245="základní",J245,0)</f>
        <v>0</v>
      </c>
      <c r="BF245" s="158">
        <f aca="true" t="shared" si="75" ref="BF245:BF271">IF(N245="snížená",J245,0)</f>
        <v>0</v>
      </c>
      <c r="BG245" s="158">
        <f aca="true" t="shared" si="76" ref="BG245:BG271">IF(N245="zákl. přenesená",J245,0)</f>
        <v>0</v>
      </c>
      <c r="BH245" s="158">
        <f aca="true" t="shared" si="77" ref="BH245:BH271">IF(N245="sníž. přenesená",J245,0)</f>
        <v>0</v>
      </c>
      <c r="BI245" s="158">
        <f aca="true" t="shared" si="78" ref="BI245:BI271">IF(N245="nulová",J245,0)</f>
        <v>0</v>
      </c>
      <c r="BJ245" s="18" t="s">
        <v>83</v>
      </c>
      <c r="BK245" s="158">
        <f aca="true" t="shared" si="79" ref="BK245:BK271">ROUND(I245*H245,2)</f>
        <v>0</v>
      </c>
      <c r="BL245" s="18" t="s">
        <v>1111</v>
      </c>
      <c r="BM245" s="157" t="s">
        <v>2237</v>
      </c>
    </row>
    <row r="246" spans="2:65" s="1" customFormat="1" ht="16.5" customHeight="1">
      <c r="B246" s="33"/>
      <c r="C246" s="192" t="s">
        <v>1547</v>
      </c>
      <c r="D246" s="192" t="s">
        <v>799</v>
      </c>
      <c r="E246" s="193" t="s">
        <v>3396</v>
      </c>
      <c r="F246" s="194" t="s">
        <v>3397</v>
      </c>
      <c r="G246" s="195" t="s">
        <v>332</v>
      </c>
      <c r="H246" s="196">
        <v>20</v>
      </c>
      <c r="I246" s="197"/>
      <c r="J246" s="198">
        <f t="shared" si="70"/>
        <v>0</v>
      </c>
      <c r="K246" s="194" t="s">
        <v>3135</v>
      </c>
      <c r="L246" s="199"/>
      <c r="M246" s="200" t="s">
        <v>21</v>
      </c>
      <c r="N246" s="201" t="s">
        <v>47</v>
      </c>
      <c r="P246" s="155">
        <f t="shared" si="71"/>
        <v>0</v>
      </c>
      <c r="Q246" s="155">
        <v>0</v>
      </c>
      <c r="R246" s="155">
        <f t="shared" si="72"/>
        <v>0</v>
      </c>
      <c r="S246" s="155">
        <v>0</v>
      </c>
      <c r="T246" s="156">
        <f t="shared" si="73"/>
        <v>0</v>
      </c>
      <c r="AR246" s="157" t="s">
        <v>2338</v>
      </c>
      <c r="AT246" s="157" t="s">
        <v>799</v>
      </c>
      <c r="AU246" s="157" t="s">
        <v>85</v>
      </c>
      <c r="AY246" s="18" t="s">
        <v>160</v>
      </c>
      <c r="BE246" s="158">
        <f t="shared" si="74"/>
        <v>0</v>
      </c>
      <c r="BF246" s="158">
        <f t="shared" si="75"/>
        <v>0</v>
      </c>
      <c r="BG246" s="158">
        <f t="shared" si="76"/>
        <v>0</v>
      </c>
      <c r="BH246" s="158">
        <f t="shared" si="77"/>
        <v>0</v>
      </c>
      <c r="BI246" s="158">
        <f t="shared" si="78"/>
        <v>0</v>
      </c>
      <c r="BJ246" s="18" t="s">
        <v>83</v>
      </c>
      <c r="BK246" s="158">
        <f t="shared" si="79"/>
        <v>0</v>
      </c>
      <c r="BL246" s="18" t="s">
        <v>1111</v>
      </c>
      <c r="BM246" s="157" t="s">
        <v>2248</v>
      </c>
    </row>
    <row r="247" spans="2:65" s="1" customFormat="1" ht="16.5" customHeight="1">
      <c r="B247" s="33"/>
      <c r="C247" s="192" t="s">
        <v>1559</v>
      </c>
      <c r="D247" s="192" t="s">
        <v>799</v>
      </c>
      <c r="E247" s="193" t="s">
        <v>3398</v>
      </c>
      <c r="F247" s="194" t="s">
        <v>3399</v>
      </c>
      <c r="G247" s="195" t="s">
        <v>3132</v>
      </c>
      <c r="H247" s="196">
        <v>20</v>
      </c>
      <c r="I247" s="197"/>
      <c r="J247" s="198">
        <f t="shared" si="70"/>
        <v>0</v>
      </c>
      <c r="K247" s="194" t="s">
        <v>21</v>
      </c>
      <c r="L247" s="199"/>
      <c r="M247" s="200" t="s">
        <v>21</v>
      </c>
      <c r="N247" s="201" t="s">
        <v>47</v>
      </c>
      <c r="P247" s="155">
        <f t="shared" si="71"/>
        <v>0</v>
      </c>
      <c r="Q247" s="155">
        <v>0</v>
      </c>
      <c r="R247" s="155">
        <f t="shared" si="72"/>
        <v>0</v>
      </c>
      <c r="S247" s="155">
        <v>0</v>
      </c>
      <c r="T247" s="156">
        <f t="shared" si="73"/>
        <v>0</v>
      </c>
      <c r="AR247" s="157" t="s">
        <v>2338</v>
      </c>
      <c r="AT247" s="157" t="s">
        <v>799</v>
      </c>
      <c r="AU247" s="157" t="s">
        <v>85</v>
      </c>
      <c r="AY247" s="18" t="s">
        <v>160</v>
      </c>
      <c r="BE247" s="158">
        <f t="shared" si="74"/>
        <v>0</v>
      </c>
      <c r="BF247" s="158">
        <f t="shared" si="75"/>
        <v>0</v>
      </c>
      <c r="BG247" s="158">
        <f t="shared" si="76"/>
        <v>0</v>
      </c>
      <c r="BH247" s="158">
        <f t="shared" si="77"/>
        <v>0</v>
      </c>
      <c r="BI247" s="158">
        <f t="shared" si="78"/>
        <v>0</v>
      </c>
      <c r="BJ247" s="18" t="s">
        <v>83</v>
      </c>
      <c r="BK247" s="158">
        <f t="shared" si="79"/>
        <v>0</v>
      </c>
      <c r="BL247" s="18" t="s">
        <v>1111</v>
      </c>
      <c r="BM247" s="157" t="s">
        <v>2272</v>
      </c>
    </row>
    <row r="248" spans="2:65" s="1" customFormat="1" ht="16.5" customHeight="1">
      <c r="B248" s="33"/>
      <c r="C248" s="146" t="s">
        <v>1568</v>
      </c>
      <c r="D248" s="146" t="s">
        <v>162</v>
      </c>
      <c r="E248" s="147" t="s">
        <v>3400</v>
      </c>
      <c r="F248" s="148" t="s">
        <v>3401</v>
      </c>
      <c r="G248" s="149" t="s">
        <v>332</v>
      </c>
      <c r="H248" s="150">
        <v>60</v>
      </c>
      <c r="I248" s="151"/>
      <c r="J248" s="152">
        <f t="shared" si="70"/>
        <v>0</v>
      </c>
      <c r="K248" s="148" t="s">
        <v>3204</v>
      </c>
      <c r="L248" s="33"/>
      <c r="M248" s="153" t="s">
        <v>21</v>
      </c>
      <c r="N248" s="154" t="s">
        <v>47</v>
      </c>
      <c r="P248" s="155">
        <f t="shared" si="71"/>
        <v>0</v>
      </c>
      <c r="Q248" s="155">
        <v>0</v>
      </c>
      <c r="R248" s="155">
        <f t="shared" si="72"/>
        <v>0</v>
      </c>
      <c r="S248" s="155">
        <v>0</v>
      </c>
      <c r="T248" s="156">
        <f t="shared" si="73"/>
        <v>0</v>
      </c>
      <c r="AR248" s="157" t="s">
        <v>1111</v>
      </c>
      <c r="AT248" s="157" t="s">
        <v>162</v>
      </c>
      <c r="AU248" s="157" t="s">
        <v>85</v>
      </c>
      <c r="AY248" s="18" t="s">
        <v>160</v>
      </c>
      <c r="BE248" s="158">
        <f t="shared" si="74"/>
        <v>0</v>
      </c>
      <c r="BF248" s="158">
        <f t="shared" si="75"/>
        <v>0</v>
      </c>
      <c r="BG248" s="158">
        <f t="shared" si="76"/>
        <v>0</v>
      </c>
      <c r="BH248" s="158">
        <f t="shared" si="77"/>
        <v>0</v>
      </c>
      <c r="BI248" s="158">
        <f t="shared" si="78"/>
        <v>0</v>
      </c>
      <c r="BJ248" s="18" t="s">
        <v>83</v>
      </c>
      <c r="BK248" s="158">
        <f t="shared" si="79"/>
        <v>0</v>
      </c>
      <c r="BL248" s="18" t="s">
        <v>1111</v>
      </c>
      <c r="BM248" s="157" t="s">
        <v>2281</v>
      </c>
    </row>
    <row r="249" spans="2:65" s="1" customFormat="1" ht="16.5" customHeight="1">
      <c r="B249" s="33"/>
      <c r="C249" s="192" t="s">
        <v>1575</v>
      </c>
      <c r="D249" s="192" t="s">
        <v>799</v>
      </c>
      <c r="E249" s="193" t="s">
        <v>3402</v>
      </c>
      <c r="F249" s="194" t="s">
        <v>3403</v>
      </c>
      <c r="G249" s="195" t="s">
        <v>332</v>
      </c>
      <c r="H249" s="196">
        <v>60</v>
      </c>
      <c r="I249" s="197"/>
      <c r="J249" s="198">
        <f t="shared" si="70"/>
        <v>0</v>
      </c>
      <c r="K249" s="194" t="s">
        <v>3204</v>
      </c>
      <c r="L249" s="199"/>
      <c r="M249" s="200" t="s">
        <v>21</v>
      </c>
      <c r="N249" s="201" t="s">
        <v>47</v>
      </c>
      <c r="P249" s="155">
        <f t="shared" si="71"/>
        <v>0</v>
      </c>
      <c r="Q249" s="155">
        <v>0</v>
      </c>
      <c r="R249" s="155">
        <f t="shared" si="72"/>
        <v>0</v>
      </c>
      <c r="S249" s="155">
        <v>0</v>
      </c>
      <c r="T249" s="156">
        <f t="shared" si="73"/>
        <v>0</v>
      </c>
      <c r="AR249" s="157" t="s">
        <v>2338</v>
      </c>
      <c r="AT249" s="157" t="s">
        <v>799</v>
      </c>
      <c r="AU249" s="157" t="s">
        <v>85</v>
      </c>
      <c r="AY249" s="18" t="s">
        <v>160</v>
      </c>
      <c r="BE249" s="158">
        <f t="shared" si="74"/>
        <v>0</v>
      </c>
      <c r="BF249" s="158">
        <f t="shared" si="75"/>
        <v>0</v>
      </c>
      <c r="BG249" s="158">
        <f t="shared" si="76"/>
        <v>0</v>
      </c>
      <c r="BH249" s="158">
        <f t="shared" si="77"/>
        <v>0</v>
      </c>
      <c r="BI249" s="158">
        <f t="shared" si="78"/>
        <v>0</v>
      </c>
      <c r="BJ249" s="18" t="s">
        <v>83</v>
      </c>
      <c r="BK249" s="158">
        <f t="shared" si="79"/>
        <v>0</v>
      </c>
      <c r="BL249" s="18" t="s">
        <v>1111</v>
      </c>
      <c r="BM249" s="157" t="s">
        <v>2299</v>
      </c>
    </row>
    <row r="250" spans="2:65" s="1" customFormat="1" ht="16.5" customHeight="1">
      <c r="B250" s="33"/>
      <c r="C250" s="146" t="s">
        <v>1581</v>
      </c>
      <c r="D250" s="146" t="s">
        <v>162</v>
      </c>
      <c r="E250" s="147" t="s">
        <v>3404</v>
      </c>
      <c r="F250" s="148" t="s">
        <v>3401</v>
      </c>
      <c r="G250" s="149" t="s">
        <v>332</v>
      </c>
      <c r="H250" s="150">
        <v>380</v>
      </c>
      <c r="I250" s="151"/>
      <c r="J250" s="152">
        <f t="shared" si="70"/>
        <v>0</v>
      </c>
      <c r="K250" s="148" t="s">
        <v>3183</v>
      </c>
      <c r="L250" s="33"/>
      <c r="M250" s="153" t="s">
        <v>21</v>
      </c>
      <c r="N250" s="154" t="s">
        <v>47</v>
      </c>
      <c r="P250" s="155">
        <f t="shared" si="71"/>
        <v>0</v>
      </c>
      <c r="Q250" s="155">
        <v>0</v>
      </c>
      <c r="R250" s="155">
        <f t="shared" si="72"/>
        <v>0</v>
      </c>
      <c r="S250" s="155">
        <v>0</v>
      </c>
      <c r="T250" s="156">
        <f t="shared" si="73"/>
        <v>0</v>
      </c>
      <c r="AR250" s="157" t="s">
        <v>1111</v>
      </c>
      <c r="AT250" s="157" t="s">
        <v>162</v>
      </c>
      <c r="AU250" s="157" t="s">
        <v>85</v>
      </c>
      <c r="AY250" s="18" t="s">
        <v>160</v>
      </c>
      <c r="BE250" s="158">
        <f t="shared" si="74"/>
        <v>0</v>
      </c>
      <c r="BF250" s="158">
        <f t="shared" si="75"/>
        <v>0</v>
      </c>
      <c r="BG250" s="158">
        <f t="shared" si="76"/>
        <v>0</v>
      </c>
      <c r="BH250" s="158">
        <f t="shared" si="77"/>
        <v>0</v>
      </c>
      <c r="BI250" s="158">
        <f t="shared" si="78"/>
        <v>0</v>
      </c>
      <c r="BJ250" s="18" t="s">
        <v>83</v>
      </c>
      <c r="BK250" s="158">
        <f t="shared" si="79"/>
        <v>0</v>
      </c>
      <c r="BL250" s="18" t="s">
        <v>1111</v>
      </c>
      <c r="BM250" s="157" t="s">
        <v>2323</v>
      </c>
    </row>
    <row r="251" spans="2:65" s="1" customFormat="1" ht="16.5" customHeight="1">
      <c r="B251" s="33"/>
      <c r="C251" s="192" t="s">
        <v>1587</v>
      </c>
      <c r="D251" s="192" t="s">
        <v>799</v>
      </c>
      <c r="E251" s="193" t="s">
        <v>3405</v>
      </c>
      <c r="F251" s="194" t="s">
        <v>3406</v>
      </c>
      <c r="G251" s="195" t="s">
        <v>3132</v>
      </c>
      <c r="H251" s="196">
        <v>380</v>
      </c>
      <c r="I251" s="197"/>
      <c r="J251" s="198">
        <f t="shared" si="70"/>
        <v>0</v>
      </c>
      <c r="K251" s="194" t="s">
        <v>21</v>
      </c>
      <c r="L251" s="199"/>
      <c r="M251" s="200" t="s">
        <v>21</v>
      </c>
      <c r="N251" s="201" t="s">
        <v>47</v>
      </c>
      <c r="P251" s="155">
        <f t="shared" si="71"/>
        <v>0</v>
      </c>
      <c r="Q251" s="155">
        <v>0</v>
      </c>
      <c r="R251" s="155">
        <f t="shared" si="72"/>
        <v>0</v>
      </c>
      <c r="S251" s="155">
        <v>0</v>
      </c>
      <c r="T251" s="156">
        <f t="shared" si="73"/>
        <v>0</v>
      </c>
      <c r="AR251" s="157" t="s">
        <v>2338</v>
      </c>
      <c r="AT251" s="157" t="s">
        <v>799</v>
      </c>
      <c r="AU251" s="157" t="s">
        <v>85</v>
      </c>
      <c r="AY251" s="18" t="s">
        <v>160</v>
      </c>
      <c r="BE251" s="158">
        <f t="shared" si="74"/>
        <v>0</v>
      </c>
      <c r="BF251" s="158">
        <f t="shared" si="75"/>
        <v>0</v>
      </c>
      <c r="BG251" s="158">
        <f t="shared" si="76"/>
        <v>0</v>
      </c>
      <c r="BH251" s="158">
        <f t="shared" si="77"/>
        <v>0</v>
      </c>
      <c r="BI251" s="158">
        <f t="shared" si="78"/>
        <v>0</v>
      </c>
      <c r="BJ251" s="18" t="s">
        <v>83</v>
      </c>
      <c r="BK251" s="158">
        <f t="shared" si="79"/>
        <v>0</v>
      </c>
      <c r="BL251" s="18" t="s">
        <v>1111</v>
      </c>
      <c r="BM251" s="157" t="s">
        <v>2338</v>
      </c>
    </row>
    <row r="252" spans="2:65" s="1" customFormat="1" ht="16.5" customHeight="1">
      <c r="B252" s="33"/>
      <c r="C252" s="146" t="s">
        <v>1592</v>
      </c>
      <c r="D252" s="146" t="s">
        <v>162</v>
      </c>
      <c r="E252" s="147" t="s">
        <v>3407</v>
      </c>
      <c r="F252" s="148" t="s">
        <v>3401</v>
      </c>
      <c r="G252" s="149" t="s">
        <v>332</v>
      </c>
      <c r="H252" s="150">
        <v>315</v>
      </c>
      <c r="I252" s="151"/>
      <c r="J252" s="152">
        <f t="shared" si="70"/>
        <v>0</v>
      </c>
      <c r="K252" s="148" t="s">
        <v>3183</v>
      </c>
      <c r="L252" s="33"/>
      <c r="M252" s="153" t="s">
        <v>21</v>
      </c>
      <c r="N252" s="154" t="s">
        <v>47</v>
      </c>
      <c r="P252" s="155">
        <f t="shared" si="71"/>
        <v>0</v>
      </c>
      <c r="Q252" s="155">
        <v>0</v>
      </c>
      <c r="R252" s="155">
        <f t="shared" si="72"/>
        <v>0</v>
      </c>
      <c r="S252" s="155">
        <v>0</v>
      </c>
      <c r="T252" s="156">
        <f t="shared" si="73"/>
        <v>0</v>
      </c>
      <c r="AR252" s="157" t="s">
        <v>1111</v>
      </c>
      <c r="AT252" s="157" t="s">
        <v>162</v>
      </c>
      <c r="AU252" s="157" t="s">
        <v>85</v>
      </c>
      <c r="AY252" s="18" t="s">
        <v>160</v>
      </c>
      <c r="BE252" s="158">
        <f t="shared" si="74"/>
        <v>0</v>
      </c>
      <c r="BF252" s="158">
        <f t="shared" si="75"/>
        <v>0</v>
      </c>
      <c r="BG252" s="158">
        <f t="shared" si="76"/>
        <v>0</v>
      </c>
      <c r="BH252" s="158">
        <f t="shared" si="77"/>
        <v>0</v>
      </c>
      <c r="BI252" s="158">
        <f t="shared" si="78"/>
        <v>0</v>
      </c>
      <c r="BJ252" s="18" t="s">
        <v>83</v>
      </c>
      <c r="BK252" s="158">
        <f t="shared" si="79"/>
        <v>0</v>
      </c>
      <c r="BL252" s="18" t="s">
        <v>1111</v>
      </c>
      <c r="BM252" s="157" t="s">
        <v>2393</v>
      </c>
    </row>
    <row r="253" spans="2:65" s="1" customFormat="1" ht="16.5" customHeight="1">
      <c r="B253" s="33"/>
      <c r="C253" s="192" t="s">
        <v>1596</v>
      </c>
      <c r="D253" s="192" t="s">
        <v>799</v>
      </c>
      <c r="E253" s="193" t="s">
        <v>3402</v>
      </c>
      <c r="F253" s="194" t="s">
        <v>3403</v>
      </c>
      <c r="G253" s="195" t="s">
        <v>332</v>
      </c>
      <c r="H253" s="196">
        <v>315</v>
      </c>
      <c r="I253" s="197"/>
      <c r="J253" s="198">
        <f t="shared" si="70"/>
        <v>0</v>
      </c>
      <c r="K253" s="194" t="s">
        <v>3204</v>
      </c>
      <c r="L253" s="199"/>
      <c r="M253" s="200" t="s">
        <v>21</v>
      </c>
      <c r="N253" s="201" t="s">
        <v>47</v>
      </c>
      <c r="P253" s="155">
        <f t="shared" si="71"/>
        <v>0</v>
      </c>
      <c r="Q253" s="155">
        <v>0</v>
      </c>
      <c r="R253" s="155">
        <f t="shared" si="72"/>
        <v>0</v>
      </c>
      <c r="S253" s="155">
        <v>0</v>
      </c>
      <c r="T253" s="156">
        <f t="shared" si="73"/>
        <v>0</v>
      </c>
      <c r="AR253" s="157" t="s">
        <v>2338</v>
      </c>
      <c r="AT253" s="157" t="s">
        <v>799</v>
      </c>
      <c r="AU253" s="157" t="s">
        <v>85</v>
      </c>
      <c r="AY253" s="18" t="s">
        <v>160</v>
      </c>
      <c r="BE253" s="158">
        <f t="shared" si="74"/>
        <v>0</v>
      </c>
      <c r="BF253" s="158">
        <f t="shared" si="75"/>
        <v>0</v>
      </c>
      <c r="BG253" s="158">
        <f t="shared" si="76"/>
        <v>0</v>
      </c>
      <c r="BH253" s="158">
        <f t="shared" si="77"/>
        <v>0</v>
      </c>
      <c r="BI253" s="158">
        <f t="shared" si="78"/>
        <v>0</v>
      </c>
      <c r="BJ253" s="18" t="s">
        <v>83</v>
      </c>
      <c r="BK253" s="158">
        <f t="shared" si="79"/>
        <v>0</v>
      </c>
      <c r="BL253" s="18" t="s">
        <v>1111</v>
      </c>
      <c r="BM253" s="157" t="s">
        <v>2403</v>
      </c>
    </row>
    <row r="254" spans="2:65" s="1" customFormat="1" ht="16.5" customHeight="1">
      <c r="B254" s="33"/>
      <c r="C254" s="146" t="s">
        <v>1606</v>
      </c>
      <c r="D254" s="146" t="s">
        <v>162</v>
      </c>
      <c r="E254" s="147" t="s">
        <v>3408</v>
      </c>
      <c r="F254" s="148" t="s">
        <v>3409</v>
      </c>
      <c r="G254" s="149" t="s">
        <v>332</v>
      </c>
      <c r="H254" s="150">
        <v>55</v>
      </c>
      <c r="I254" s="151"/>
      <c r="J254" s="152">
        <f t="shared" si="70"/>
        <v>0</v>
      </c>
      <c r="K254" s="148" t="s">
        <v>3204</v>
      </c>
      <c r="L254" s="33"/>
      <c r="M254" s="153" t="s">
        <v>21</v>
      </c>
      <c r="N254" s="154" t="s">
        <v>47</v>
      </c>
      <c r="P254" s="155">
        <f t="shared" si="71"/>
        <v>0</v>
      </c>
      <c r="Q254" s="155">
        <v>0</v>
      </c>
      <c r="R254" s="155">
        <f t="shared" si="72"/>
        <v>0</v>
      </c>
      <c r="S254" s="155">
        <v>0</v>
      </c>
      <c r="T254" s="156">
        <f t="shared" si="73"/>
        <v>0</v>
      </c>
      <c r="AR254" s="157" t="s">
        <v>1111</v>
      </c>
      <c r="AT254" s="157" t="s">
        <v>162</v>
      </c>
      <c r="AU254" s="157" t="s">
        <v>85</v>
      </c>
      <c r="AY254" s="18" t="s">
        <v>160</v>
      </c>
      <c r="BE254" s="158">
        <f t="shared" si="74"/>
        <v>0</v>
      </c>
      <c r="BF254" s="158">
        <f t="shared" si="75"/>
        <v>0</v>
      </c>
      <c r="BG254" s="158">
        <f t="shared" si="76"/>
        <v>0</v>
      </c>
      <c r="BH254" s="158">
        <f t="shared" si="77"/>
        <v>0</v>
      </c>
      <c r="BI254" s="158">
        <f t="shared" si="78"/>
        <v>0</v>
      </c>
      <c r="BJ254" s="18" t="s">
        <v>83</v>
      </c>
      <c r="BK254" s="158">
        <f t="shared" si="79"/>
        <v>0</v>
      </c>
      <c r="BL254" s="18" t="s">
        <v>1111</v>
      </c>
      <c r="BM254" s="157" t="s">
        <v>2435</v>
      </c>
    </row>
    <row r="255" spans="2:65" s="1" customFormat="1" ht="16.5" customHeight="1">
      <c r="B255" s="33"/>
      <c r="C255" s="192" t="s">
        <v>1610</v>
      </c>
      <c r="D255" s="192" t="s">
        <v>799</v>
      </c>
      <c r="E255" s="193" t="s">
        <v>3410</v>
      </c>
      <c r="F255" s="194" t="s">
        <v>3411</v>
      </c>
      <c r="G255" s="195" t="s">
        <v>332</v>
      </c>
      <c r="H255" s="196">
        <v>35</v>
      </c>
      <c r="I255" s="197"/>
      <c r="J255" s="198">
        <f t="shared" si="70"/>
        <v>0</v>
      </c>
      <c r="K255" s="194" t="s">
        <v>3183</v>
      </c>
      <c r="L255" s="199"/>
      <c r="M255" s="200" t="s">
        <v>21</v>
      </c>
      <c r="N255" s="201" t="s">
        <v>47</v>
      </c>
      <c r="P255" s="155">
        <f t="shared" si="71"/>
        <v>0</v>
      </c>
      <c r="Q255" s="155">
        <v>0</v>
      </c>
      <c r="R255" s="155">
        <f t="shared" si="72"/>
        <v>0</v>
      </c>
      <c r="S255" s="155">
        <v>0</v>
      </c>
      <c r="T255" s="156">
        <f t="shared" si="73"/>
        <v>0</v>
      </c>
      <c r="AR255" s="157" t="s">
        <v>2338</v>
      </c>
      <c r="AT255" s="157" t="s">
        <v>799</v>
      </c>
      <c r="AU255" s="157" t="s">
        <v>85</v>
      </c>
      <c r="AY255" s="18" t="s">
        <v>160</v>
      </c>
      <c r="BE255" s="158">
        <f t="shared" si="74"/>
        <v>0</v>
      </c>
      <c r="BF255" s="158">
        <f t="shared" si="75"/>
        <v>0</v>
      </c>
      <c r="BG255" s="158">
        <f t="shared" si="76"/>
        <v>0</v>
      </c>
      <c r="BH255" s="158">
        <f t="shared" si="77"/>
        <v>0</v>
      </c>
      <c r="BI255" s="158">
        <f t="shared" si="78"/>
        <v>0</v>
      </c>
      <c r="BJ255" s="18" t="s">
        <v>83</v>
      </c>
      <c r="BK255" s="158">
        <f t="shared" si="79"/>
        <v>0</v>
      </c>
      <c r="BL255" s="18" t="s">
        <v>1111</v>
      </c>
      <c r="BM255" s="157" t="s">
        <v>2092</v>
      </c>
    </row>
    <row r="256" spans="2:65" s="1" customFormat="1" ht="16.5" customHeight="1">
      <c r="B256" s="33"/>
      <c r="C256" s="192" t="s">
        <v>1618</v>
      </c>
      <c r="D256" s="192" t="s">
        <v>799</v>
      </c>
      <c r="E256" s="193" t="s">
        <v>3412</v>
      </c>
      <c r="F256" s="194" t="s">
        <v>3413</v>
      </c>
      <c r="G256" s="195" t="s">
        <v>332</v>
      </c>
      <c r="H256" s="196">
        <v>20</v>
      </c>
      <c r="I256" s="197"/>
      <c r="J256" s="198">
        <f t="shared" si="70"/>
        <v>0</v>
      </c>
      <c r="K256" s="194" t="s">
        <v>3204</v>
      </c>
      <c r="L256" s="199"/>
      <c r="M256" s="200" t="s">
        <v>21</v>
      </c>
      <c r="N256" s="201" t="s">
        <v>47</v>
      </c>
      <c r="P256" s="155">
        <f t="shared" si="71"/>
        <v>0</v>
      </c>
      <c r="Q256" s="155">
        <v>0</v>
      </c>
      <c r="R256" s="155">
        <f t="shared" si="72"/>
        <v>0</v>
      </c>
      <c r="S256" s="155">
        <v>0</v>
      </c>
      <c r="T256" s="156">
        <f t="shared" si="73"/>
        <v>0</v>
      </c>
      <c r="AR256" s="157" t="s">
        <v>2338</v>
      </c>
      <c r="AT256" s="157" t="s">
        <v>799</v>
      </c>
      <c r="AU256" s="157" t="s">
        <v>85</v>
      </c>
      <c r="AY256" s="18" t="s">
        <v>160</v>
      </c>
      <c r="BE256" s="158">
        <f t="shared" si="74"/>
        <v>0</v>
      </c>
      <c r="BF256" s="158">
        <f t="shared" si="75"/>
        <v>0</v>
      </c>
      <c r="BG256" s="158">
        <f t="shared" si="76"/>
        <v>0</v>
      </c>
      <c r="BH256" s="158">
        <f t="shared" si="77"/>
        <v>0</v>
      </c>
      <c r="BI256" s="158">
        <f t="shared" si="78"/>
        <v>0</v>
      </c>
      <c r="BJ256" s="18" t="s">
        <v>83</v>
      </c>
      <c r="BK256" s="158">
        <f t="shared" si="79"/>
        <v>0</v>
      </c>
      <c r="BL256" s="18" t="s">
        <v>1111</v>
      </c>
      <c r="BM256" s="157" t="s">
        <v>1197</v>
      </c>
    </row>
    <row r="257" spans="2:65" s="1" customFormat="1" ht="16.5" customHeight="1">
      <c r="B257" s="33"/>
      <c r="C257" s="146" t="s">
        <v>1624</v>
      </c>
      <c r="D257" s="146" t="s">
        <v>162</v>
      </c>
      <c r="E257" s="147" t="s">
        <v>3408</v>
      </c>
      <c r="F257" s="148" t="s">
        <v>3409</v>
      </c>
      <c r="G257" s="149" t="s">
        <v>332</v>
      </c>
      <c r="H257" s="150">
        <v>70</v>
      </c>
      <c r="I257" s="151"/>
      <c r="J257" s="152">
        <f t="shared" si="70"/>
        <v>0</v>
      </c>
      <c r="K257" s="148" t="s">
        <v>3204</v>
      </c>
      <c r="L257" s="33"/>
      <c r="M257" s="153" t="s">
        <v>21</v>
      </c>
      <c r="N257" s="154" t="s">
        <v>47</v>
      </c>
      <c r="P257" s="155">
        <f t="shared" si="71"/>
        <v>0</v>
      </c>
      <c r="Q257" s="155">
        <v>0</v>
      </c>
      <c r="R257" s="155">
        <f t="shared" si="72"/>
        <v>0</v>
      </c>
      <c r="S257" s="155">
        <v>0</v>
      </c>
      <c r="T257" s="156">
        <f t="shared" si="73"/>
        <v>0</v>
      </c>
      <c r="AR257" s="157" t="s">
        <v>1111</v>
      </c>
      <c r="AT257" s="157" t="s">
        <v>162</v>
      </c>
      <c r="AU257" s="157" t="s">
        <v>85</v>
      </c>
      <c r="AY257" s="18" t="s">
        <v>160</v>
      </c>
      <c r="BE257" s="158">
        <f t="shared" si="74"/>
        <v>0</v>
      </c>
      <c r="BF257" s="158">
        <f t="shared" si="75"/>
        <v>0</v>
      </c>
      <c r="BG257" s="158">
        <f t="shared" si="76"/>
        <v>0</v>
      </c>
      <c r="BH257" s="158">
        <f t="shared" si="77"/>
        <v>0</v>
      </c>
      <c r="BI257" s="158">
        <f t="shared" si="78"/>
        <v>0</v>
      </c>
      <c r="BJ257" s="18" t="s">
        <v>83</v>
      </c>
      <c r="BK257" s="158">
        <f t="shared" si="79"/>
        <v>0</v>
      </c>
      <c r="BL257" s="18" t="s">
        <v>1111</v>
      </c>
      <c r="BM257" s="157" t="s">
        <v>3414</v>
      </c>
    </row>
    <row r="258" spans="2:65" s="1" customFormat="1" ht="16.5" customHeight="1">
      <c r="B258" s="33"/>
      <c r="C258" s="192" t="s">
        <v>1633</v>
      </c>
      <c r="D258" s="192" t="s">
        <v>799</v>
      </c>
      <c r="E258" s="193" t="s">
        <v>3415</v>
      </c>
      <c r="F258" s="194" t="s">
        <v>3416</v>
      </c>
      <c r="G258" s="195" t="s">
        <v>332</v>
      </c>
      <c r="H258" s="196">
        <v>70</v>
      </c>
      <c r="I258" s="197"/>
      <c r="J258" s="198">
        <f t="shared" si="70"/>
        <v>0</v>
      </c>
      <c r="K258" s="194" t="s">
        <v>3204</v>
      </c>
      <c r="L258" s="199"/>
      <c r="M258" s="200" t="s">
        <v>21</v>
      </c>
      <c r="N258" s="201" t="s">
        <v>47</v>
      </c>
      <c r="P258" s="155">
        <f t="shared" si="71"/>
        <v>0</v>
      </c>
      <c r="Q258" s="155">
        <v>0</v>
      </c>
      <c r="R258" s="155">
        <f t="shared" si="72"/>
        <v>0</v>
      </c>
      <c r="S258" s="155">
        <v>0</v>
      </c>
      <c r="T258" s="156">
        <f t="shared" si="73"/>
        <v>0</v>
      </c>
      <c r="AR258" s="157" t="s">
        <v>2338</v>
      </c>
      <c r="AT258" s="157" t="s">
        <v>799</v>
      </c>
      <c r="AU258" s="157" t="s">
        <v>85</v>
      </c>
      <c r="AY258" s="18" t="s">
        <v>160</v>
      </c>
      <c r="BE258" s="158">
        <f t="shared" si="74"/>
        <v>0</v>
      </c>
      <c r="BF258" s="158">
        <f t="shared" si="75"/>
        <v>0</v>
      </c>
      <c r="BG258" s="158">
        <f t="shared" si="76"/>
        <v>0</v>
      </c>
      <c r="BH258" s="158">
        <f t="shared" si="77"/>
        <v>0</v>
      </c>
      <c r="BI258" s="158">
        <f t="shared" si="78"/>
        <v>0</v>
      </c>
      <c r="BJ258" s="18" t="s">
        <v>83</v>
      </c>
      <c r="BK258" s="158">
        <f t="shared" si="79"/>
        <v>0</v>
      </c>
      <c r="BL258" s="18" t="s">
        <v>1111</v>
      </c>
      <c r="BM258" s="157" t="s">
        <v>3417</v>
      </c>
    </row>
    <row r="259" spans="2:65" s="1" customFormat="1" ht="16.5" customHeight="1">
      <c r="B259" s="33"/>
      <c r="C259" s="146" t="s">
        <v>1639</v>
      </c>
      <c r="D259" s="146" t="s">
        <v>162</v>
      </c>
      <c r="E259" s="147" t="s">
        <v>3408</v>
      </c>
      <c r="F259" s="148" t="s">
        <v>3409</v>
      </c>
      <c r="G259" s="149" t="s">
        <v>332</v>
      </c>
      <c r="H259" s="150">
        <v>37</v>
      </c>
      <c r="I259" s="151"/>
      <c r="J259" s="152">
        <f t="shared" si="70"/>
        <v>0</v>
      </c>
      <c r="K259" s="148" t="s">
        <v>3204</v>
      </c>
      <c r="L259" s="33"/>
      <c r="M259" s="153" t="s">
        <v>21</v>
      </c>
      <c r="N259" s="154" t="s">
        <v>47</v>
      </c>
      <c r="P259" s="155">
        <f t="shared" si="71"/>
        <v>0</v>
      </c>
      <c r="Q259" s="155">
        <v>0</v>
      </c>
      <c r="R259" s="155">
        <f t="shared" si="72"/>
        <v>0</v>
      </c>
      <c r="S259" s="155">
        <v>0</v>
      </c>
      <c r="T259" s="156">
        <f t="shared" si="73"/>
        <v>0</v>
      </c>
      <c r="AR259" s="157" t="s">
        <v>1111</v>
      </c>
      <c r="AT259" s="157" t="s">
        <v>162</v>
      </c>
      <c r="AU259" s="157" t="s">
        <v>85</v>
      </c>
      <c r="AY259" s="18" t="s">
        <v>160</v>
      </c>
      <c r="BE259" s="158">
        <f t="shared" si="74"/>
        <v>0</v>
      </c>
      <c r="BF259" s="158">
        <f t="shared" si="75"/>
        <v>0</v>
      </c>
      <c r="BG259" s="158">
        <f t="shared" si="76"/>
        <v>0</v>
      </c>
      <c r="BH259" s="158">
        <f t="shared" si="77"/>
        <v>0</v>
      </c>
      <c r="BI259" s="158">
        <f t="shared" si="78"/>
        <v>0</v>
      </c>
      <c r="BJ259" s="18" t="s">
        <v>83</v>
      </c>
      <c r="BK259" s="158">
        <f t="shared" si="79"/>
        <v>0</v>
      </c>
      <c r="BL259" s="18" t="s">
        <v>1111</v>
      </c>
      <c r="BM259" s="157" t="s">
        <v>3418</v>
      </c>
    </row>
    <row r="260" spans="2:65" s="1" customFormat="1" ht="16.5" customHeight="1">
      <c r="B260" s="33"/>
      <c r="C260" s="192" t="s">
        <v>1644</v>
      </c>
      <c r="D260" s="192" t="s">
        <v>799</v>
      </c>
      <c r="E260" s="193" t="s">
        <v>3419</v>
      </c>
      <c r="F260" s="194" t="s">
        <v>3420</v>
      </c>
      <c r="G260" s="195" t="s">
        <v>332</v>
      </c>
      <c r="H260" s="196">
        <v>37</v>
      </c>
      <c r="I260" s="197"/>
      <c r="J260" s="198">
        <f t="shared" si="70"/>
        <v>0</v>
      </c>
      <c r="K260" s="194" t="s">
        <v>3204</v>
      </c>
      <c r="L260" s="199"/>
      <c r="M260" s="200" t="s">
        <v>21</v>
      </c>
      <c r="N260" s="201" t="s">
        <v>47</v>
      </c>
      <c r="P260" s="155">
        <f t="shared" si="71"/>
        <v>0</v>
      </c>
      <c r="Q260" s="155">
        <v>0</v>
      </c>
      <c r="R260" s="155">
        <f t="shared" si="72"/>
        <v>0</v>
      </c>
      <c r="S260" s="155">
        <v>0</v>
      </c>
      <c r="T260" s="156">
        <f t="shared" si="73"/>
        <v>0</v>
      </c>
      <c r="AR260" s="157" t="s">
        <v>2338</v>
      </c>
      <c r="AT260" s="157" t="s">
        <v>799</v>
      </c>
      <c r="AU260" s="157" t="s">
        <v>85</v>
      </c>
      <c r="AY260" s="18" t="s">
        <v>160</v>
      </c>
      <c r="BE260" s="158">
        <f t="shared" si="74"/>
        <v>0</v>
      </c>
      <c r="BF260" s="158">
        <f t="shared" si="75"/>
        <v>0</v>
      </c>
      <c r="BG260" s="158">
        <f t="shared" si="76"/>
        <v>0</v>
      </c>
      <c r="BH260" s="158">
        <f t="shared" si="77"/>
        <v>0</v>
      </c>
      <c r="BI260" s="158">
        <f t="shared" si="78"/>
        <v>0</v>
      </c>
      <c r="BJ260" s="18" t="s">
        <v>83</v>
      </c>
      <c r="BK260" s="158">
        <f t="shared" si="79"/>
        <v>0</v>
      </c>
      <c r="BL260" s="18" t="s">
        <v>1111</v>
      </c>
      <c r="BM260" s="157" t="s">
        <v>3421</v>
      </c>
    </row>
    <row r="261" spans="2:65" s="1" customFormat="1" ht="16.5" customHeight="1">
      <c r="B261" s="33"/>
      <c r="C261" s="146" t="s">
        <v>1654</v>
      </c>
      <c r="D261" s="146" t="s">
        <v>162</v>
      </c>
      <c r="E261" s="147" t="s">
        <v>3422</v>
      </c>
      <c r="F261" s="148" t="s">
        <v>3423</v>
      </c>
      <c r="G261" s="149" t="s">
        <v>332</v>
      </c>
      <c r="H261" s="150">
        <v>35</v>
      </c>
      <c r="I261" s="151"/>
      <c r="J261" s="152">
        <f t="shared" si="70"/>
        <v>0</v>
      </c>
      <c r="K261" s="148" t="s">
        <v>3204</v>
      </c>
      <c r="L261" s="33"/>
      <c r="M261" s="153" t="s">
        <v>21</v>
      </c>
      <c r="N261" s="154" t="s">
        <v>47</v>
      </c>
      <c r="P261" s="155">
        <f t="shared" si="71"/>
        <v>0</v>
      </c>
      <c r="Q261" s="155">
        <v>0</v>
      </c>
      <c r="R261" s="155">
        <f t="shared" si="72"/>
        <v>0</v>
      </c>
      <c r="S261" s="155">
        <v>0</v>
      </c>
      <c r="T261" s="156">
        <f t="shared" si="73"/>
        <v>0</v>
      </c>
      <c r="AR261" s="157" t="s">
        <v>1111</v>
      </c>
      <c r="AT261" s="157" t="s">
        <v>162</v>
      </c>
      <c r="AU261" s="157" t="s">
        <v>85</v>
      </c>
      <c r="AY261" s="18" t="s">
        <v>160</v>
      </c>
      <c r="BE261" s="158">
        <f t="shared" si="74"/>
        <v>0</v>
      </c>
      <c r="BF261" s="158">
        <f t="shared" si="75"/>
        <v>0</v>
      </c>
      <c r="BG261" s="158">
        <f t="shared" si="76"/>
        <v>0</v>
      </c>
      <c r="BH261" s="158">
        <f t="shared" si="77"/>
        <v>0</v>
      </c>
      <c r="BI261" s="158">
        <f t="shared" si="78"/>
        <v>0</v>
      </c>
      <c r="BJ261" s="18" t="s">
        <v>83</v>
      </c>
      <c r="BK261" s="158">
        <f t="shared" si="79"/>
        <v>0</v>
      </c>
      <c r="BL261" s="18" t="s">
        <v>1111</v>
      </c>
      <c r="BM261" s="157" t="s">
        <v>3424</v>
      </c>
    </row>
    <row r="262" spans="2:65" s="1" customFormat="1" ht="16.5" customHeight="1">
      <c r="B262" s="33"/>
      <c r="C262" s="192" t="s">
        <v>1665</v>
      </c>
      <c r="D262" s="192" t="s">
        <v>799</v>
      </c>
      <c r="E262" s="193" t="s">
        <v>3425</v>
      </c>
      <c r="F262" s="194" t="s">
        <v>3426</v>
      </c>
      <c r="G262" s="195" t="s">
        <v>3132</v>
      </c>
      <c r="H262" s="196">
        <v>35</v>
      </c>
      <c r="I262" s="197"/>
      <c r="J262" s="198">
        <f t="shared" si="70"/>
        <v>0</v>
      </c>
      <c r="K262" s="194" t="s">
        <v>21</v>
      </c>
      <c r="L262" s="199"/>
      <c r="M262" s="200" t="s">
        <v>21</v>
      </c>
      <c r="N262" s="201" t="s">
        <v>47</v>
      </c>
      <c r="P262" s="155">
        <f t="shared" si="71"/>
        <v>0</v>
      </c>
      <c r="Q262" s="155">
        <v>0</v>
      </c>
      <c r="R262" s="155">
        <f t="shared" si="72"/>
        <v>0</v>
      </c>
      <c r="S262" s="155">
        <v>0</v>
      </c>
      <c r="T262" s="156">
        <f t="shared" si="73"/>
        <v>0</v>
      </c>
      <c r="AR262" s="157" t="s">
        <v>2338</v>
      </c>
      <c r="AT262" s="157" t="s">
        <v>799</v>
      </c>
      <c r="AU262" s="157" t="s">
        <v>85</v>
      </c>
      <c r="AY262" s="18" t="s">
        <v>160</v>
      </c>
      <c r="BE262" s="158">
        <f t="shared" si="74"/>
        <v>0</v>
      </c>
      <c r="BF262" s="158">
        <f t="shared" si="75"/>
        <v>0</v>
      </c>
      <c r="BG262" s="158">
        <f t="shared" si="76"/>
        <v>0</v>
      </c>
      <c r="BH262" s="158">
        <f t="shared" si="77"/>
        <v>0</v>
      </c>
      <c r="BI262" s="158">
        <f t="shared" si="78"/>
        <v>0</v>
      </c>
      <c r="BJ262" s="18" t="s">
        <v>83</v>
      </c>
      <c r="BK262" s="158">
        <f t="shared" si="79"/>
        <v>0</v>
      </c>
      <c r="BL262" s="18" t="s">
        <v>1111</v>
      </c>
      <c r="BM262" s="157" t="s">
        <v>3427</v>
      </c>
    </row>
    <row r="263" spans="2:65" s="1" customFormat="1" ht="16.5" customHeight="1">
      <c r="B263" s="33"/>
      <c r="C263" s="146" t="s">
        <v>1674</v>
      </c>
      <c r="D263" s="146" t="s">
        <v>162</v>
      </c>
      <c r="E263" s="147" t="s">
        <v>3428</v>
      </c>
      <c r="F263" s="148" t="s">
        <v>3429</v>
      </c>
      <c r="G263" s="149" t="s">
        <v>332</v>
      </c>
      <c r="H263" s="150">
        <v>37</v>
      </c>
      <c r="I263" s="151"/>
      <c r="J263" s="152">
        <f t="shared" si="70"/>
        <v>0</v>
      </c>
      <c r="K263" s="148" t="s">
        <v>3204</v>
      </c>
      <c r="L263" s="33"/>
      <c r="M263" s="153" t="s">
        <v>21</v>
      </c>
      <c r="N263" s="154" t="s">
        <v>47</v>
      </c>
      <c r="P263" s="155">
        <f t="shared" si="71"/>
        <v>0</v>
      </c>
      <c r="Q263" s="155">
        <v>0</v>
      </c>
      <c r="R263" s="155">
        <f t="shared" si="72"/>
        <v>0</v>
      </c>
      <c r="S263" s="155">
        <v>0</v>
      </c>
      <c r="T263" s="156">
        <f t="shared" si="73"/>
        <v>0</v>
      </c>
      <c r="AR263" s="157" t="s">
        <v>1111</v>
      </c>
      <c r="AT263" s="157" t="s">
        <v>162</v>
      </c>
      <c r="AU263" s="157" t="s">
        <v>85</v>
      </c>
      <c r="AY263" s="18" t="s">
        <v>160</v>
      </c>
      <c r="BE263" s="158">
        <f t="shared" si="74"/>
        <v>0</v>
      </c>
      <c r="BF263" s="158">
        <f t="shared" si="75"/>
        <v>0</v>
      </c>
      <c r="BG263" s="158">
        <f t="shared" si="76"/>
        <v>0</v>
      </c>
      <c r="BH263" s="158">
        <f t="shared" si="77"/>
        <v>0</v>
      </c>
      <c r="BI263" s="158">
        <f t="shared" si="78"/>
        <v>0</v>
      </c>
      <c r="BJ263" s="18" t="s">
        <v>83</v>
      </c>
      <c r="BK263" s="158">
        <f t="shared" si="79"/>
        <v>0</v>
      </c>
      <c r="BL263" s="18" t="s">
        <v>1111</v>
      </c>
      <c r="BM263" s="157" t="s">
        <v>3430</v>
      </c>
    </row>
    <row r="264" spans="2:65" s="1" customFormat="1" ht="16.5" customHeight="1">
      <c r="B264" s="33"/>
      <c r="C264" s="192" t="s">
        <v>1678</v>
      </c>
      <c r="D264" s="192" t="s">
        <v>799</v>
      </c>
      <c r="E264" s="193" t="s">
        <v>3431</v>
      </c>
      <c r="F264" s="194" t="s">
        <v>3432</v>
      </c>
      <c r="G264" s="195" t="s">
        <v>332</v>
      </c>
      <c r="H264" s="196">
        <v>37</v>
      </c>
      <c r="I264" s="197"/>
      <c r="J264" s="198">
        <f t="shared" si="70"/>
        <v>0</v>
      </c>
      <c r="K264" s="194" t="s">
        <v>3204</v>
      </c>
      <c r="L264" s="199"/>
      <c r="M264" s="200" t="s">
        <v>21</v>
      </c>
      <c r="N264" s="201" t="s">
        <v>47</v>
      </c>
      <c r="P264" s="155">
        <f t="shared" si="71"/>
        <v>0</v>
      </c>
      <c r="Q264" s="155">
        <v>0</v>
      </c>
      <c r="R264" s="155">
        <f t="shared" si="72"/>
        <v>0</v>
      </c>
      <c r="S264" s="155">
        <v>0</v>
      </c>
      <c r="T264" s="156">
        <f t="shared" si="73"/>
        <v>0</v>
      </c>
      <c r="AR264" s="157" t="s">
        <v>2338</v>
      </c>
      <c r="AT264" s="157" t="s">
        <v>799</v>
      </c>
      <c r="AU264" s="157" t="s">
        <v>85</v>
      </c>
      <c r="AY264" s="18" t="s">
        <v>160</v>
      </c>
      <c r="BE264" s="158">
        <f t="shared" si="74"/>
        <v>0</v>
      </c>
      <c r="BF264" s="158">
        <f t="shared" si="75"/>
        <v>0</v>
      </c>
      <c r="BG264" s="158">
        <f t="shared" si="76"/>
        <v>0</v>
      </c>
      <c r="BH264" s="158">
        <f t="shared" si="77"/>
        <v>0</v>
      </c>
      <c r="BI264" s="158">
        <f t="shared" si="78"/>
        <v>0</v>
      </c>
      <c r="BJ264" s="18" t="s">
        <v>83</v>
      </c>
      <c r="BK264" s="158">
        <f t="shared" si="79"/>
        <v>0</v>
      </c>
      <c r="BL264" s="18" t="s">
        <v>1111</v>
      </c>
      <c r="BM264" s="157" t="s">
        <v>3433</v>
      </c>
    </row>
    <row r="265" spans="2:65" s="1" customFormat="1" ht="16.5" customHeight="1">
      <c r="B265" s="33"/>
      <c r="C265" s="146" t="s">
        <v>1684</v>
      </c>
      <c r="D265" s="146" t="s">
        <v>162</v>
      </c>
      <c r="E265" s="147" t="s">
        <v>3434</v>
      </c>
      <c r="F265" s="148" t="s">
        <v>3435</v>
      </c>
      <c r="G265" s="149" t="s">
        <v>332</v>
      </c>
      <c r="H265" s="150">
        <v>37</v>
      </c>
      <c r="I265" s="151"/>
      <c r="J265" s="152">
        <f t="shared" si="70"/>
        <v>0</v>
      </c>
      <c r="K265" s="148" t="s">
        <v>3204</v>
      </c>
      <c r="L265" s="33"/>
      <c r="M265" s="153" t="s">
        <v>21</v>
      </c>
      <c r="N265" s="154" t="s">
        <v>47</v>
      </c>
      <c r="P265" s="155">
        <f t="shared" si="71"/>
        <v>0</v>
      </c>
      <c r="Q265" s="155">
        <v>0</v>
      </c>
      <c r="R265" s="155">
        <f t="shared" si="72"/>
        <v>0</v>
      </c>
      <c r="S265" s="155">
        <v>0</v>
      </c>
      <c r="T265" s="156">
        <f t="shared" si="73"/>
        <v>0</v>
      </c>
      <c r="AR265" s="157" t="s">
        <v>1111</v>
      </c>
      <c r="AT265" s="157" t="s">
        <v>162</v>
      </c>
      <c r="AU265" s="157" t="s">
        <v>85</v>
      </c>
      <c r="AY265" s="18" t="s">
        <v>160</v>
      </c>
      <c r="BE265" s="158">
        <f t="shared" si="74"/>
        <v>0</v>
      </c>
      <c r="BF265" s="158">
        <f t="shared" si="75"/>
        <v>0</v>
      </c>
      <c r="BG265" s="158">
        <f t="shared" si="76"/>
        <v>0</v>
      </c>
      <c r="BH265" s="158">
        <f t="shared" si="77"/>
        <v>0</v>
      </c>
      <c r="BI265" s="158">
        <f t="shared" si="78"/>
        <v>0</v>
      </c>
      <c r="BJ265" s="18" t="s">
        <v>83</v>
      </c>
      <c r="BK265" s="158">
        <f t="shared" si="79"/>
        <v>0</v>
      </c>
      <c r="BL265" s="18" t="s">
        <v>1111</v>
      </c>
      <c r="BM265" s="157" t="s">
        <v>3436</v>
      </c>
    </row>
    <row r="266" spans="2:65" s="1" customFormat="1" ht="16.5" customHeight="1">
      <c r="B266" s="33"/>
      <c r="C266" s="192" t="s">
        <v>1688</v>
      </c>
      <c r="D266" s="192" t="s">
        <v>799</v>
      </c>
      <c r="E266" s="193" t="s">
        <v>3437</v>
      </c>
      <c r="F266" s="194" t="s">
        <v>3438</v>
      </c>
      <c r="G266" s="195" t="s">
        <v>332</v>
      </c>
      <c r="H266" s="196">
        <v>37</v>
      </c>
      <c r="I266" s="197"/>
      <c r="J266" s="198">
        <f t="shared" si="70"/>
        <v>0</v>
      </c>
      <c r="K266" s="194" t="s">
        <v>3204</v>
      </c>
      <c r="L266" s="199"/>
      <c r="M266" s="200" t="s">
        <v>21</v>
      </c>
      <c r="N266" s="201" t="s">
        <v>47</v>
      </c>
      <c r="P266" s="155">
        <f t="shared" si="71"/>
        <v>0</v>
      </c>
      <c r="Q266" s="155">
        <v>0</v>
      </c>
      <c r="R266" s="155">
        <f t="shared" si="72"/>
        <v>0</v>
      </c>
      <c r="S266" s="155">
        <v>0</v>
      </c>
      <c r="T266" s="156">
        <f t="shared" si="73"/>
        <v>0</v>
      </c>
      <c r="AR266" s="157" t="s">
        <v>2338</v>
      </c>
      <c r="AT266" s="157" t="s">
        <v>799</v>
      </c>
      <c r="AU266" s="157" t="s">
        <v>85</v>
      </c>
      <c r="AY266" s="18" t="s">
        <v>160</v>
      </c>
      <c r="BE266" s="158">
        <f t="shared" si="74"/>
        <v>0</v>
      </c>
      <c r="BF266" s="158">
        <f t="shared" si="75"/>
        <v>0</v>
      </c>
      <c r="BG266" s="158">
        <f t="shared" si="76"/>
        <v>0</v>
      </c>
      <c r="BH266" s="158">
        <f t="shared" si="77"/>
        <v>0</v>
      </c>
      <c r="BI266" s="158">
        <f t="shared" si="78"/>
        <v>0</v>
      </c>
      <c r="BJ266" s="18" t="s">
        <v>83</v>
      </c>
      <c r="BK266" s="158">
        <f t="shared" si="79"/>
        <v>0</v>
      </c>
      <c r="BL266" s="18" t="s">
        <v>1111</v>
      </c>
      <c r="BM266" s="157" t="s">
        <v>3439</v>
      </c>
    </row>
    <row r="267" spans="2:65" s="1" customFormat="1" ht="16.5" customHeight="1">
      <c r="B267" s="33"/>
      <c r="C267" s="146" t="s">
        <v>1695</v>
      </c>
      <c r="D267" s="146" t="s">
        <v>162</v>
      </c>
      <c r="E267" s="147" t="s">
        <v>3440</v>
      </c>
      <c r="F267" s="148" t="s">
        <v>3441</v>
      </c>
      <c r="G267" s="149" t="s">
        <v>370</v>
      </c>
      <c r="H267" s="150">
        <v>80</v>
      </c>
      <c r="I267" s="151"/>
      <c r="J267" s="152">
        <f t="shared" si="70"/>
        <v>0</v>
      </c>
      <c r="K267" s="148" t="s">
        <v>3204</v>
      </c>
      <c r="L267" s="33"/>
      <c r="M267" s="153" t="s">
        <v>21</v>
      </c>
      <c r="N267" s="154" t="s">
        <v>47</v>
      </c>
      <c r="P267" s="155">
        <f t="shared" si="71"/>
        <v>0</v>
      </c>
      <c r="Q267" s="155">
        <v>0</v>
      </c>
      <c r="R267" s="155">
        <f t="shared" si="72"/>
        <v>0</v>
      </c>
      <c r="S267" s="155">
        <v>0</v>
      </c>
      <c r="T267" s="156">
        <f t="shared" si="73"/>
        <v>0</v>
      </c>
      <c r="AR267" s="157" t="s">
        <v>1111</v>
      </c>
      <c r="AT267" s="157" t="s">
        <v>162</v>
      </c>
      <c r="AU267" s="157" t="s">
        <v>85</v>
      </c>
      <c r="AY267" s="18" t="s">
        <v>160</v>
      </c>
      <c r="BE267" s="158">
        <f t="shared" si="74"/>
        <v>0</v>
      </c>
      <c r="BF267" s="158">
        <f t="shared" si="75"/>
        <v>0</v>
      </c>
      <c r="BG267" s="158">
        <f t="shared" si="76"/>
        <v>0</v>
      </c>
      <c r="BH267" s="158">
        <f t="shared" si="77"/>
        <v>0</v>
      </c>
      <c r="BI267" s="158">
        <f t="shared" si="78"/>
        <v>0</v>
      </c>
      <c r="BJ267" s="18" t="s">
        <v>83</v>
      </c>
      <c r="BK267" s="158">
        <f t="shared" si="79"/>
        <v>0</v>
      </c>
      <c r="BL267" s="18" t="s">
        <v>1111</v>
      </c>
      <c r="BM267" s="157" t="s">
        <v>3442</v>
      </c>
    </row>
    <row r="268" spans="2:65" s="1" customFormat="1" ht="16.5" customHeight="1">
      <c r="B268" s="33"/>
      <c r="C268" s="192" t="s">
        <v>1699</v>
      </c>
      <c r="D268" s="192" t="s">
        <v>799</v>
      </c>
      <c r="E268" s="193" t="s">
        <v>3443</v>
      </c>
      <c r="F268" s="194" t="s">
        <v>3444</v>
      </c>
      <c r="G268" s="195" t="s">
        <v>370</v>
      </c>
      <c r="H268" s="196">
        <v>80</v>
      </c>
      <c r="I268" s="197"/>
      <c r="J268" s="198">
        <f t="shared" si="70"/>
        <v>0</v>
      </c>
      <c r="K268" s="194" t="s">
        <v>21</v>
      </c>
      <c r="L268" s="199"/>
      <c r="M268" s="200" t="s">
        <v>21</v>
      </c>
      <c r="N268" s="201" t="s">
        <v>47</v>
      </c>
      <c r="P268" s="155">
        <f t="shared" si="71"/>
        <v>0</v>
      </c>
      <c r="Q268" s="155">
        <v>0</v>
      </c>
      <c r="R268" s="155">
        <f t="shared" si="72"/>
        <v>0</v>
      </c>
      <c r="S268" s="155">
        <v>0</v>
      </c>
      <c r="T268" s="156">
        <f t="shared" si="73"/>
        <v>0</v>
      </c>
      <c r="AR268" s="157" t="s">
        <v>2338</v>
      </c>
      <c r="AT268" s="157" t="s">
        <v>799</v>
      </c>
      <c r="AU268" s="157" t="s">
        <v>85</v>
      </c>
      <c r="AY268" s="18" t="s">
        <v>160</v>
      </c>
      <c r="BE268" s="158">
        <f t="shared" si="74"/>
        <v>0</v>
      </c>
      <c r="BF268" s="158">
        <f t="shared" si="75"/>
        <v>0</v>
      </c>
      <c r="BG268" s="158">
        <f t="shared" si="76"/>
        <v>0</v>
      </c>
      <c r="BH268" s="158">
        <f t="shared" si="77"/>
        <v>0</v>
      </c>
      <c r="BI268" s="158">
        <f t="shared" si="78"/>
        <v>0</v>
      </c>
      <c r="BJ268" s="18" t="s">
        <v>83</v>
      </c>
      <c r="BK268" s="158">
        <f t="shared" si="79"/>
        <v>0</v>
      </c>
      <c r="BL268" s="18" t="s">
        <v>1111</v>
      </c>
      <c r="BM268" s="157" t="s">
        <v>3445</v>
      </c>
    </row>
    <row r="269" spans="2:65" s="1" customFormat="1" ht="16.5" customHeight="1">
      <c r="B269" s="33"/>
      <c r="C269" s="146" t="s">
        <v>1703</v>
      </c>
      <c r="D269" s="146" t="s">
        <v>162</v>
      </c>
      <c r="E269" s="147" t="s">
        <v>3446</v>
      </c>
      <c r="F269" s="148" t="s">
        <v>3447</v>
      </c>
      <c r="G269" s="149" t="s">
        <v>370</v>
      </c>
      <c r="H269" s="150">
        <v>130</v>
      </c>
      <c r="I269" s="151"/>
      <c r="J269" s="152">
        <f t="shared" si="70"/>
        <v>0</v>
      </c>
      <c r="K269" s="148" t="s">
        <v>3204</v>
      </c>
      <c r="L269" s="33"/>
      <c r="M269" s="153" t="s">
        <v>21</v>
      </c>
      <c r="N269" s="154" t="s">
        <v>47</v>
      </c>
      <c r="P269" s="155">
        <f t="shared" si="71"/>
        <v>0</v>
      </c>
      <c r="Q269" s="155">
        <v>0</v>
      </c>
      <c r="R269" s="155">
        <f t="shared" si="72"/>
        <v>0</v>
      </c>
      <c r="S269" s="155">
        <v>0</v>
      </c>
      <c r="T269" s="156">
        <f t="shared" si="73"/>
        <v>0</v>
      </c>
      <c r="AR269" s="157" t="s">
        <v>1111</v>
      </c>
      <c r="AT269" s="157" t="s">
        <v>162</v>
      </c>
      <c r="AU269" s="157" t="s">
        <v>85</v>
      </c>
      <c r="AY269" s="18" t="s">
        <v>160</v>
      </c>
      <c r="BE269" s="158">
        <f t="shared" si="74"/>
        <v>0</v>
      </c>
      <c r="BF269" s="158">
        <f t="shared" si="75"/>
        <v>0</v>
      </c>
      <c r="BG269" s="158">
        <f t="shared" si="76"/>
        <v>0</v>
      </c>
      <c r="BH269" s="158">
        <f t="shared" si="77"/>
        <v>0</v>
      </c>
      <c r="BI269" s="158">
        <f t="shared" si="78"/>
        <v>0</v>
      </c>
      <c r="BJ269" s="18" t="s">
        <v>83</v>
      </c>
      <c r="BK269" s="158">
        <f t="shared" si="79"/>
        <v>0</v>
      </c>
      <c r="BL269" s="18" t="s">
        <v>1111</v>
      </c>
      <c r="BM269" s="157" t="s">
        <v>3448</v>
      </c>
    </row>
    <row r="270" spans="2:65" s="1" customFormat="1" ht="16.5" customHeight="1">
      <c r="B270" s="33"/>
      <c r="C270" s="192" t="s">
        <v>1710</v>
      </c>
      <c r="D270" s="192" t="s">
        <v>799</v>
      </c>
      <c r="E270" s="193" t="s">
        <v>3449</v>
      </c>
      <c r="F270" s="194" t="s">
        <v>3450</v>
      </c>
      <c r="G270" s="195" t="s">
        <v>370</v>
      </c>
      <c r="H270" s="196">
        <v>130</v>
      </c>
      <c r="I270" s="197"/>
      <c r="J270" s="198">
        <f t="shared" si="70"/>
        <v>0</v>
      </c>
      <c r="K270" s="194" t="s">
        <v>21</v>
      </c>
      <c r="L270" s="199"/>
      <c r="M270" s="200" t="s">
        <v>21</v>
      </c>
      <c r="N270" s="201" t="s">
        <v>47</v>
      </c>
      <c r="P270" s="155">
        <f t="shared" si="71"/>
        <v>0</v>
      </c>
      <c r="Q270" s="155">
        <v>0</v>
      </c>
      <c r="R270" s="155">
        <f t="shared" si="72"/>
        <v>0</v>
      </c>
      <c r="S270" s="155">
        <v>0</v>
      </c>
      <c r="T270" s="156">
        <f t="shared" si="73"/>
        <v>0</v>
      </c>
      <c r="AR270" s="157" t="s">
        <v>2338</v>
      </c>
      <c r="AT270" s="157" t="s">
        <v>799</v>
      </c>
      <c r="AU270" s="157" t="s">
        <v>85</v>
      </c>
      <c r="AY270" s="18" t="s">
        <v>160</v>
      </c>
      <c r="BE270" s="158">
        <f t="shared" si="74"/>
        <v>0</v>
      </c>
      <c r="BF270" s="158">
        <f t="shared" si="75"/>
        <v>0</v>
      </c>
      <c r="BG270" s="158">
        <f t="shared" si="76"/>
        <v>0</v>
      </c>
      <c r="BH270" s="158">
        <f t="shared" si="77"/>
        <v>0</v>
      </c>
      <c r="BI270" s="158">
        <f t="shared" si="78"/>
        <v>0</v>
      </c>
      <c r="BJ270" s="18" t="s">
        <v>83</v>
      </c>
      <c r="BK270" s="158">
        <f t="shared" si="79"/>
        <v>0</v>
      </c>
      <c r="BL270" s="18" t="s">
        <v>1111</v>
      </c>
      <c r="BM270" s="157" t="s">
        <v>3451</v>
      </c>
    </row>
    <row r="271" spans="2:65" s="1" customFormat="1" ht="16.5" customHeight="1">
      <c r="B271" s="33"/>
      <c r="C271" s="192" t="s">
        <v>1718</v>
      </c>
      <c r="D271" s="192" t="s">
        <v>799</v>
      </c>
      <c r="E271" s="193" t="s">
        <v>3452</v>
      </c>
      <c r="F271" s="194" t="s">
        <v>3453</v>
      </c>
      <c r="G271" s="195" t="s">
        <v>332</v>
      </c>
      <c r="H271" s="196">
        <v>20</v>
      </c>
      <c r="I271" s="197"/>
      <c r="J271" s="198">
        <f t="shared" si="70"/>
        <v>0</v>
      </c>
      <c r="K271" s="194" t="s">
        <v>3183</v>
      </c>
      <c r="L271" s="199"/>
      <c r="M271" s="200" t="s">
        <v>21</v>
      </c>
      <c r="N271" s="201" t="s">
        <v>47</v>
      </c>
      <c r="P271" s="155">
        <f t="shared" si="71"/>
        <v>0</v>
      </c>
      <c r="Q271" s="155">
        <v>0</v>
      </c>
      <c r="R271" s="155">
        <f t="shared" si="72"/>
        <v>0</v>
      </c>
      <c r="S271" s="155">
        <v>0</v>
      </c>
      <c r="T271" s="156">
        <f t="shared" si="73"/>
        <v>0</v>
      </c>
      <c r="AR271" s="157" t="s">
        <v>2338</v>
      </c>
      <c r="AT271" s="157" t="s">
        <v>799</v>
      </c>
      <c r="AU271" s="157" t="s">
        <v>85</v>
      </c>
      <c r="AY271" s="18" t="s">
        <v>160</v>
      </c>
      <c r="BE271" s="158">
        <f t="shared" si="74"/>
        <v>0</v>
      </c>
      <c r="BF271" s="158">
        <f t="shared" si="75"/>
        <v>0</v>
      </c>
      <c r="BG271" s="158">
        <f t="shared" si="76"/>
        <v>0</v>
      </c>
      <c r="BH271" s="158">
        <f t="shared" si="77"/>
        <v>0</v>
      </c>
      <c r="BI271" s="158">
        <f t="shared" si="78"/>
        <v>0</v>
      </c>
      <c r="BJ271" s="18" t="s">
        <v>83</v>
      </c>
      <c r="BK271" s="158">
        <f t="shared" si="79"/>
        <v>0</v>
      </c>
      <c r="BL271" s="18" t="s">
        <v>1111</v>
      </c>
      <c r="BM271" s="157" t="s">
        <v>3454</v>
      </c>
    </row>
    <row r="272" spans="2:47" s="1" customFormat="1" ht="18">
      <c r="B272" s="33"/>
      <c r="D272" s="159" t="s">
        <v>681</v>
      </c>
      <c r="F272" s="160" t="s">
        <v>3455</v>
      </c>
      <c r="I272" s="94"/>
      <c r="L272" s="33"/>
      <c r="M272" s="161"/>
      <c r="T272" s="54"/>
      <c r="AT272" s="18" t="s">
        <v>681</v>
      </c>
      <c r="AU272" s="18" t="s">
        <v>85</v>
      </c>
    </row>
    <row r="273" spans="2:65" s="1" customFormat="1" ht="16.5" customHeight="1">
      <c r="B273" s="33"/>
      <c r="C273" s="192" t="s">
        <v>1722</v>
      </c>
      <c r="D273" s="192" t="s">
        <v>799</v>
      </c>
      <c r="E273" s="193" t="s">
        <v>3456</v>
      </c>
      <c r="F273" s="194" t="s">
        <v>3457</v>
      </c>
      <c r="G273" s="195" t="s">
        <v>332</v>
      </c>
      <c r="H273" s="196">
        <v>55</v>
      </c>
      <c r="I273" s="197"/>
      <c r="J273" s="198">
        <f>ROUND(I273*H273,2)</f>
        <v>0</v>
      </c>
      <c r="K273" s="194" t="s">
        <v>3183</v>
      </c>
      <c r="L273" s="199"/>
      <c r="M273" s="200" t="s">
        <v>21</v>
      </c>
      <c r="N273" s="201" t="s">
        <v>47</v>
      </c>
      <c r="P273" s="155">
        <f>O273*H273</f>
        <v>0</v>
      </c>
      <c r="Q273" s="155">
        <v>0</v>
      </c>
      <c r="R273" s="155">
        <f>Q273*H273</f>
        <v>0</v>
      </c>
      <c r="S273" s="155">
        <v>0</v>
      </c>
      <c r="T273" s="156">
        <f>S273*H273</f>
        <v>0</v>
      </c>
      <c r="AR273" s="157" t="s">
        <v>2338</v>
      </c>
      <c r="AT273" s="157" t="s">
        <v>799</v>
      </c>
      <c r="AU273" s="157" t="s">
        <v>85</v>
      </c>
      <c r="AY273" s="18" t="s">
        <v>160</v>
      </c>
      <c r="BE273" s="158">
        <f>IF(N273="základní",J273,0)</f>
        <v>0</v>
      </c>
      <c r="BF273" s="158">
        <f>IF(N273="snížená",J273,0)</f>
        <v>0</v>
      </c>
      <c r="BG273" s="158">
        <f>IF(N273="zákl. přenesená",J273,0)</f>
        <v>0</v>
      </c>
      <c r="BH273" s="158">
        <f>IF(N273="sníž. přenesená",J273,0)</f>
        <v>0</v>
      </c>
      <c r="BI273" s="158">
        <f>IF(N273="nulová",J273,0)</f>
        <v>0</v>
      </c>
      <c r="BJ273" s="18" t="s">
        <v>83</v>
      </c>
      <c r="BK273" s="158">
        <f>ROUND(I273*H273,2)</f>
        <v>0</v>
      </c>
      <c r="BL273" s="18" t="s">
        <v>1111</v>
      </c>
      <c r="BM273" s="157" t="s">
        <v>3458</v>
      </c>
    </row>
    <row r="274" spans="2:47" s="1" customFormat="1" ht="18">
      <c r="B274" s="33"/>
      <c r="D274" s="159" t="s">
        <v>681</v>
      </c>
      <c r="F274" s="160" t="s">
        <v>3459</v>
      </c>
      <c r="I274" s="94"/>
      <c r="L274" s="33"/>
      <c r="M274" s="161"/>
      <c r="T274" s="54"/>
      <c r="AT274" s="18" t="s">
        <v>681</v>
      </c>
      <c r="AU274" s="18" t="s">
        <v>85</v>
      </c>
    </row>
    <row r="275" spans="2:65" s="1" customFormat="1" ht="16.5" customHeight="1">
      <c r="B275" s="33"/>
      <c r="C275" s="192" t="s">
        <v>1726</v>
      </c>
      <c r="D275" s="192" t="s">
        <v>799</v>
      </c>
      <c r="E275" s="193" t="s">
        <v>3460</v>
      </c>
      <c r="F275" s="194" t="s">
        <v>3461</v>
      </c>
      <c r="G275" s="195" t="s">
        <v>332</v>
      </c>
      <c r="H275" s="196">
        <v>22</v>
      </c>
      <c r="I275" s="197"/>
      <c r="J275" s="198">
        <f>ROUND(I275*H275,2)</f>
        <v>0</v>
      </c>
      <c r="K275" s="194" t="s">
        <v>3183</v>
      </c>
      <c r="L275" s="199"/>
      <c r="M275" s="200" t="s">
        <v>21</v>
      </c>
      <c r="N275" s="201" t="s">
        <v>47</v>
      </c>
      <c r="P275" s="155">
        <f>O275*H275</f>
        <v>0</v>
      </c>
      <c r="Q275" s="155">
        <v>0</v>
      </c>
      <c r="R275" s="155">
        <f>Q275*H275</f>
        <v>0</v>
      </c>
      <c r="S275" s="155">
        <v>0</v>
      </c>
      <c r="T275" s="156">
        <f>S275*H275</f>
        <v>0</v>
      </c>
      <c r="AR275" s="157" t="s">
        <v>2338</v>
      </c>
      <c r="AT275" s="157" t="s">
        <v>799</v>
      </c>
      <c r="AU275" s="157" t="s">
        <v>85</v>
      </c>
      <c r="AY275" s="18" t="s">
        <v>160</v>
      </c>
      <c r="BE275" s="158">
        <f>IF(N275="základní",J275,0)</f>
        <v>0</v>
      </c>
      <c r="BF275" s="158">
        <f>IF(N275="snížená",J275,0)</f>
        <v>0</v>
      </c>
      <c r="BG275" s="158">
        <f>IF(N275="zákl. přenesená",J275,0)</f>
        <v>0</v>
      </c>
      <c r="BH275" s="158">
        <f>IF(N275="sníž. přenesená",J275,0)</f>
        <v>0</v>
      </c>
      <c r="BI275" s="158">
        <f>IF(N275="nulová",J275,0)</f>
        <v>0</v>
      </c>
      <c r="BJ275" s="18" t="s">
        <v>83</v>
      </c>
      <c r="BK275" s="158">
        <f>ROUND(I275*H275,2)</f>
        <v>0</v>
      </c>
      <c r="BL275" s="18" t="s">
        <v>1111</v>
      </c>
      <c r="BM275" s="157" t="s">
        <v>3462</v>
      </c>
    </row>
    <row r="276" spans="2:47" s="1" customFormat="1" ht="18">
      <c r="B276" s="33"/>
      <c r="D276" s="159" t="s">
        <v>681</v>
      </c>
      <c r="F276" s="160" t="s">
        <v>3463</v>
      </c>
      <c r="I276" s="94"/>
      <c r="L276" s="33"/>
      <c r="M276" s="161"/>
      <c r="T276" s="54"/>
      <c r="AT276" s="18" t="s">
        <v>681</v>
      </c>
      <c r="AU276" s="18" t="s">
        <v>85</v>
      </c>
    </row>
    <row r="277" spans="2:65" s="1" customFormat="1" ht="16.5" customHeight="1">
      <c r="B277" s="33"/>
      <c r="C277" s="192" t="s">
        <v>3014</v>
      </c>
      <c r="D277" s="192" t="s">
        <v>799</v>
      </c>
      <c r="E277" s="193" t="s">
        <v>3464</v>
      </c>
      <c r="F277" s="194" t="s">
        <v>3465</v>
      </c>
      <c r="G277" s="195" t="s">
        <v>332</v>
      </c>
      <c r="H277" s="196">
        <v>30</v>
      </c>
      <c r="I277" s="197"/>
      <c r="J277" s="198">
        <f>ROUND(I277*H277,2)</f>
        <v>0</v>
      </c>
      <c r="K277" s="194" t="s">
        <v>3183</v>
      </c>
      <c r="L277" s="199"/>
      <c r="M277" s="200" t="s">
        <v>21</v>
      </c>
      <c r="N277" s="201" t="s">
        <v>47</v>
      </c>
      <c r="P277" s="155">
        <f>O277*H277</f>
        <v>0</v>
      </c>
      <c r="Q277" s="155">
        <v>0</v>
      </c>
      <c r="R277" s="155">
        <f>Q277*H277</f>
        <v>0</v>
      </c>
      <c r="S277" s="155">
        <v>0</v>
      </c>
      <c r="T277" s="156">
        <f>S277*H277</f>
        <v>0</v>
      </c>
      <c r="AR277" s="157" t="s">
        <v>2338</v>
      </c>
      <c r="AT277" s="157" t="s">
        <v>799</v>
      </c>
      <c r="AU277" s="157" t="s">
        <v>85</v>
      </c>
      <c r="AY277" s="18" t="s">
        <v>160</v>
      </c>
      <c r="BE277" s="158">
        <f>IF(N277="základní",J277,0)</f>
        <v>0</v>
      </c>
      <c r="BF277" s="158">
        <f>IF(N277="snížená",J277,0)</f>
        <v>0</v>
      </c>
      <c r="BG277" s="158">
        <f>IF(N277="zákl. přenesená",J277,0)</f>
        <v>0</v>
      </c>
      <c r="BH277" s="158">
        <f>IF(N277="sníž. přenesená",J277,0)</f>
        <v>0</v>
      </c>
      <c r="BI277" s="158">
        <f>IF(N277="nulová",J277,0)</f>
        <v>0</v>
      </c>
      <c r="BJ277" s="18" t="s">
        <v>83</v>
      </c>
      <c r="BK277" s="158">
        <f>ROUND(I277*H277,2)</f>
        <v>0</v>
      </c>
      <c r="BL277" s="18" t="s">
        <v>1111</v>
      </c>
      <c r="BM277" s="157" t="s">
        <v>3466</v>
      </c>
    </row>
    <row r="278" spans="2:47" s="1" customFormat="1" ht="18">
      <c r="B278" s="33"/>
      <c r="D278" s="159" t="s">
        <v>681</v>
      </c>
      <c r="F278" s="160" t="s">
        <v>3467</v>
      </c>
      <c r="I278" s="94"/>
      <c r="L278" s="33"/>
      <c r="M278" s="161"/>
      <c r="T278" s="54"/>
      <c r="AT278" s="18" t="s">
        <v>681</v>
      </c>
      <c r="AU278" s="18" t="s">
        <v>85</v>
      </c>
    </row>
    <row r="279" spans="2:65" s="1" customFormat="1" ht="16.5" customHeight="1">
      <c r="B279" s="33"/>
      <c r="C279" s="146" t="s">
        <v>1743</v>
      </c>
      <c r="D279" s="146" t="s">
        <v>162</v>
      </c>
      <c r="E279" s="147" t="s">
        <v>3468</v>
      </c>
      <c r="F279" s="148" t="s">
        <v>3469</v>
      </c>
      <c r="G279" s="149" t="s">
        <v>370</v>
      </c>
      <c r="H279" s="150">
        <v>130</v>
      </c>
      <c r="I279" s="151"/>
      <c r="J279" s="152">
        <f>ROUND(I279*H279,2)</f>
        <v>0</v>
      </c>
      <c r="K279" s="148" t="s">
        <v>3204</v>
      </c>
      <c r="L279" s="33"/>
      <c r="M279" s="153" t="s">
        <v>21</v>
      </c>
      <c r="N279" s="154" t="s">
        <v>47</v>
      </c>
      <c r="P279" s="155">
        <f>O279*H279</f>
        <v>0</v>
      </c>
      <c r="Q279" s="155">
        <v>0</v>
      </c>
      <c r="R279" s="155">
        <f>Q279*H279</f>
        <v>0</v>
      </c>
      <c r="S279" s="155">
        <v>0</v>
      </c>
      <c r="T279" s="156">
        <f>S279*H279</f>
        <v>0</v>
      </c>
      <c r="AR279" s="157" t="s">
        <v>1111</v>
      </c>
      <c r="AT279" s="157" t="s">
        <v>162</v>
      </c>
      <c r="AU279" s="157" t="s">
        <v>85</v>
      </c>
      <c r="AY279" s="18" t="s">
        <v>160</v>
      </c>
      <c r="BE279" s="158">
        <f>IF(N279="základní",J279,0)</f>
        <v>0</v>
      </c>
      <c r="BF279" s="158">
        <f>IF(N279="snížená",J279,0)</f>
        <v>0</v>
      </c>
      <c r="BG279" s="158">
        <f>IF(N279="zákl. přenesená",J279,0)</f>
        <v>0</v>
      </c>
      <c r="BH279" s="158">
        <f>IF(N279="sníž. přenesená",J279,0)</f>
        <v>0</v>
      </c>
      <c r="BI279" s="158">
        <f>IF(N279="nulová",J279,0)</f>
        <v>0</v>
      </c>
      <c r="BJ279" s="18" t="s">
        <v>83</v>
      </c>
      <c r="BK279" s="158">
        <f>ROUND(I279*H279,2)</f>
        <v>0</v>
      </c>
      <c r="BL279" s="18" t="s">
        <v>1111</v>
      </c>
      <c r="BM279" s="157" t="s">
        <v>3470</v>
      </c>
    </row>
    <row r="280" spans="2:65" s="1" customFormat="1" ht="16.5" customHeight="1">
      <c r="B280" s="33"/>
      <c r="C280" s="192" t="s">
        <v>1749</v>
      </c>
      <c r="D280" s="192" t="s">
        <v>799</v>
      </c>
      <c r="E280" s="193" t="s">
        <v>3471</v>
      </c>
      <c r="F280" s="194" t="s">
        <v>3472</v>
      </c>
      <c r="G280" s="195" t="s">
        <v>370</v>
      </c>
      <c r="H280" s="196">
        <v>130</v>
      </c>
      <c r="I280" s="197"/>
      <c r="J280" s="198">
        <f>ROUND(I280*H280,2)</f>
        <v>0</v>
      </c>
      <c r="K280" s="194" t="s">
        <v>21</v>
      </c>
      <c r="L280" s="199"/>
      <c r="M280" s="200" t="s">
        <v>21</v>
      </c>
      <c r="N280" s="201" t="s">
        <v>47</v>
      </c>
      <c r="P280" s="155">
        <f>O280*H280</f>
        <v>0</v>
      </c>
      <c r="Q280" s="155">
        <v>0</v>
      </c>
      <c r="R280" s="155">
        <f>Q280*H280</f>
        <v>0</v>
      </c>
      <c r="S280" s="155">
        <v>0</v>
      </c>
      <c r="T280" s="156">
        <f>S280*H280</f>
        <v>0</v>
      </c>
      <c r="AR280" s="157" t="s">
        <v>2338</v>
      </c>
      <c r="AT280" s="157" t="s">
        <v>799</v>
      </c>
      <c r="AU280" s="157" t="s">
        <v>85</v>
      </c>
      <c r="AY280" s="18" t="s">
        <v>160</v>
      </c>
      <c r="BE280" s="158">
        <f>IF(N280="základní",J280,0)</f>
        <v>0</v>
      </c>
      <c r="BF280" s="158">
        <f>IF(N280="snížená",J280,0)</f>
        <v>0</v>
      </c>
      <c r="BG280" s="158">
        <f>IF(N280="zákl. přenesená",J280,0)</f>
        <v>0</v>
      </c>
      <c r="BH280" s="158">
        <f>IF(N280="sníž. přenesená",J280,0)</f>
        <v>0</v>
      </c>
      <c r="BI280" s="158">
        <f>IF(N280="nulová",J280,0)</f>
        <v>0</v>
      </c>
      <c r="BJ280" s="18" t="s">
        <v>83</v>
      </c>
      <c r="BK280" s="158">
        <f>ROUND(I280*H280,2)</f>
        <v>0</v>
      </c>
      <c r="BL280" s="18" t="s">
        <v>1111</v>
      </c>
      <c r="BM280" s="157" t="s">
        <v>3473</v>
      </c>
    </row>
    <row r="281" spans="2:65" s="1" customFormat="1" ht="16.5" customHeight="1">
      <c r="B281" s="33"/>
      <c r="C281" s="146" t="s">
        <v>1754</v>
      </c>
      <c r="D281" s="146" t="s">
        <v>162</v>
      </c>
      <c r="E281" s="147" t="s">
        <v>3474</v>
      </c>
      <c r="F281" s="148" t="s">
        <v>3475</v>
      </c>
      <c r="G281" s="149" t="s">
        <v>370</v>
      </c>
      <c r="H281" s="150">
        <v>40</v>
      </c>
      <c r="I281" s="151"/>
      <c r="J281" s="152">
        <f>ROUND(I281*H281,2)</f>
        <v>0</v>
      </c>
      <c r="K281" s="148" t="s">
        <v>3204</v>
      </c>
      <c r="L281" s="33"/>
      <c r="M281" s="153" t="s">
        <v>21</v>
      </c>
      <c r="N281" s="154" t="s">
        <v>47</v>
      </c>
      <c r="P281" s="155">
        <f>O281*H281</f>
        <v>0</v>
      </c>
      <c r="Q281" s="155">
        <v>0</v>
      </c>
      <c r="R281" s="155">
        <f>Q281*H281</f>
        <v>0</v>
      </c>
      <c r="S281" s="155">
        <v>0</v>
      </c>
      <c r="T281" s="156">
        <f>S281*H281</f>
        <v>0</v>
      </c>
      <c r="AR281" s="157" t="s">
        <v>1111</v>
      </c>
      <c r="AT281" s="157" t="s">
        <v>162</v>
      </c>
      <c r="AU281" s="157" t="s">
        <v>85</v>
      </c>
      <c r="AY281" s="18" t="s">
        <v>160</v>
      </c>
      <c r="BE281" s="158">
        <f>IF(N281="základní",J281,0)</f>
        <v>0</v>
      </c>
      <c r="BF281" s="158">
        <f>IF(N281="snížená",J281,0)</f>
        <v>0</v>
      </c>
      <c r="BG281" s="158">
        <f>IF(N281="zákl. přenesená",J281,0)</f>
        <v>0</v>
      </c>
      <c r="BH281" s="158">
        <f>IF(N281="sníž. přenesená",J281,0)</f>
        <v>0</v>
      </c>
      <c r="BI281" s="158">
        <f>IF(N281="nulová",J281,0)</f>
        <v>0</v>
      </c>
      <c r="BJ281" s="18" t="s">
        <v>83</v>
      </c>
      <c r="BK281" s="158">
        <f>ROUND(I281*H281,2)</f>
        <v>0</v>
      </c>
      <c r="BL281" s="18" t="s">
        <v>1111</v>
      </c>
      <c r="BM281" s="157" t="s">
        <v>3476</v>
      </c>
    </row>
    <row r="282" spans="2:65" s="1" customFormat="1" ht="16.5" customHeight="1">
      <c r="B282" s="33"/>
      <c r="C282" s="192" t="s">
        <v>1758</v>
      </c>
      <c r="D282" s="192" t="s">
        <v>799</v>
      </c>
      <c r="E282" s="193" t="s">
        <v>3477</v>
      </c>
      <c r="F282" s="194" t="s">
        <v>3478</v>
      </c>
      <c r="G282" s="195" t="s">
        <v>370</v>
      </c>
      <c r="H282" s="196">
        <v>40</v>
      </c>
      <c r="I282" s="197"/>
      <c r="J282" s="198">
        <f>ROUND(I282*H282,2)</f>
        <v>0</v>
      </c>
      <c r="K282" s="194" t="s">
        <v>3183</v>
      </c>
      <c r="L282" s="199"/>
      <c r="M282" s="200" t="s">
        <v>21</v>
      </c>
      <c r="N282" s="201" t="s">
        <v>47</v>
      </c>
      <c r="P282" s="155">
        <f>O282*H282</f>
        <v>0</v>
      </c>
      <c r="Q282" s="155">
        <v>0</v>
      </c>
      <c r="R282" s="155">
        <f>Q282*H282</f>
        <v>0</v>
      </c>
      <c r="S282" s="155">
        <v>0</v>
      </c>
      <c r="T282" s="156">
        <f>S282*H282</f>
        <v>0</v>
      </c>
      <c r="AR282" s="157" t="s">
        <v>2338</v>
      </c>
      <c r="AT282" s="157" t="s">
        <v>799</v>
      </c>
      <c r="AU282" s="157" t="s">
        <v>85</v>
      </c>
      <c r="AY282" s="18" t="s">
        <v>160</v>
      </c>
      <c r="BE282" s="158">
        <f>IF(N282="základní",J282,0)</f>
        <v>0</v>
      </c>
      <c r="BF282" s="158">
        <f>IF(N282="snížená",J282,0)</f>
        <v>0</v>
      </c>
      <c r="BG282" s="158">
        <f>IF(N282="zákl. přenesená",J282,0)</f>
        <v>0</v>
      </c>
      <c r="BH282" s="158">
        <f>IF(N282="sníž. přenesená",J282,0)</f>
        <v>0</v>
      </c>
      <c r="BI282" s="158">
        <f>IF(N282="nulová",J282,0)</f>
        <v>0</v>
      </c>
      <c r="BJ282" s="18" t="s">
        <v>83</v>
      </c>
      <c r="BK282" s="158">
        <f>ROUND(I282*H282,2)</f>
        <v>0</v>
      </c>
      <c r="BL282" s="18" t="s">
        <v>1111</v>
      </c>
      <c r="BM282" s="157" t="s">
        <v>3479</v>
      </c>
    </row>
    <row r="283" spans="2:47" s="1" customFormat="1" ht="18">
      <c r="B283" s="33"/>
      <c r="D283" s="159" t="s">
        <v>681</v>
      </c>
      <c r="F283" s="160" t="s">
        <v>3480</v>
      </c>
      <c r="I283" s="94"/>
      <c r="L283" s="33"/>
      <c r="M283" s="161"/>
      <c r="T283" s="54"/>
      <c r="AT283" s="18" t="s">
        <v>681</v>
      </c>
      <c r="AU283" s="18" t="s">
        <v>85</v>
      </c>
    </row>
    <row r="284" spans="2:65" s="1" customFormat="1" ht="16.5" customHeight="1">
      <c r="B284" s="33"/>
      <c r="C284" s="146" t="s">
        <v>1763</v>
      </c>
      <c r="D284" s="146" t="s">
        <v>162</v>
      </c>
      <c r="E284" s="147" t="s">
        <v>3481</v>
      </c>
      <c r="F284" s="148" t="s">
        <v>3482</v>
      </c>
      <c r="G284" s="149" t="s">
        <v>370</v>
      </c>
      <c r="H284" s="150">
        <v>90</v>
      </c>
      <c r="I284" s="151"/>
      <c r="J284" s="152">
        <f>ROUND(I284*H284,2)</f>
        <v>0</v>
      </c>
      <c r="K284" s="148" t="s">
        <v>3204</v>
      </c>
      <c r="L284" s="33"/>
      <c r="M284" s="153" t="s">
        <v>21</v>
      </c>
      <c r="N284" s="154" t="s">
        <v>47</v>
      </c>
      <c r="P284" s="155">
        <f>O284*H284</f>
        <v>0</v>
      </c>
      <c r="Q284" s="155">
        <v>0</v>
      </c>
      <c r="R284" s="155">
        <f>Q284*H284</f>
        <v>0</v>
      </c>
      <c r="S284" s="155">
        <v>0</v>
      </c>
      <c r="T284" s="156">
        <f>S284*H284</f>
        <v>0</v>
      </c>
      <c r="AR284" s="157" t="s">
        <v>1111</v>
      </c>
      <c r="AT284" s="157" t="s">
        <v>162</v>
      </c>
      <c r="AU284" s="157" t="s">
        <v>85</v>
      </c>
      <c r="AY284" s="18" t="s">
        <v>160</v>
      </c>
      <c r="BE284" s="158">
        <f>IF(N284="základní",J284,0)</f>
        <v>0</v>
      </c>
      <c r="BF284" s="158">
        <f>IF(N284="snížená",J284,0)</f>
        <v>0</v>
      </c>
      <c r="BG284" s="158">
        <f>IF(N284="zákl. přenesená",J284,0)</f>
        <v>0</v>
      </c>
      <c r="BH284" s="158">
        <f>IF(N284="sníž. přenesená",J284,0)</f>
        <v>0</v>
      </c>
      <c r="BI284" s="158">
        <f>IF(N284="nulová",J284,0)</f>
        <v>0</v>
      </c>
      <c r="BJ284" s="18" t="s">
        <v>83</v>
      </c>
      <c r="BK284" s="158">
        <f>ROUND(I284*H284,2)</f>
        <v>0</v>
      </c>
      <c r="BL284" s="18" t="s">
        <v>1111</v>
      </c>
      <c r="BM284" s="157" t="s">
        <v>3483</v>
      </c>
    </row>
    <row r="285" spans="2:65" s="1" customFormat="1" ht="16.5" customHeight="1">
      <c r="B285" s="33"/>
      <c r="C285" s="192" t="s">
        <v>1768</v>
      </c>
      <c r="D285" s="192" t="s">
        <v>799</v>
      </c>
      <c r="E285" s="193" t="s">
        <v>3484</v>
      </c>
      <c r="F285" s="194" t="s">
        <v>3485</v>
      </c>
      <c r="G285" s="195" t="s">
        <v>799</v>
      </c>
      <c r="H285" s="196">
        <v>90</v>
      </c>
      <c r="I285" s="197"/>
      <c r="J285" s="198">
        <f>ROUND(I285*H285,2)</f>
        <v>0</v>
      </c>
      <c r="K285" s="194" t="s">
        <v>21</v>
      </c>
      <c r="L285" s="199"/>
      <c r="M285" s="200" t="s">
        <v>21</v>
      </c>
      <c r="N285" s="201" t="s">
        <v>47</v>
      </c>
      <c r="P285" s="155">
        <f>O285*H285</f>
        <v>0</v>
      </c>
      <c r="Q285" s="155">
        <v>0</v>
      </c>
      <c r="R285" s="155">
        <f>Q285*H285</f>
        <v>0</v>
      </c>
      <c r="S285" s="155">
        <v>0</v>
      </c>
      <c r="T285" s="156">
        <f>S285*H285</f>
        <v>0</v>
      </c>
      <c r="AR285" s="157" t="s">
        <v>2338</v>
      </c>
      <c r="AT285" s="157" t="s">
        <v>799</v>
      </c>
      <c r="AU285" s="157" t="s">
        <v>85</v>
      </c>
      <c r="AY285" s="18" t="s">
        <v>160</v>
      </c>
      <c r="BE285" s="158">
        <f>IF(N285="základní",J285,0)</f>
        <v>0</v>
      </c>
      <c r="BF285" s="158">
        <f>IF(N285="snížená",J285,0)</f>
        <v>0</v>
      </c>
      <c r="BG285" s="158">
        <f>IF(N285="zákl. přenesená",J285,0)</f>
        <v>0</v>
      </c>
      <c r="BH285" s="158">
        <f>IF(N285="sníž. přenesená",J285,0)</f>
        <v>0</v>
      </c>
      <c r="BI285" s="158">
        <f>IF(N285="nulová",J285,0)</f>
        <v>0</v>
      </c>
      <c r="BJ285" s="18" t="s">
        <v>83</v>
      </c>
      <c r="BK285" s="158">
        <f>ROUND(I285*H285,2)</f>
        <v>0</v>
      </c>
      <c r="BL285" s="18" t="s">
        <v>1111</v>
      </c>
      <c r="BM285" s="157" t="s">
        <v>3486</v>
      </c>
    </row>
    <row r="286" spans="2:65" s="1" customFormat="1" ht="16.5" customHeight="1">
      <c r="B286" s="33"/>
      <c r="C286" s="146" t="s">
        <v>2922</v>
      </c>
      <c r="D286" s="146" t="s">
        <v>162</v>
      </c>
      <c r="E286" s="147" t="s">
        <v>3487</v>
      </c>
      <c r="F286" s="148" t="s">
        <v>3488</v>
      </c>
      <c r="G286" s="149" t="s">
        <v>370</v>
      </c>
      <c r="H286" s="150">
        <v>340</v>
      </c>
      <c r="I286" s="151"/>
      <c r="J286" s="152">
        <f>ROUND(I286*H286,2)</f>
        <v>0</v>
      </c>
      <c r="K286" s="148" t="s">
        <v>3151</v>
      </c>
      <c r="L286" s="33"/>
      <c r="M286" s="153" t="s">
        <v>21</v>
      </c>
      <c r="N286" s="154" t="s">
        <v>47</v>
      </c>
      <c r="P286" s="155">
        <f>O286*H286</f>
        <v>0</v>
      </c>
      <c r="Q286" s="155">
        <v>0</v>
      </c>
      <c r="R286" s="155">
        <f>Q286*H286</f>
        <v>0</v>
      </c>
      <c r="S286" s="155">
        <v>0</v>
      </c>
      <c r="T286" s="156">
        <f>S286*H286</f>
        <v>0</v>
      </c>
      <c r="AR286" s="157" t="s">
        <v>1111</v>
      </c>
      <c r="AT286" s="157" t="s">
        <v>162</v>
      </c>
      <c r="AU286" s="157" t="s">
        <v>85</v>
      </c>
      <c r="AY286" s="18" t="s">
        <v>160</v>
      </c>
      <c r="BE286" s="158">
        <f>IF(N286="základní",J286,0)</f>
        <v>0</v>
      </c>
      <c r="BF286" s="158">
        <f>IF(N286="snížená",J286,0)</f>
        <v>0</v>
      </c>
      <c r="BG286" s="158">
        <f>IF(N286="zákl. přenesená",J286,0)</f>
        <v>0</v>
      </c>
      <c r="BH286" s="158">
        <f>IF(N286="sníž. přenesená",J286,0)</f>
        <v>0</v>
      </c>
      <c r="BI286" s="158">
        <f>IF(N286="nulová",J286,0)</f>
        <v>0</v>
      </c>
      <c r="BJ286" s="18" t="s">
        <v>83</v>
      </c>
      <c r="BK286" s="158">
        <f>ROUND(I286*H286,2)</f>
        <v>0</v>
      </c>
      <c r="BL286" s="18" t="s">
        <v>1111</v>
      </c>
      <c r="BM286" s="157" t="s">
        <v>3489</v>
      </c>
    </row>
    <row r="287" spans="2:65" s="1" customFormat="1" ht="16.5" customHeight="1">
      <c r="B287" s="33"/>
      <c r="C287" s="192" t="s">
        <v>2925</v>
      </c>
      <c r="D287" s="192" t="s">
        <v>799</v>
      </c>
      <c r="E287" s="193" t="s">
        <v>3490</v>
      </c>
      <c r="F287" s="194" t="s">
        <v>3491</v>
      </c>
      <c r="G287" s="195" t="s">
        <v>370</v>
      </c>
      <c r="H287" s="196">
        <v>340</v>
      </c>
      <c r="I287" s="197"/>
      <c r="J287" s="198">
        <f>ROUND(I287*H287,2)</f>
        <v>0</v>
      </c>
      <c r="K287" s="194" t="s">
        <v>3151</v>
      </c>
      <c r="L287" s="199"/>
      <c r="M287" s="200" t="s">
        <v>21</v>
      </c>
      <c r="N287" s="201" t="s">
        <v>47</v>
      </c>
      <c r="P287" s="155">
        <f>O287*H287</f>
        <v>0</v>
      </c>
      <c r="Q287" s="155">
        <v>0</v>
      </c>
      <c r="R287" s="155">
        <f>Q287*H287</f>
        <v>0</v>
      </c>
      <c r="S287" s="155">
        <v>0</v>
      </c>
      <c r="T287" s="156">
        <f>S287*H287</f>
        <v>0</v>
      </c>
      <c r="AR287" s="157" t="s">
        <v>2338</v>
      </c>
      <c r="AT287" s="157" t="s">
        <v>799</v>
      </c>
      <c r="AU287" s="157" t="s">
        <v>85</v>
      </c>
      <c r="AY287" s="18" t="s">
        <v>160</v>
      </c>
      <c r="BE287" s="158">
        <f>IF(N287="základní",J287,0)</f>
        <v>0</v>
      </c>
      <c r="BF287" s="158">
        <f>IF(N287="snížená",J287,0)</f>
        <v>0</v>
      </c>
      <c r="BG287" s="158">
        <f>IF(N287="zákl. přenesená",J287,0)</f>
        <v>0</v>
      </c>
      <c r="BH287" s="158">
        <f>IF(N287="sníž. přenesená",J287,0)</f>
        <v>0</v>
      </c>
      <c r="BI287" s="158">
        <f>IF(N287="nulová",J287,0)</f>
        <v>0</v>
      </c>
      <c r="BJ287" s="18" t="s">
        <v>83</v>
      </c>
      <c r="BK287" s="158">
        <f>ROUND(I287*H287,2)</f>
        <v>0</v>
      </c>
      <c r="BL287" s="18" t="s">
        <v>1111</v>
      </c>
      <c r="BM287" s="157" t="s">
        <v>3492</v>
      </c>
    </row>
    <row r="288" spans="2:47" s="1" customFormat="1" ht="18">
      <c r="B288" s="33"/>
      <c r="D288" s="159" t="s">
        <v>681</v>
      </c>
      <c r="F288" s="160" t="s">
        <v>3493</v>
      </c>
      <c r="I288" s="94"/>
      <c r="L288" s="33"/>
      <c r="M288" s="161"/>
      <c r="T288" s="54"/>
      <c r="AT288" s="18" t="s">
        <v>681</v>
      </c>
      <c r="AU288" s="18" t="s">
        <v>85</v>
      </c>
    </row>
    <row r="289" spans="2:65" s="1" customFormat="1" ht="16.5" customHeight="1">
      <c r="B289" s="33"/>
      <c r="C289" s="146" t="s">
        <v>1772</v>
      </c>
      <c r="D289" s="146" t="s">
        <v>162</v>
      </c>
      <c r="E289" s="147" t="s">
        <v>3494</v>
      </c>
      <c r="F289" s="148" t="s">
        <v>3495</v>
      </c>
      <c r="G289" s="149" t="s">
        <v>370</v>
      </c>
      <c r="H289" s="150">
        <v>5270</v>
      </c>
      <c r="I289" s="151"/>
      <c r="J289" s="152">
        <f>ROUND(I289*H289,2)</f>
        <v>0</v>
      </c>
      <c r="K289" s="148" t="s">
        <v>3204</v>
      </c>
      <c r="L289" s="33"/>
      <c r="M289" s="153" t="s">
        <v>21</v>
      </c>
      <c r="N289" s="154" t="s">
        <v>47</v>
      </c>
      <c r="P289" s="155">
        <f>O289*H289</f>
        <v>0</v>
      </c>
      <c r="Q289" s="155">
        <v>0</v>
      </c>
      <c r="R289" s="155">
        <f>Q289*H289</f>
        <v>0</v>
      </c>
      <c r="S289" s="155">
        <v>0</v>
      </c>
      <c r="T289" s="156">
        <f>S289*H289</f>
        <v>0</v>
      </c>
      <c r="AR289" s="157" t="s">
        <v>1111</v>
      </c>
      <c r="AT289" s="157" t="s">
        <v>162</v>
      </c>
      <c r="AU289" s="157" t="s">
        <v>85</v>
      </c>
      <c r="AY289" s="18" t="s">
        <v>160</v>
      </c>
      <c r="BE289" s="158">
        <f>IF(N289="základní",J289,0)</f>
        <v>0</v>
      </c>
      <c r="BF289" s="158">
        <f>IF(N289="snížená",J289,0)</f>
        <v>0</v>
      </c>
      <c r="BG289" s="158">
        <f>IF(N289="zákl. přenesená",J289,0)</f>
        <v>0</v>
      </c>
      <c r="BH289" s="158">
        <f>IF(N289="sníž. přenesená",J289,0)</f>
        <v>0</v>
      </c>
      <c r="BI289" s="158">
        <f>IF(N289="nulová",J289,0)</f>
        <v>0</v>
      </c>
      <c r="BJ289" s="18" t="s">
        <v>83</v>
      </c>
      <c r="BK289" s="158">
        <f>ROUND(I289*H289,2)</f>
        <v>0</v>
      </c>
      <c r="BL289" s="18" t="s">
        <v>1111</v>
      </c>
      <c r="BM289" s="157" t="s">
        <v>3496</v>
      </c>
    </row>
    <row r="290" spans="2:65" s="1" customFormat="1" ht="16.5" customHeight="1">
      <c r="B290" s="33"/>
      <c r="C290" s="192" t="s">
        <v>1787</v>
      </c>
      <c r="D290" s="192" t="s">
        <v>799</v>
      </c>
      <c r="E290" s="193" t="s">
        <v>3497</v>
      </c>
      <c r="F290" s="194" t="s">
        <v>3498</v>
      </c>
      <c r="G290" s="195" t="s">
        <v>370</v>
      </c>
      <c r="H290" s="196">
        <v>5270</v>
      </c>
      <c r="I290" s="197"/>
      <c r="J290" s="198">
        <f>ROUND(I290*H290,2)</f>
        <v>0</v>
      </c>
      <c r="K290" s="194" t="s">
        <v>3204</v>
      </c>
      <c r="L290" s="199"/>
      <c r="M290" s="200" t="s">
        <v>21</v>
      </c>
      <c r="N290" s="201" t="s">
        <v>47</v>
      </c>
      <c r="P290" s="155">
        <f>O290*H290</f>
        <v>0</v>
      </c>
      <c r="Q290" s="155">
        <v>0</v>
      </c>
      <c r="R290" s="155">
        <f>Q290*H290</f>
        <v>0</v>
      </c>
      <c r="S290" s="155">
        <v>0</v>
      </c>
      <c r="T290" s="156">
        <f>S290*H290</f>
        <v>0</v>
      </c>
      <c r="AR290" s="157" t="s">
        <v>2338</v>
      </c>
      <c r="AT290" s="157" t="s">
        <v>799</v>
      </c>
      <c r="AU290" s="157" t="s">
        <v>85</v>
      </c>
      <c r="AY290" s="18" t="s">
        <v>160</v>
      </c>
      <c r="BE290" s="158">
        <f>IF(N290="základní",J290,0)</f>
        <v>0</v>
      </c>
      <c r="BF290" s="158">
        <f>IF(N290="snížená",J290,0)</f>
        <v>0</v>
      </c>
      <c r="BG290" s="158">
        <f>IF(N290="zákl. přenesená",J290,0)</f>
        <v>0</v>
      </c>
      <c r="BH290" s="158">
        <f>IF(N290="sníž. přenesená",J290,0)</f>
        <v>0</v>
      </c>
      <c r="BI290" s="158">
        <f>IF(N290="nulová",J290,0)</f>
        <v>0</v>
      </c>
      <c r="BJ290" s="18" t="s">
        <v>83</v>
      </c>
      <c r="BK290" s="158">
        <f>ROUND(I290*H290,2)</f>
        <v>0</v>
      </c>
      <c r="BL290" s="18" t="s">
        <v>1111</v>
      </c>
      <c r="BM290" s="157" t="s">
        <v>3499</v>
      </c>
    </row>
    <row r="291" spans="2:47" s="1" customFormat="1" ht="18">
      <c r="B291" s="33"/>
      <c r="D291" s="159" t="s">
        <v>681</v>
      </c>
      <c r="F291" s="160" t="s">
        <v>3500</v>
      </c>
      <c r="I291" s="94"/>
      <c r="L291" s="33"/>
      <c r="M291" s="161"/>
      <c r="T291" s="54"/>
      <c r="AT291" s="18" t="s">
        <v>681</v>
      </c>
      <c r="AU291" s="18" t="s">
        <v>85</v>
      </c>
    </row>
    <row r="292" spans="2:65" s="1" customFormat="1" ht="16.5" customHeight="1">
      <c r="B292" s="33"/>
      <c r="C292" s="146" t="s">
        <v>1797</v>
      </c>
      <c r="D292" s="146" t="s">
        <v>162</v>
      </c>
      <c r="E292" s="147" t="s">
        <v>3501</v>
      </c>
      <c r="F292" s="148" t="s">
        <v>3502</v>
      </c>
      <c r="G292" s="149" t="s">
        <v>370</v>
      </c>
      <c r="H292" s="150">
        <v>1550</v>
      </c>
      <c r="I292" s="151"/>
      <c r="J292" s="152">
        <f>ROUND(I292*H292,2)</f>
        <v>0</v>
      </c>
      <c r="K292" s="148" t="s">
        <v>3204</v>
      </c>
      <c r="L292" s="33"/>
      <c r="M292" s="153" t="s">
        <v>21</v>
      </c>
      <c r="N292" s="154" t="s">
        <v>47</v>
      </c>
      <c r="P292" s="155">
        <f>O292*H292</f>
        <v>0</v>
      </c>
      <c r="Q292" s="155">
        <v>0</v>
      </c>
      <c r="R292" s="155">
        <f>Q292*H292</f>
        <v>0</v>
      </c>
      <c r="S292" s="155">
        <v>0</v>
      </c>
      <c r="T292" s="156">
        <f>S292*H292</f>
        <v>0</v>
      </c>
      <c r="AR292" s="157" t="s">
        <v>1111</v>
      </c>
      <c r="AT292" s="157" t="s">
        <v>162</v>
      </c>
      <c r="AU292" s="157" t="s">
        <v>85</v>
      </c>
      <c r="AY292" s="18" t="s">
        <v>160</v>
      </c>
      <c r="BE292" s="158">
        <f>IF(N292="základní",J292,0)</f>
        <v>0</v>
      </c>
      <c r="BF292" s="158">
        <f>IF(N292="snížená",J292,0)</f>
        <v>0</v>
      </c>
      <c r="BG292" s="158">
        <f>IF(N292="zákl. přenesená",J292,0)</f>
        <v>0</v>
      </c>
      <c r="BH292" s="158">
        <f>IF(N292="sníž. přenesená",J292,0)</f>
        <v>0</v>
      </c>
      <c r="BI292" s="158">
        <f>IF(N292="nulová",J292,0)</f>
        <v>0</v>
      </c>
      <c r="BJ292" s="18" t="s">
        <v>83</v>
      </c>
      <c r="BK292" s="158">
        <f>ROUND(I292*H292,2)</f>
        <v>0</v>
      </c>
      <c r="BL292" s="18" t="s">
        <v>1111</v>
      </c>
      <c r="BM292" s="157" t="s">
        <v>3503</v>
      </c>
    </row>
    <row r="293" spans="2:65" s="1" customFormat="1" ht="16.5" customHeight="1">
      <c r="B293" s="33"/>
      <c r="C293" s="192" t="s">
        <v>1803</v>
      </c>
      <c r="D293" s="192" t="s">
        <v>799</v>
      </c>
      <c r="E293" s="193" t="s">
        <v>3504</v>
      </c>
      <c r="F293" s="194" t="s">
        <v>3505</v>
      </c>
      <c r="G293" s="195" t="s">
        <v>370</v>
      </c>
      <c r="H293" s="196">
        <v>1550</v>
      </c>
      <c r="I293" s="197"/>
      <c r="J293" s="198">
        <f>ROUND(I293*H293,2)</f>
        <v>0</v>
      </c>
      <c r="K293" s="194" t="s">
        <v>3204</v>
      </c>
      <c r="L293" s="199"/>
      <c r="M293" s="200" t="s">
        <v>21</v>
      </c>
      <c r="N293" s="201" t="s">
        <v>47</v>
      </c>
      <c r="P293" s="155">
        <f>O293*H293</f>
        <v>0</v>
      </c>
      <c r="Q293" s="155">
        <v>0</v>
      </c>
      <c r="R293" s="155">
        <f>Q293*H293</f>
        <v>0</v>
      </c>
      <c r="S293" s="155">
        <v>0</v>
      </c>
      <c r="T293" s="156">
        <f>S293*H293</f>
        <v>0</v>
      </c>
      <c r="AR293" s="157" t="s">
        <v>2338</v>
      </c>
      <c r="AT293" s="157" t="s">
        <v>799</v>
      </c>
      <c r="AU293" s="157" t="s">
        <v>85</v>
      </c>
      <c r="AY293" s="18" t="s">
        <v>160</v>
      </c>
      <c r="BE293" s="158">
        <f>IF(N293="základní",J293,0)</f>
        <v>0</v>
      </c>
      <c r="BF293" s="158">
        <f>IF(N293="snížená",J293,0)</f>
        <v>0</v>
      </c>
      <c r="BG293" s="158">
        <f>IF(N293="zákl. přenesená",J293,0)</f>
        <v>0</v>
      </c>
      <c r="BH293" s="158">
        <f>IF(N293="sníž. přenesená",J293,0)</f>
        <v>0</v>
      </c>
      <c r="BI293" s="158">
        <f>IF(N293="nulová",J293,0)</f>
        <v>0</v>
      </c>
      <c r="BJ293" s="18" t="s">
        <v>83</v>
      </c>
      <c r="BK293" s="158">
        <f>ROUND(I293*H293,2)</f>
        <v>0</v>
      </c>
      <c r="BL293" s="18" t="s">
        <v>1111</v>
      </c>
      <c r="BM293" s="157" t="s">
        <v>3506</v>
      </c>
    </row>
    <row r="294" spans="2:47" s="1" customFormat="1" ht="18">
      <c r="B294" s="33"/>
      <c r="D294" s="159" t="s">
        <v>681</v>
      </c>
      <c r="F294" s="160" t="s">
        <v>3493</v>
      </c>
      <c r="I294" s="94"/>
      <c r="L294" s="33"/>
      <c r="M294" s="161"/>
      <c r="T294" s="54"/>
      <c r="AT294" s="18" t="s">
        <v>681</v>
      </c>
      <c r="AU294" s="18" t="s">
        <v>85</v>
      </c>
    </row>
    <row r="295" spans="2:65" s="1" customFormat="1" ht="16.5" customHeight="1">
      <c r="B295" s="33"/>
      <c r="C295" s="146" t="s">
        <v>1812</v>
      </c>
      <c r="D295" s="146" t="s">
        <v>162</v>
      </c>
      <c r="E295" s="147" t="s">
        <v>3507</v>
      </c>
      <c r="F295" s="148" t="s">
        <v>3508</v>
      </c>
      <c r="G295" s="149" t="s">
        <v>370</v>
      </c>
      <c r="H295" s="150">
        <v>160</v>
      </c>
      <c r="I295" s="151"/>
      <c r="J295" s="152">
        <f>ROUND(I295*H295,2)</f>
        <v>0</v>
      </c>
      <c r="K295" s="148" t="s">
        <v>3204</v>
      </c>
      <c r="L295" s="33"/>
      <c r="M295" s="153" t="s">
        <v>21</v>
      </c>
      <c r="N295" s="154" t="s">
        <v>47</v>
      </c>
      <c r="P295" s="155">
        <f>O295*H295</f>
        <v>0</v>
      </c>
      <c r="Q295" s="155">
        <v>0</v>
      </c>
      <c r="R295" s="155">
        <f>Q295*H295</f>
        <v>0</v>
      </c>
      <c r="S295" s="155">
        <v>0</v>
      </c>
      <c r="T295" s="156">
        <f>S295*H295</f>
        <v>0</v>
      </c>
      <c r="AR295" s="157" t="s">
        <v>1111</v>
      </c>
      <c r="AT295" s="157" t="s">
        <v>162</v>
      </c>
      <c r="AU295" s="157" t="s">
        <v>85</v>
      </c>
      <c r="AY295" s="18" t="s">
        <v>160</v>
      </c>
      <c r="BE295" s="158">
        <f>IF(N295="základní",J295,0)</f>
        <v>0</v>
      </c>
      <c r="BF295" s="158">
        <f>IF(N295="snížená",J295,0)</f>
        <v>0</v>
      </c>
      <c r="BG295" s="158">
        <f>IF(N295="zákl. přenesená",J295,0)</f>
        <v>0</v>
      </c>
      <c r="BH295" s="158">
        <f>IF(N295="sníž. přenesená",J295,0)</f>
        <v>0</v>
      </c>
      <c r="BI295" s="158">
        <f>IF(N295="nulová",J295,0)</f>
        <v>0</v>
      </c>
      <c r="BJ295" s="18" t="s">
        <v>83</v>
      </c>
      <c r="BK295" s="158">
        <f>ROUND(I295*H295,2)</f>
        <v>0</v>
      </c>
      <c r="BL295" s="18" t="s">
        <v>1111</v>
      </c>
      <c r="BM295" s="157" t="s">
        <v>3509</v>
      </c>
    </row>
    <row r="296" spans="2:65" s="1" customFormat="1" ht="16.5" customHeight="1">
      <c r="B296" s="33"/>
      <c r="C296" s="192" t="s">
        <v>1819</v>
      </c>
      <c r="D296" s="192" t="s">
        <v>799</v>
      </c>
      <c r="E296" s="193" t="s">
        <v>3510</v>
      </c>
      <c r="F296" s="194" t="s">
        <v>3511</v>
      </c>
      <c r="G296" s="195" t="s">
        <v>370</v>
      </c>
      <c r="H296" s="196">
        <v>160</v>
      </c>
      <c r="I296" s="197"/>
      <c r="J296" s="198">
        <f>ROUND(I296*H296,2)</f>
        <v>0</v>
      </c>
      <c r="K296" s="194" t="s">
        <v>3204</v>
      </c>
      <c r="L296" s="199"/>
      <c r="M296" s="200" t="s">
        <v>21</v>
      </c>
      <c r="N296" s="201" t="s">
        <v>47</v>
      </c>
      <c r="P296" s="155">
        <f>O296*H296</f>
        <v>0</v>
      </c>
      <c r="Q296" s="155">
        <v>0</v>
      </c>
      <c r="R296" s="155">
        <f>Q296*H296</f>
        <v>0</v>
      </c>
      <c r="S296" s="155">
        <v>0</v>
      </c>
      <c r="T296" s="156">
        <f>S296*H296</f>
        <v>0</v>
      </c>
      <c r="AR296" s="157" t="s">
        <v>2338</v>
      </c>
      <c r="AT296" s="157" t="s">
        <v>799</v>
      </c>
      <c r="AU296" s="157" t="s">
        <v>85</v>
      </c>
      <c r="AY296" s="18" t="s">
        <v>160</v>
      </c>
      <c r="BE296" s="158">
        <f>IF(N296="základní",J296,0)</f>
        <v>0</v>
      </c>
      <c r="BF296" s="158">
        <f>IF(N296="snížená",J296,0)</f>
        <v>0</v>
      </c>
      <c r="BG296" s="158">
        <f>IF(N296="zákl. přenesená",J296,0)</f>
        <v>0</v>
      </c>
      <c r="BH296" s="158">
        <f>IF(N296="sníž. přenesená",J296,0)</f>
        <v>0</v>
      </c>
      <c r="BI296" s="158">
        <f>IF(N296="nulová",J296,0)</f>
        <v>0</v>
      </c>
      <c r="BJ296" s="18" t="s">
        <v>83</v>
      </c>
      <c r="BK296" s="158">
        <f>ROUND(I296*H296,2)</f>
        <v>0</v>
      </c>
      <c r="BL296" s="18" t="s">
        <v>1111</v>
      </c>
      <c r="BM296" s="157" t="s">
        <v>3512</v>
      </c>
    </row>
    <row r="297" spans="2:47" s="1" customFormat="1" ht="18">
      <c r="B297" s="33"/>
      <c r="D297" s="159" t="s">
        <v>681</v>
      </c>
      <c r="F297" s="160" t="s">
        <v>3513</v>
      </c>
      <c r="I297" s="94"/>
      <c r="L297" s="33"/>
      <c r="M297" s="161"/>
      <c r="T297" s="54"/>
      <c r="AT297" s="18" t="s">
        <v>681</v>
      </c>
      <c r="AU297" s="18" t="s">
        <v>85</v>
      </c>
    </row>
    <row r="298" spans="2:65" s="1" customFormat="1" ht="16.5" customHeight="1">
      <c r="B298" s="33"/>
      <c r="C298" s="146" t="s">
        <v>1824</v>
      </c>
      <c r="D298" s="146" t="s">
        <v>162</v>
      </c>
      <c r="E298" s="147" t="s">
        <v>3514</v>
      </c>
      <c r="F298" s="148" t="s">
        <v>3515</v>
      </c>
      <c r="G298" s="149" t="s">
        <v>370</v>
      </c>
      <c r="H298" s="150">
        <v>265</v>
      </c>
      <c r="I298" s="151"/>
      <c r="J298" s="152">
        <f>ROUND(I298*H298,2)</f>
        <v>0</v>
      </c>
      <c r="K298" s="148" t="s">
        <v>3204</v>
      </c>
      <c r="L298" s="33"/>
      <c r="M298" s="153" t="s">
        <v>21</v>
      </c>
      <c r="N298" s="154" t="s">
        <v>47</v>
      </c>
      <c r="P298" s="155">
        <f>O298*H298</f>
        <v>0</v>
      </c>
      <c r="Q298" s="155">
        <v>0</v>
      </c>
      <c r="R298" s="155">
        <f>Q298*H298</f>
        <v>0</v>
      </c>
      <c r="S298" s="155">
        <v>0</v>
      </c>
      <c r="T298" s="156">
        <f>S298*H298</f>
        <v>0</v>
      </c>
      <c r="AR298" s="157" t="s">
        <v>1111</v>
      </c>
      <c r="AT298" s="157" t="s">
        <v>162</v>
      </c>
      <c r="AU298" s="157" t="s">
        <v>85</v>
      </c>
      <c r="AY298" s="18" t="s">
        <v>160</v>
      </c>
      <c r="BE298" s="158">
        <f>IF(N298="základní",J298,0)</f>
        <v>0</v>
      </c>
      <c r="BF298" s="158">
        <f>IF(N298="snížená",J298,0)</f>
        <v>0</v>
      </c>
      <c r="BG298" s="158">
        <f>IF(N298="zákl. přenesená",J298,0)</f>
        <v>0</v>
      </c>
      <c r="BH298" s="158">
        <f>IF(N298="sníž. přenesená",J298,0)</f>
        <v>0</v>
      </c>
      <c r="BI298" s="158">
        <f>IF(N298="nulová",J298,0)</f>
        <v>0</v>
      </c>
      <c r="BJ298" s="18" t="s">
        <v>83</v>
      </c>
      <c r="BK298" s="158">
        <f>ROUND(I298*H298,2)</f>
        <v>0</v>
      </c>
      <c r="BL298" s="18" t="s">
        <v>1111</v>
      </c>
      <c r="BM298" s="157" t="s">
        <v>3516</v>
      </c>
    </row>
    <row r="299" spans="2:65" s="1" customFormat="1" ht="16.5" customHeight="1">
      <c r="B299" s="33"/>
      <c r="C299" s="192" t="s">
        <v>1830</v>
      </c>
      <c r="D299" s="192" t="s">
        <v>799</v>
      </c>
      <c r="E299" s="193" t="s">
        <v>3517</v>
      </c>
      <c r="F299" s="194" t="s">
        <v>3518</v>
      </c>
      <c r="G299" s="195" t="s">
        <v>370</v>
      </c>
      <c r="H299" s="196">
        <v>265</v>
      </c>
      <c r="I299" s="197"/>
      <c r="J299" s="198">
        <f>ROUND(I299*H299,2)</f>
        <v>0</v>
      </c>
      <c r="K299" s="194" t="s">
        <v>3204</v>
      </c>
      <c r="L299" s="199"/>
      <c r="M299" s="200" t="s">
        <v>21</v>
      </c>
      <c r="N299" s="201" t="s">
        <v>47</v>
      </c>
      <c r="P299" s="155">
        <f>O299*H299</f>
        <v>0</v>
      </c>
      <c r="Q299" s="155">
        <v>0</v>
      </c>
      <c r="R299" s="155">
        <f>Q299*H299</f>
        <v>0</v>
      </c>
      <c r="S299" s="155">
        <v>0</v>
      </c>
      <c r="T299" s="156">
        <f>S299*H299</f>
        <v>0</v>
      </c>
      <c r="AR299" s="157" t="s">
        <v>2338</v>
      </c>
      <c r="AT299" s="157" t="s">
        <v>799</v>
      </c>
      <c r="AU299" s="157" t="s">
        <v>85</v>
      </c>
      <c r="AY299" s="18" t="s">
        <v>160</v>
      </c>
      <c r="BE299" s="158">
        <f>IF(N299="základní",J299,0)</f>
        <v>0</v>
      </c>
      <c r="BF299" s="158">
        <f>IF(N299="snížená",J299,0)</f>
        <v>0</v>
      </c>
      <c r="BG299" s="158">
        <f>IF(N299="zákl. přenesená",J299,0)</f>
        <v>0</v>
      </c>
      <c r="BH299" s="158">
        <f>IF(N299="sníž. přenesená",J299,0)</f>
        <v>0</v>
      </c>
      <c r="BI299" s="158">
        <f>IF(N299="nulová",J299,0)</f>
        <v>0</v>
      </c>
      <c r="BJ299" s="18" t="s">
        <v>83</v>
      </c>
      <c r="BK299" s="158">
        <f>ROUND(I299*H299,2)</f>
        <v>0</v>
      </c>
      <c r="BL299" s="18" t="s">
        <v>1111</v>
      </c>
      <c r="BM299" s="157" t="s">
        <v>3519</v>
      </c>
    </row>
    <row r="300" spans="2:47" s="1" customFormat="1" ht="18">
      <c r="B300" s="33"/>
      <c r="D300" s="159" t="s">
        <v>681</v>
      </c>
      <c r="F300" s="160" t="s">
        <v>3520</v>
      </c>
      <c r="I300" s="94"/>
      <c r="L300" s="33"/>
      <c r="M300" s="161"/>
      <c r="T300" s="54"/>
      <c r="AT300" s="18" t="s">
        <v>681</v>
      </c>
      <c r="AU300" s="18" t="s">
        <v>85</v>
      </c>
    </row>
    <row r="301" spans="2:65" s="1" customFormat="1" ht="16.5" customHeight="1">
      <c r="B301" s="33"/>
      <c r="C301" s="146" t="s">
        <v>1836</v>
      </c>
      <c r="D301" s="146" t="s">
        <v>162</v>
      </c>
      <c r="E301" s="147" t="s">
        <v>3521</v>
      </c>
      <c r="F301" s="148" t="s">
        <v>3522</v>
      </c>
      <c r="G301" s="149" t="s">
        <v>370</v>
      </c>
      <c r="H301" s="150">
        <v>160</v>
      </c>
      <c r="I301" s="151"/>
      <c r="J301" s="152">
        <f>ROUND(I301*H301,2)</f>
        <v>0</v>
      </c>
      <c r="K301" s="148" t="s">
        <v>3204</v>
      </c>
      <c r="L301" s="33"/>
      <c r="M301" s="153" t="s">
        <v>21</v>
      </c>
      <c r="N301" s="154" t="s">
        <v>47</v>
      </c>
      <c r="P301" s="155">
        <f>O301*H301</f>
        <v>0</v>
      </c>
      <c r="Q301" s="155">
        <v>0</v>
      </c>
      <c r="R301" s="155">
        <f>Q301*H301</f>
        <v>0</v>
      </c>
      <c r="S301" s="155">
        <v>0</v>
      </c>
      <c r="T301" s="156">
        <f>S301*H301</f>
        <v>0</v>
      </c>
      <c r="AR301" s="157" t="s">
        <v>1111</v>
      </c>
      <c r="AT301" s="157" t="s">
        <v>162</v>
      </c>
      <c r="AU301" s="157" t="s">
        <v>85</v>
      </c>
      <c r="AY301" s="18" t="s">
        <v>160</v>
      </c>
      <c r="BE301" s="158">
        <f>IF(N301="základní",J301,0)</f>
        <v>0</v>
      </c>
      <c r="BF301" s="158">
        <f>IF(N301="snížená",J301,0)</f>
        <v>0</v>
      </c>
      <c r="BG301" s="158">
        <f>IF(N301="zákl. přenesená",J301,0)</f>
        <v>0</v>
      </c>
      <c r="BH301" s="158">
        <f>IF(N301="sníž. přenesená",J301,0)</f>
        <v>0</v>
      </c>
      <c r="BI301" s="158">
        <f>IF(N301="nulová",J301,0)</f>
        <v>0</v>
      </c>
      <c r="BJ301" s="18" t="s">
        <v>83</v>
      </c>
      <c r="BK301" s="158">
        <f>ROUND(I301*H301,2)</f>
        <v>0</v>
      </c>
      <c r="BL301" s="18" t="s">
        <v>1111</v>
      </c>
      <c r="BM301" s="157" t="s">
        <v>3523</v>
      </c>
    </row>
    <row r="302" spans="2:65" s="1" customFormat="1" ht="16.5" customHeight="1">
      <c r="B302" s="33"/>
      <c r="C302" s="192" t="s">
        <v>1841</v>
      </c>
      <c r="D302" s="192" t="s">
        <v>799</v>
      </c>
      <c r="E302" s="193" t="s">
        <v>3524</v>
      </c>
      <c r="F302" s="194" t="s">
        <v>3525</v>
      </c>
      <c r="G302" s="195" t="s">
        <v>370</v>
      </c>
      <c r="H302" s="196">
        <v>160</v>
      </c>
      <c r="I302" s="197"/>
      <c r="J302" s="198">
        <f>ROUND(I302*H302,2)</f>
        <v>0</v>
      </c>
      <c r="K302" s="194" t="s">
        <v>3204</v>
      </c>
      <c r="L302" s="199"/>
      <c r="M302" s="200" t="s">
        <v>21</v>
      </c>
      <c r="N302" s="201" t="s">
        <v>47</v>
      </c>
      <c r="P302" s="155">
        <f>O302*H302</f>
        <v>0</v>
      </c>
      <c r="Q302" s="155">
        <v>0</v>
      </c>
      <c r="R302" s="155">
        <f>Q302*H302</f>
        <v>0</v>
      </c>
      <c r="S302" s="155">
        <v>0</v>
      </c>
      <c r="T302" s="156">
        <f>S302*H302</f>
        <v>0</v>
      </c>
      <c r="AR302" s="157" t="s">
        <v>2338</v>
      </c>
      <c r="AT302" s="157" t="s">
        <v>799</v>
      </c>
      <c r="AU302" s="157" t="s">
        <v>85</v>
      </c>
      <c r="AY302" s="18" t="s">
        <v>160</v>
      </c>
      <c r="BE302" s="158">
        <f>IF(N302="základní",J302,0)</f>
        <v>0</v>
      </c>
      <c r="BF302" s="158">
        <f>IF(N302="snížená",J302,0)</f>
        <v>0</v>
      </c>
      <c r="BG302" s="158">
        <f>IF(N302="zákl. přenesená",J302,0)</f>
        <v>0</v>
      </c>
      <c r="BH302" s="158">
        <f>IF(N302="sníž. přenesená",J302,0)</f>
        <v>0</v>
      </c>
      <c r="BI302" s="158">
        <f>IF(N302="nulová",J302,0)</f>
        <v>0</v>
      </c>
      <c r="BJ302" s="18" t="s">
        <v>83</v>
      </c>
      <c r="BK302" s="158">
        <f>ROUND(I302*H302,2)</f>
        <v>0</v>
      </c>
      <c r="BL302" s="18" t="s">
        <v>1111</v>
      </c>
      <c r="BM302" s="157" t="s">
        <v>3526</v>
      </c>
    </row>
    <row r="303" spans="2:47" s="1" customFormat="1" ht="18">
      <c r="B303" s="33"/>
      <c r="D303" s="159" t="s">
        <v>681</v>
      </c>
      <c r="F303" s="160" t="s">
        <v>3527</v>
      </c>
      <c r="I303" s="94"/>
      <c r="L303" s="33"/>
      <c r="M303" s="161"/>
      <c r="T303" s="54"/>
      <c r="AT303" s="18" t="s">
        <v>681</v>
      </c>
      <c r="AU303" s="18" t="s">
        <v>85</v>
      </c>
    </row>
    <row r="304" spans="2:65" s="1" customFormat="1" ht="16.5" customHeight="1">
      <c r="B304" s="33"/>
      <c r="C304" s="146" t="s">
        <v>1846</v>
      </c>
      <c r="D304" s="146" t="s">
        <v>162</v>
      </c>
      <c r="E304" s="147" t="s">
        <v>3528</v>
      </c>
      <c r="F304" s="148" t="s">
        <v>3529</v>
      </c>
      <c r="G304" s="149" t="s">
        <v>3132</v>
      </c>
      <c r="H304" s="150">
        <v>1</v>
      </c>
      <c r="I304" s="151"/>
      <c r="J304" s="152">
        <f>ROUND(I304*H304,2)</f>
        <v>0</v>
      </c>
      <c r="K304" s="148" t="s">
        <v>21</v>
      </c>
      <c r="L304" s="33"/>
      <c r="M304" s="153" t="s">
        <v>21</v>
      </c>
      <c r="N304" s="154" t="s">
        <v>47</v>
      </c>
      <c r="P304" s="155">
        <f>O304*H304</f>
        <v>0</v>
      </c>
      <c r="Q304" s="155">
        <v>0</v>
      </c>
      <c r="R304" s="155">
        <f>Q304*H304</f>
        <v>0</v>
      </c>
      <c r="S304" s="155">
        <v>0</v>
      </c>
      <c r="T304" s="156">
        <f>S304*H304</f>
        <v>0</v>
      </c>
      <c r="AR304" s="157" t="s">
        <v>1111</v>
      </c>
      <c r="AT304" s="157" t="s">
        <v>162</v>
      </c>
      <c r="AU304" s="157" t="s">
        <v>85</v>
      </c>
      <c r="AY304" s="18" t="s">
        <v>160</v>
      </c>
      <c r="BE304" s="158">
        <f>IF(N304="základní",J304,0)</f>
        <v>0</v>
      </c>
      <c r="BF304" s="158">
        <f>IF(N304="snížená",J304,0)</f>
        <v>0</v>
      </c>
      <c r="BG304" s="158">
        <f>IF(N304="zákl. přenesená",J304,0)</f>
        <v>0</v>
      </c>
      <c r="BH304" s="158">
        <f>IF(N304="sníž. přenesená",J304,0)</f>
        <v>0</v>
      </c>
      <c r="BI304" s="158">
        <f>IF(N304="nulová",J304,0)</f>
        <v>0</v>
      </c>
      <c r="BJ304" s="18" t="s">
        <v>83</v>
      </c>
      <c r="BK304" s="158">
        <f>ROUND(I304*H304,2)</f>
        <v>0</v>
      </c>
      <c r="BL304" s="18" t="s">
        <v>1111</v>
      </c>
      <c r="BM304" s="157" t="s">
        <v>3530</v>
      </c>
    </row>
    <row r="305" spans="2:65" s="1" customFormat="1" ht="16.5" customHeight="1">
      <c r="B305" s="33"/>
      <c r="C305" s="192" t="s">
        <v>1851</v>
      </c>
      <c r="D305" s="192" t="s">
        <v>799</v>
      </c>
      <c r="E305" s="193" t="s">
        <v>3531</v>
      </c>
      <c r="F305" s="194" t="s">
        <v>3532</v>
      </c>
      <c r="G305" s="195" t="s">
        <v>3132</v>
      </c>
      <c r="H305" s="196">
        <v>60</v>
      </c>
      <c r="I305" s="197"/>
      <c r="J305" s="198">
        <f>ROUND(I305*H305,2)</f>
        <v>0</v>
      </c>
      <c r="K305" s="194" t="s">
        <v>21</v>
      </c>
      <c r="L305" s="199"/>
      <c r="M305" s="200" t="s">
        <v>21</v>
      </c>
      <c r="N305" s="201" t="s">
        <v>47</v>
      </c>
      <c r="P305" s="155">
        <f>O305*H305</f>
        <v>0</v>
      </c>
      <c r="Q305" s="155">
        <v>0</v>
      </c>
      <c r="R305" s="155">
        <f>Q305*H305</f>
        <v>0</v>
      </c>
      <c r="S305" s="155">
        <v>0</v>
      </c>
      <c r="T305" s="156">
        <f>S305*H305</f>
        <v>0</v>
      </c>
      <c r="AR305" s="157" t="s">
        <v>2338</v>
      </c>
      <c r="AT305" s="157" t="s">
        <v>799</v>
      </c>
      <c r="AU305" s="157" t="s">
        <v>85</v>
      </c>
      <c r="AY305" s="18" t="s">
        <v>160</v>
      </c>
      <c r="BE305" s="158">
        <f>IF(N305="základní",J305,0)</f>
        <v>0</v>
      </c>
      <c r="BF305" s="158">
        <f>IF(N305="snížená",J305,0)</f>
        <v>0</v>
      </c>
      <c r="BG305" s="158">
        <f>IF(N305="zákl. přenesená",J305,0)</f>
        <v>0</v>
      </c>
      <c r="BH305" s="158">
        <f>IF(N305="sníž. přenesená",J305,0)</f>
        <v>0</v>
      </c>
      <c r="BI305" s="158">
        <f>IF(N305="nulová",J305,0)</f>
        <v>0</v>
      </c>
      <c r="BJ305" s="18" t="s">
        <v>83</v>
      </c>
      <c r="BK305" s="158">
        <f>ROUND(I305*H305,2)</f>
        <v>0</v>
      </c>
      <c r="BL305" s="18" t="s">
        <v>1111</v>
      </c>
      <c r="BM305" s="157" t="s">
        <v>3533</v>
      </c>
    </row>
    <row r="306" spans="2:65" s="1" customFormat="1" ht="16.5" customHeight="1">
      <c r="B306" s="33"/>
      <c r="C306" s="192" t="s">
        <v>1856</v>
      </c>
      <c r="D306" s="192" t="s">
        <v>799</v>
      </c>
      <c r="E306" s="193" t="s">
        <v>3534</v>
      </c>
      <c r="F306" s="194" t="s">
        <v>3535</v>
      </c>
      <c r="G306" s="195" t="s">
        <v>3132</v>
      </c>
      <c r="H306" s="196">
        <v>60</v>
      </c>
      <c r="I306" s="197"/>
      <c r="J306" s="198">
        <f>ROUND(I306*H306,2)</f>
        <v>0</v>
      </c>
      <c r="K306" s="194" t="s">
        <v>21</v>
      </c>
      <c r="L306" s="199"/>
      <c r="M306" s="200" t="s">
        <v>21</v>
      </c>
      <c r="N306" s="201" t="s">
        <v>47</v>
      </c>
      <c r="P306" s="155">
        <f>O306*H306</f>
        <v>0</v>
      </c>
      <c r="Q306" s="155">
        <v>0</v>
      </c>
      <c r="R306" s="155">
        <f>Q306*H306</f>
        <v>0</v>
      </c>
      <c r="S306" s="155">
        <v>0</v>
      </c>
      <c r="T306" s="156">
        <f>S306*H306</f>
        <v>0</v>
      </c>
      <c r="AR306" s="157" t="s">
        <v>2338</v>
      </c>
      <c r="AT306" s="157" t="s">
        <v>799</v>
      </c>
      <c r="AU306" s="157" t="s">
        <v>85</v>
      </c>
      <c r="AY306" s="18" t="s">
        <v>160</v>
      </c>
      <c r="BE306" s="158">
        <f>IF(N306="základní",J306,0)</f>
        <v>0</v>
      </c>
      <c r="BF306" s="158">
        <f>IF(N306="snížená",J306,0)</f>
        <v>0</v>
      </c>
      <c r="BG306" s="158">
        <f>IF(N306="zákl. přenesená",J306,0)</f>
        <v>0</v>
      </c>
      <c r="BH306" s="158">
        <f>IF(N306="sníž. přenesená",J306,0)</f>
        <v>0</v>
      </c>
      <c r="BI306" s="158">
        <f>IF(N306="nulová",J306,0)</f>
        <v>0</v>
      </c>
      <c r="BJ306" s="18" t="s">
        <v>83</v>
      </c>
      <c r="BK306" s="158">
        <f>ROUND(I306*H306,2)</f>
        <v>0</v>
      </c>
      <c r="BL306" s="18" t="s">
        <v>1111</v>
      </c>
      <c r="BM306" s="157" t="s">
        <v>3536</v>
      </c>
    </row>
    <row r="307" spans="2:65" s="1" customFormat="1" ht="16.5" customHeight="1">
      <c r="B307" s="33"/>
      <c r="C307" s="192" t="s">
        <v>1862</v>
      </c>
      <c r="D307" s="192" t="s">
        <v>799</v>
      </c>
      <c r="E307" s="193" t="s">
        <v>3537</v>
      </c>
      <c r="F307" s="194" t="s">
        <v>3538</v>
      </c>
      <c r="G307" s="195" t="s">
        <v>3132</v>
      </c>
      <c r="H307" s="196">
        <v>60</v>
      </c>
      <c r="I307" s="197"/>
      <c r="J307" s="198">
        <f>ROUND(I307*H307,2)</f>
        <v>0</v>
      </c>
      <c r="K307" s="194" t="s">
        <v>21</v>
      </c>
      <c r="L307" s="199"/>
      <c r="M307" s="200" t="s">
        <v>21</v>
      </c>
      <c r="N307" s="201" t="s">
        <v>47</v>
      </c>
      <c r="P307" s="155">
        <f>O307*H307</f>
        <v>0</v>
      </c>
      <c r="Q307" s="155">
        <v>0</v>
      </c>
      <c r="R307" s="155">
        <f>Q307*H307</f>
        <v>0</v>
      </c>
      <c r="S307" s="155">
        <v>0</v>
      </c>
      <c r="T307" s="156">
        <f>S307*H307</f>
        <v>0</v>
      </c>
      <c r="AR307" s="157" t="s">
        <v>2338</v>
      </c>
      <c r="AT307" s="157" t="s">
        <v>799</v>
      </c>
      <c r="AU307" s="157" t="s">
        <v>85</v>
      </c>
      <c r="AY307" s="18" t="s">
        <v>160</v>
      </c>
      <c r="BE307" s="158">
        <f>IF(N307="základní",J307,0)</f>
        <v>0</v>
      </c>
      <c r="BF307" s="158">
        <f>IF(N307="snížená",J307,0)</f>
        <v>0</v>
      </c>
      <c r="BG307" s="158">
        <f>IF(N307="zákl. přenesená",J307,0)</f>
        <v>0</v>
      </c>
      <c r="BH307" s="158">
        <f>IF(N307="sníž. přenesená",J307,0)</f>
        <v>0</v>
      </c>
      <c r="BI307" s="158">
        <f>IF(N307="nulová",J307,0)</f>
        <v>0</v>
      </c>
      <c r="BJ307" s="18" t="s">
        <v>83</v>
      </c>
      <c r="BK307" s="158">
        <f>ROUND(I307*H307,2)</f>
        <v>0</v>
      </c>
      <c r="BL307" s="18" t="s">
        <v>1111</v>
      </c>
      <c r="BM307" s="157" t="s">
        <v>3539</v>
      </c>
    </row>
    <row r="308" spans="2:65" s="1" customFormat="1" ht="16.5" customHeight="1">
      <c r="B308" s="33"/>
      <c r="C308" s="192" t="s">
        <v>1866</v>
      </c>
      <c r="D308" s="192" t="s">
        <v>799</v>
      </c>
      <c r="E308" s="193" t="s">
        <v>3540</v>
      </c>
      <c r="F308" s="194" t="s">
        <v>3541</v>
      </c>
      <c r="G308" s="195" t="s">
        <v>3251</v>
      </c>
      <c r="H308" s="196">
        <v>3</v>
      </c>
      <c r="I308" s="197"/>
      <c r="J308" s="198">
        <f>ROUND(I308*H308,2)</f>
        <v>0</v>
      </c>
      <c r="K308" s="194" t="s">
        <v>3183</v>
      </c>
      <c r="L308" s="199"/>
      <c r="M308" s="200" t="s">
        <v>21</v>
      </c>
      <c r="N308" s="201" t="s">
        <v>47</v>
      </c>
      <c r="P308" s="155">
        <f>O308*H308</f>
        <v>0</v>
      </c>
      <c r="Q308" s="155">
        <v>0</v>
      </c>
      <c r="R308" s="155">
        <f>Q308*H308</f>
        <v>0</v>
      </c>
      <c r="S308" s="155">
        <v>0</v>
      </c>
      <c r="T308" s="156">
        <f>S308*H308</f>
        <v>0</v>
      </c>
      <c r="AR308" s="157" t="s">
        <v>2338</v>
      </c>
      <c r="AT308" s="157" t="s">
        <v>799</v>
      </c>
      <c r="AU308" s="157" t="s">
        <v>85</v>
      </c>
      <c r="AY308" s="18" t="s">
        <v>160</v>
      </c>
      <c r="BE308" s="158">
        <f>IF(N308="základní",J308,0)</f>
        <v>0</v>
      </c>
      <c r="BF308" s="158">
        <f>IF(N308="snížená",J308,0)</f>
        <v>0</v>
      </c>
      <c r="BG308" s="158">
        <f>IF(N308="zákl. přenesená",J308,0)</f>
        <v>0</v>
      </c>
      <c r="BH308" s="158">
        <f>IF(N308="sníž. přenesená",J308,0)</f>
        <v>0</v>
      </c>
      <c r="BI308" s="158">
        <f>IF(N308="nulová",J308,0)</f>
        <v>0</v>
      </c>
      <c r="BJ308" s="18" t="s">
        <v>83</v>
      </c>
      <c r="BK308" s="158">
        <f>ROUND(I308*H308,2)</f>
        <v>0</v>
      </c>
      <c r="BL308" s="18" t="s">
        <v>1111</v>
      </c>
      <c r="BM308" s="157" t="s">
        <v>3542</v>
      </c>
    </row>
    <row r="309" spans="2:47" s="1" customFormat="1" ht="18">
      <c r="B309" s="33"/>
      <c r="D309" s="159" t="s">
        <v>681</v>
      </c>
      <c r="F309" s="160" t="s">
        <v>3543</v>
      </c>
      <c r="I309" s="94"/>
      <c r="L309" s="33"/>
      <c r="M309" s="161"/>
      <c r="T309" s="54"/>
      <c r="AT309" s="18" t="s">
        <v>681</v>
      </c>
      <c r="AU309" s="18" t="s">
        <v>85</v>
      </c>
    </row>
    <row r="310" spans="2:65" s="1" customFormat="1" ht="16.5" customHeight="1">
      <c r="B310" s="33"/>
      <c r="C310" s="146" t="s">
        <v>1871</v>
      </c>
      <c r="D310" s="146" t="s">
        <v>162</v>
      </c>
      <c r="E310" s="147" t="s">
        <v>3544</v>
      </c>
      <c r="F310" s="148" t="s">
        <v>3545</v>
      </c>
      <c r="G310" s="149" t="s">
        <v>3546</v>
      </c>
      <c r="H310" s="209"/>
      <c r="I310" s="151"/>
      <c r="J310" s="152">
        <f>ROUND(I310*H310,2)</f>
        <v>0</v>
      </c>
      <c r="K310" s="148" t="s">
        <v>21</v>
      </c>
      <c r="L310" s="33"/>
      <c r="M310" s="153" t="s">
        <v>21</v>
      </c>
      <c r="N310" s="154" t="s">
        <v>47</v>
      </c>
      <c r="P310" s="155">
        <f>O310*H310</f>
        <v>0</v>
      </c>
      <c r="Q310" s="155">
        <v>0</v>
      </c>
      <c r="R310" s="155">
        <f>Q310*H310</f>
        <v>0</v>
      </c>
      <c r="S310" s="155">
        <v>0</v>
      </c>
      <c r="T310" s="156">
        <f>S310*H310</f>
        <v>0</v>
      </c>
      <c r="AR310" s="157" t="s">
        <v>1111</v>
      </c>
      <c r="AT310" s="157" t="s">
        <v>162</v>
      </c>
      <c r="AU310" s="157" t="s">
        <v>85</v>
      </c>
      <c r="AY310" s="18" t="s">
        <v>160</v>
      </c>
      <c r="BE310" s="158">
        <f>IF(N310="základní",J310,0)</f>
        <v>0</v>
      </c>
      <c r="BF310" s="158">
        <f>IF(N310="snížená",J310,0)</f>
        <v>0</v>
      </c>
      <c r="BG310" s="158">
        <f>IF(N310="zákl. přenesená",J310,0)</f>
        <v>0</v>
      </c>
      <c r="BH310" s="158">
        <f>IF(N310="sníž. přenesená",J310,0)</f>
        <v>0</v>
      </c>
      <c r="BI310" s="158">
        <f>IF(N310="nulová",J310,0)</f>
        <v>0</v>
      </c>
      <c r="BJ310" s="18" t="s">
        <v>83</v>
      </c>
      <c r="BK310" s="158">
        <f>ROUND(I310*H310,2)</f>
        <v>0</v>
      </c>
      <c r="BL310" s="18" t="s">
        <v>1111</v>
      </c>
      <c r="BM310" s="157" t="s">
        <v>3547</v>
      </c>
    </row>
    <row r="311" spans="2:65" s="1" customFormat="1" ht="16.5" customHeight="1">
      <c r="B311" s="33"/>
      <c r="C311" s="146" t="s">
        <v>1877</v>
      </c>
      <c r="D311" s="146" t="s">
        <v>162</v>
      </c>
      <c r="E311" s="147" t="s">
        <v>3548</v>
      </c>
      <c r="F311" s="148" t="s">
        <v>3549</v>
      </c>
      <c r="G311" s="149" t="s">
        <v>3546</v>
      </c>
      <c r="H311" s="209"/>
      <c r="I311" s="151"/>
      <c r="J311" s="152">
        <f>ROUND(I311*H311,2)</f>
        <v>0</v>
      </c>
      <c r="K311" s="148" t="s">
        <v>21</v>
      </c>
      <c r="L311" s="33"/>
      <c r="M311" s="153" t="s">
        <v>21</v>
      </c>
      <c r="N311" s="154" t="s">
        <v>47</v>
      </c>
      <c r="P311" s="155">
        <f>O311*H311</f>
        <v>0</v>
      </c>
      <c r="Q311" s="155">
        <v>0</v>
      </c>
      <c r="R311" s="155">
        <f>Q311*H311</f>
        <v>0</v>
      </c>
      <c r="S311" s="155">
        <v>0</v>
      </c>
      <c r="T311" s="156">
        <f>S311*H311</f>
        <v>0</v>
      </c>
      <c r="AR311" s="157" t="s">
        <v>1111</v>
      </c>
      <c r="AT311" s="157" t="s">
        <v>162</v>
      </c>
      <c r="AU311" s="157" t="s">
        <v>85</v>
      </c>
      <c r="AY311" s="18" t="s">
        <v>160</v>
      </c>
      <c r="BE311" s="158">
        <f>IF(N311="základní",J311,0)</f>
        <v>0</v>
      </c>
      <c r="BF311" s="158">
        <f>IF(N311="snížená",J311,0)</f>
        <v>0</v>
      </c>
      <c r="BG311" s="158">
        <f>IF(N311="zákl. přenesená",J311,0)</f>
        <v>0</v>
      </c>
      <c r="BH311" s="158">
        <f>IF(N311="sníž. přenesená",J311,0)</f>
        <v>0</v>
      </c>
      <c r="BI311" s="158">
        <f>IF(N311="nulová",J311,0)</f>
        <v>0</v>
      </c>
      <c r="BJ311" s="18" t="s">
        <v>83</v>
      </c>
      <c r="BK311" s="158">
        <f>ROUND(I311*H311,2)</f>
        <v>0</v>
      </c>
      <c r="BL311" s="18" t="s">
        <v>1111</v>
      </c>
      <c r="BM311" s="157" t="s">
        <v>3550</v>
      </c>
    </row>
    <row r="312" spans="2:65" s="1" customFormat="1" ht="16.5" customHeight="1">
      <c r="B312" s="33"/>
      <c r="C312" s="146" t="s">
        <v>1882</v>
      </c>
      <c r="D312" s="146" t="s">
        <v>162</v>
      </c>
      <c r="E312" s="147" t="s">
        <v>3551</v>
      </c>
      <c r="F312" s="148" t="s">
        <v>3552</v>
      </c>
      <c r="G312" s="149" t="s">
        <v>3546</v>
      </c>
      <c r="H312" s="209"/>
      <c r="I312" s="151"/>
      <c r="J312" s="152">
        <f>ROUND(I312*H312,2)</f>
        <v>0</v>
      </c>
      <c r="K312" s="148" t="s">
        <v>21</v>
      </c>
      <c r="L312" s="33"/>
      <c r="M312" s="153" t="s">
        <v>21</v>
      </c>
      <c r="N312" s="154" t="s">
        <v>47</v>
      </c>
      <c r="P312" s="155">
        <f>O312*H312</f>
        <v>0</v>
      </c>
      <c r="Q312" s="155">
        <v>0</v>
      </c>
      <c r="R312" s="155">
        <f>Q312*H312</f>
        <v>0</v>
      </c>
      <c r="S312" s="155">
        <v>0</v>
      </c>
      <c r="T312" s="156">
        <f>S312*H312</f>
        <v>0</v>
      </c>
      <c r="AR312" s="157" t="s">
        <v>1111</v>
      </c>
      <c r="AT312" s="157" t="s">
        <v>162</v>
      </c>
      <c r="AU312" s="157" t="s">
        <v>85</v>
      </c>
      <c r="AY312" s="18" t="s">
        <v>160</v>
      </c>
      <c r="BE312" s="158">
        <f>IF(N312="základní",J312,0)</f>
        <v>0</v>
      </c>
      <c r="BF312" s="158">
        <f>IF(N312="snížená",J312,0)</f>
        <v>0</v>
      </c>
      <c r="BG312" s="158">
        <f>IF(N312="zákl. přenesená",J312,0)</f>
        <v>0</v>
      </c>
      <c r="BH312" s="158">
        <f>IF(N312="sníž. přenesená",J312,0)</f>
        <v>0</v>
      </c>
      <c r="BI312" s="158">
        <f>IF(N312="nulová",J312,0)</f>
        <v>0</v>
      </c>
      <c r="BJ312" s="18" t="s">
        <v>83</v>
      </c>
      <c r="BK312" s="158">
        <f>ROUND(I312*H312,2)</f>
        <v>0</v>
      </c>
      <c r="BL312" s="18" t="s">
        <v>1111</v>
      </c>
      <c r="BM312" s="157" t="s">
        <v>3553</v>
      </c>
    </row>
    <row r="313" spans="2:63" s="11" customFormat="1" ht="22.75" customHeight="1">
      <c r="B313" s="134"/>
      <c r="D313" s="135" t="s">
        <v>75</v>
      </c>
      <c r="E313" s="144" t="s">
        <v>3554</v>
      </c>
      <c r="F313" s="144" t="s">
        <v>3555</v>
      </c>
      <c r="I313" s="137"/>
      <c r="J313" s="145">
        <f>BK313</f>
        <v>0</v>
      </c>
      <c r="L313" s="134"/>
      <c r="M313" s="139"/>
      <c r="P313" s="140">
        <f>SUM(P314:P327)</f>
        <v>0</v>
      </c>
      <c r="R313" s="140">
        <f>SUM(R314:R327)</f>
        <v>0</v>
      </c>
      <c r="T313" s="141">
        <f>SUM(T314:T327)</f>
        <v>0</v>
      </c>
      <c r="AR313" s="135" t="s">
        <v>181</v>
      </c>
      <c r="AT313" s="142" t="s">
        <v>75</v>
      </c>
      <c r="AU313" s="142" t="s">
        <v>83</v>
      </c>
      <c r="AY313" s="135" t="s">
        <v>160</v>
      </c>
      <c r="BK313" s="143">
        <f>SUM(BK314:BK327)</f>
        <v>0</v>
      </c>
    </row>
    <row r="314" spans="2:65" s="1" customFormat="1" ht="16.5" customHeight="1">
      <c r="B314" s="33"/>
      <c r="C314" s="146" t="s">
        <v>1887</v>
      </c>
      <c r="D314" s="146" t="s">
        <v>162</v>
      </c>
      <c r="E314" s="147" t="s">
        <v>3556</v>
      </c>
      <c r="F314" s="148" t="s">
        <v>3557</v>
      </c>
      <c r="G314" s="149" t="s">
        <v>370</v>
      </c>
      <c r="H314" s="150">
        <v>200</v>
      </c>
      <c r="I314" s="151"/>
      <c r="J314" s="152">
        <f aca="true" t="shared" si="80" ref="J314:J327">ROUND(I314*H314,2)</f>
        <v>0</v>
      </c>
      <c r="K314" s="148" t="s">
        <v>3183</v>
      </c>
      <c r="L314" s="33"/>
      <c r="M314" s="153" t="s">
        <v>21</v>
      </c>
      <c r="N314" s="154" t="s">
        <v>47</v>
      </c>
      <c r="P314" s="155">
        <f aca="true" t="shared" si="81" ref="P314:P327">O314*H314</f>
        <v>0</v>
      </c>
      <c r="Q314" s="155">
        <v>0</v>
      </c>
      <c r="R314" s="155">
        <f aca="true" t="shared" si="82" ref="R314:R327">Q314*H314</f>
        <v>0</v>
      </c>
      <c r="S314" s="155">
        <v>0</v>
      </c>
      <c r="T314" s="156">
        <f aca="true" t="shared" si="83" ref="T314:T327">S314*H314</f>
        <v>0</v>
      </c>
      <c r="AR314" s="157" t="s">
        <v>1111</v>
      </c>
      <c r="AT314" s="157" t="s">
        <v>162</v>
      </c>
      <c r="AU314" s="157" t="s">
        <v>85</v>
      </c>
      <c r="AY314" s="18" t="s">
        <v>160</v>
      </c>
      <c r="BE314" s="158">
        <f aca="true" t="shared" si="84" ref="BE314:BE327">IF(N314="základní",J314,0)</f>
        <v>0</v>
      </c>
      <c r="BF314" s="158">
        <f aca="true" t="shared" si="85" ref="BF314:BF327">IF(N314="snížená",J314,0)</f>
        <v>0</v>
      </c>
      <c r="BG314" s="158">
        <f aca="true" t="shared" si="86" ref="BG314:BG327">IF(N314="zákl. přenesená",J314,0)</f>
        <v>0</v>
      </c>
      <c r="BH314" s="158">
        <f aca="true" t="shared" si="87" ref="BH314:BH327">IF(N314="sníž. přenesená",J314,0)</f>
        <v>0</v>
      </c>
      <c r="BI314" s="158">
        <f aca="true" t="shared" si="88" ref="BI314:BI327">IF(N314="nulová",J314,0)</f>
        <v>0</v>
      </c>
      <c r="BJ314" s="18" t="s">
        <v>83</v>
      </c>
      <c r="BK314" s="158">
        <f aca="true" t="shared" si="89" ref="BK314:BK327">ROUND(I314*H314,2)</f>
        <v>0</v>
      </c>
      <c r="BL314" s="18" t="s">
        <v>1111</v>
      </c>
      <c r="BM314" s="157" t="s">
        <v>3558</v>
      </c>
    </row>
    <row r="315" spans="2:65" s="1" customFormat="1" ht="16.5" customHeight="1">
      <c r="B315" s="33"/>
      <c r="C315" s="192" t="s">
        <v>1894</v>
      </c>
      <c r="D315" s="192" t="s">
        <v>799</v>
      </c>
      <c r="E315" s="193" t="s">
        <v>3559</v>
      </c>
      <c r="F315" s="194" t="s">
        <v>3560</v>
      </c>
      <c r="G315" s="195" t="s">
        <v>799</v>
      </c>
      <c r="H315" s="196">
        <v>200</v>
      </c>
      <c r="I315" s="197"/>
      <c r="J315" s="198">
        <f t="shared" si="80"/>
        <v>0</v>
      </c>
      <c r="K315" s="194" t="s">
        <v>21</v>
      </c>
      <c r="L315" s="199"/>
      <c r="M315" s="200" t="s">
        <v>21</v>
      </c>
      <c r="N315" s="201" t="s">
        <v>47</v>
      </c>
      <c r="P315" s="155">
        <f t="shared" si="81"/>
        <v>0</v>
      </c>
      <c r="Q315" s="155">
        <v>0</v>
      </c>
      <c r="R315" s="155">
        <f t="shared" si="82"/>
        <v>0</v>
      </c>
      <c r="S315" s="155">
        <v>0</v>
      </c>
      <c r="T315" s="156">
        <f t="shared" si="83"/>
        <v>0</v>
      </c>
      <c r="AR315" s="157" t="s">
        <v>2338</v>
      </c>
      <c r="AT315" s="157" t="s">
        <v>799</v>
      </c>
      <c r="AU315" s="157" t="s">
        <v>85</v>
      </c>
      <c r="AY315" s="18" t="s">
        <v>160</v>
      </c>
      <c r="BE315" s="158">
        <f t="shared" si="84"/>
        <v>0</v>
      </c>
      <c r="BF315" s="158">
        <f t="shared" si="85"/>
        <v>0</v>
      </c>
      <c r="BG315" s="158">
        <f t="shared" si="86"/>
        <v>0</v>
      </c>
      <c r="BH315" s="158">
        <f t="shared" si="87"/>
        <v>0</v>
      </c>
      <c r="BI315" s="158">
        <f t="shared" si="88"/>
        <v>0</v>
      </c>
      <c r="BJ315" s="18" t="s">
        <v>83</v>
      </c>
      <c r="BK315" s="158">
        <f t="shared" si="89"/>
        <v>0</v>
      </c>
      <c r="BL315" s="18" t="s">
        <v>1111</v>
      </c>
      <c r="BM315" s="157" t="s">
        <v>3561</v>
      </c>
    </row>
    <row r="316" spans="2:65" s="1" customFormat="1" ht="16.5" customHeight="1">
      <c r="B316" s="33"/>
      <c r="C316" s="146" t="s">
        <v>1900</v>
      </c>
      <c r="D316" s="146" t="s">
        <v>162</v>
      </c>
      <c r="E316" s="147" t="s">
        <v>3562</v>
      </c>
      <c r="F316" s="148" t="s">
        <v>3563</v>
      </c>
      <c r="G316" s="149" t="s">
        <v>332</v>
      </c>
      <c r="H316" s="150">
        <v>1</v>
      </c>
      <c r="I316" s="151"/>
      <c r="J316" s="152">
        <f t="shared" si="80"/>
        <v>0</v>
      </c>
      <c r="K316" s="148" t="s">
        <v>3183</v>
      </c>
      <c r="L316" s="33"/>
      <c r="M316" s="153" t="s">
        <v>21</v>
      </c>
      <c r="N316" s="154" t="s">
        <v>47</v>
      </c>
      <c r="P316" s="155">
        <f t="shared" si="81"/>
        <v>0</v>
      </c>
      <c r="Q316" s="155">
        <v>0</v>
      </c>
      <c r="R316" s="155">
        <f t="shared" si="82"/>
        <v>0</v>
      </c>
      <c r="S316" s="155">
        <v>0</v>
      </c>
      <c r="T316" s="156">
        <f t="shared" si="83"/>
        <v>0</v>
      </c>
      <c r="AR316" s="157" t="s">
        <v>1111</v>
      </c>
      <c r="AT316" s="157" t="s">
        <v>162</v>
      </c>
      <c r="AU316" s="157" t="s">
        <v>85</v>
      </c>
      <c r="AY316" s="18" t="s">
        <v>160</v>
      </c>
      <c r="BE316" s="158">
        <f t="shared" si="84"/>
        <v>0</v>
      </c>
      <c r="BF316" s="158">
        <f t="shared" si="85"/>
        <v>0</v>
      </c>
      <c r="BG316" s="158">
        <f t="shared" si="86"/>
        <v>0</v>
      </c>
      <c r="BH316" s="158">
        <f t="shared" si="87"/>
        <v>0</v>
      </c>
      <c r="BI316" s="158">
        <f t="shared" si="88"/>
        <v>0</v>
      </c>
      <c r="BJ316" s="18" t="s">
        <v>83</v>
      </c>
      <c r="BK316" s="158">
        <f t="shared" si="89"/>
        <v>0</v>
      </c>
      <c r="BL316" s="18" t="s">
        <v>1111</v>
      </c>
      <c r="BM316" s="157" t="s">
        <v>3564</v>
      </c>
    </row>
    <row r="317" spans="2:65" s="1" customFormat="1" ht="16.5" customHeight="1">
      <c r="B317" s="33"/>
      <c r="C317" s="146" t="s">
        <v>1903</v>
      </c>
      <c r="D317" s="146" t="s">
        <v>162</v>
      </c>
      <c r="E317" s="147" t="s">
        <v>3565</v>
      </c>
      <c r="F317" s="148" t="s">
        <v>3566</v>
      </c>
      <c r="G317" s="149" t="s">
        <v>370</v>
      </c>
      <c r="H317" s="150">
        <v>610</v>
      </c>
      <c r="I317" s="151"/>
      <c r="J317" s="152">
        <f t="shared" si="80"/>
        <v>0</v>
      </c>
      <c r="K317" s="148" t="s">
        <v>21</v>
      </c>
      <c r="L317" s="33"/>
      <c r="M317" s="153" t="s">
        <v>21</v>
      </c>
      <c r="N317" s="154" t="s">
        <v>47</v>
      </c>
      <c r="P317" s="155">
        <f t="shared" si="81"/>
        <v>0</v>
      </c>
      <c r="Q317" s="155">
        <v>0</v>
      </c>
      <c r="R317" s="155">
        <f t="shared" si="82"/>
        <v>0</v>
      </c>
      <c r="S317" s="155">
        <v>0</v>
      </c>
      <c r="T317" s="156">
        <f t="shared" si="83"/>
        <v>0</v>
      </c>
      <c r="AR317" s="157" t="s">
        <v>1111</v>
      </c>
      <c r="AT317" s="157" t="s">
        <v>162</v>
      </c>
      <c r="AU317" s="157" t="s">
        <v>85</v>
      </c>
      <c r="AY317" s="18" t="s">
        <v>160</v>
      </c>
      <c r="BE317" s="158">
        <f t="shared" si="84"/>
        <v>0</v>
      </c>
      <c r="BF317" s="158">
        <f t="shared" si="85"/>
        <v>0</v>
      </c>
      <c r="BG317" s="158">
        <f t="shared" si="86"/>
        <v>0</v>
      </c>
      <c r="BH317" s="158">
        <f t="shared" si="87"/>
        <v>0</v>
      </c>
      <c r="BI317" s="158">
        <f t="shared" si="88"/>
        <v>0</v>
      </c>
      <c r="BJ317" s="18" t="s">
        <v>83</v>
      </c>
      <c r="BK317" s="158">
        <f t="shared" si="89"/>
        <v>0</v>
      </c>
      <c r="BL317" s="18" t="s">
        <v>1111</v>
      </c>
      <c r="BM317" s="157" t="s">
        <v>3567</v>
      </c>
    </row>
    <row r="318" spans="2:65" s="1" customFormat="1" ht="16.5" customHeight="1">
      <c r="B318" s="33"/>
      <c r="C318" s="192" t="s">
        <v>1905</v>
      </c>
      <c r="D318" s="192" t="s">
        <v>799</v>
      </c>
      <c r="E318" s="193" t="s">
        <v>3568</v>
      </c>
      <c r="F318" s="194" t="s">
        <v>3569</v>
      </c>
      <c r="G318" s="195" t="s">
        <v>799</v>
      </c>
      <c r="H318" s="196">
        <v>610</v>
      </c>
      <c r="I318" s="197"/>
      <c r="J318" s="198">
        <f t="shared" si="80"/>
        <v>0</v>
      </c>
      <c r="K318" s="194" t="s">
        <v>21</v>
      </c>
      <c r="L318" s="199"/>
      <c r="M318" s="200" t="s">
        <v>21</v>
      </c>
      <c r="N318" s="201" t="s">
        <v>47</v>
      </c>
      <c r="P318" s="155">
        <f t="shared" si="81"/>
        <v>0</v>
      </c>
      <c r="Q318" s="155">
        <v>0</v>
      </c>
      <c r="R318" s="155">
        <f t="shared" si="82"/>
        <v>0</v>
      </c>
      <c r="S318" s="155">
        <v>0</v>
      </c>
      <c r="T318" s="156">
        <f t="shared" si="83"/>
        <v>0</v>
      </c>
      <c r="AR318" s="157" t="s">
        <v>2338</v>
      </c>
      <c r="AT318" s="157" t="s">
        <v>799</v>
      </c>
      <c r="AU318" s="157" t="s">
        <v>85</v>
      </c>
      <c r="AY318" s="18" t="s">
        <v>160</v>
      </c>
      <c r="BE318" s="158">
        <f t="shared" si="84"/>
        <v>0</v>
      </c>
      <c r="BF318" s="158">
        <f t="shared" si="85"/>
        <v>0</v>
      </c>
      <c r="BG318" s="158">
        <f t="shared" si="86"/>
        <v>0</v>
      </c>
      <c r="BH318" s="158">
        <f t="shared" si="87"/>
        <v>0</v>
      </c>
      <c r="BI318" s="158">
        <f t="shared" si="88"/>
        <v>0</v>
      </c>
      <c r="BJ318" s="18" t="s">
        <v>83</v>
      </c>
      <c r="BK318" s="158">
        <f t="shared" si="89"/>
        <v>0</v>
      </c>
      <c r="BL318" s="18" t="s">
        <v>1111</v>
      </c>
      <c r="BM318" s="157" t="s">
        <v>3570</v>
      </c>
    </row>
    <row r="319" spans="2:65" s="1" customFormat="1" ht="16.5" customHeight="1">
      <c r="B319" s="33"/>
      <c r="C319" s="146" t="s">
        <v>1912</v>
      </c>
      <c r="D319" s="146" t="s">
        <v>162</v>
      </c>
      <c r="E319" s="147" t="s">
        <v>3571</v>
      </c>
      <c r="F319" s="148" t="s">
        <v>3572</v>
      </c>
      <c r="G319" s="149" t="s">
        <v>332</v>
      </c>
      <c r="H319" s="150">
        <v>5</v>
      </c>
      <c r="I319" s="151"/>
      <c r="J319" s="152">
        <f t="shared" si="80"/>
        <v>0</v>
      </c>
      <c r="K319" s="148" t="s">
        <v>3204</v>
      </c>
      <c r="L319" s="33"/>
      <c r="M319" s="153" t="s">
        <v>21</v>
      </c>
      <c r="N319" s="154" t="s">
        <v>47</v>
      </c>
      <c r="P319" s="155">
        <f t="shared" si="81"/>
        <v>0</v>
      </c>
      <c r="Q319" s="155">
        <v>0</v>
      </c>
      <c r="R319" s="155">
        <f t="shared" si="82"/>
        <v>0</v>
      </c>
      <c r="S319" s="155">
        <v>0</v>
      </c>
      <c r="T319" s="156">
        <f t="shared" si="83"/>
        <v>0</v>
      </c>
      <c r="AR319" s="157" t="s">
        <v>1111</v>
      </c>
      <c r="AT319" s="157" t="s">
        <v>162</v>
      </c>
      <c r="AU319" s="157" t="s">
        <v>85</v>
      </c>
      <c r="AY319" s="18" t="s">
        <v>160</v>
      </c>
      <c r="BE319" s="158">
        <f t="shared" si="84"/>
        <v>0</v>
      </c>
      <c r="BF319" s="158">
        <f t="shared" si="85"/>
        <v>0</v>
      </c>
      <c r="BG319" s="158">
        <f t="shared" si="86"/>
        <v>0</v>
      </c>
      <c r="BH319" s="158">
        <f t="shared" si="87"/>
        <v>0</v>
      </c>
      <c r="BI319" s="158">
        <f t="shared" si="88"/>
        <v>0</v>
      </c>
      <c r="BJ319" s="18" t="s">
        <v>83</v>
      </c>
      <c r="BK319" s="158">
        <f t="shared" si="89"/>
        <v>0</v>
      </c>
      <c r="BL319" s="18" t="s">
        <v>1111</v>
      </c>
      <c r="BM319" s="157" t="s">
        <v>3573</v>
      </c>
    </row>
    <row r="320" spans="2:65" s="1" customFormat="1" ht="16.5" customHeight="1">
      <c r="B320" s="33"/>
      <c r="C320" s="192" t="s">
        <v>1945</v>
      </c>
      <c r="D320" s="192" t="s">
        <v>799</v>
      </c>
      <c r="E320" s="193" t="s">
        <v>3574</v>
      </c>
      <c r="F320" s="194" t="s">
        <v>3575</v>
      </c>
      <c r="G320" s="195" t="s">
        <v>3174</v>
      </c>
      <c r="H320" s="196">
        <v>5</v>
      </c>
      <c r="I320" s="197"/>
      <c r="J320" s="198">
        <f t="shared" si="80"/>
        <v>0</v>
      </c>
      <c r="K320" s="194" t="s">
        <v>21</v>
      </c>
      <c r="L320" s="199"/>
      <c r="M320" s="200" t="s">
        <v>21</v>
      </c>
      <c r="N320" s="201" t="s">
        <v>47</v>
      </c>
      <c r="P320" s="155">
        <f t="shared" si="81"/>
        <v>0</v>
      </c>
      <c r="Q320" s="155">
        <v>0</v>
      </c>
      <c r="R320" s="155">
        <f t="shared" si="82"/>
        <v>0</v>
      </c>
      <c r="S320" s="155">
        <v>0</v>
      </c>
      <c r="T320" s="156">
        <f t="shared" si="83"/>
        <v>0</v>
      </c>
      <c r="AR320" s="157" t="s">
        <v>2338</v>
      </c>
      <c r="AT320" s="157" t="s">
        <v>799</v>
      </c>
      <c r="AU320" s="157" t="s">
        <v>85</v>
      </c>
      <c r="AY320" s="18" t="s">
        <v>160</v>
      </c>
      <c r="BE320" s="158">
        <f t="shared" si="84"/>
        <v>0</v>
      </c>
      <c r="BF320" s="158">
        <f t="shared" si="85"/>
        <v>0</v>
      </c>
      <c r="BG320" s="158">
        <f t="shared" si="86"/>
        <v>0</v>
      </c>
      <c r="BH320" s="158">
        <f t="shared" si="87"/>
        <v>0</v>
      </c>
      <c r="BI320" s="158">
        <f t="shared" si="88"/>
        <v>0</v>
      </c>
      <c r="BJ320" s="18" t="s">
        <v>83</v>
      </c>
      <c r="BK320" s="158">
        <f t="shared" si="89"/>
        <v>0</v>
      </c>
      <c r="BL320" s="18" t="s">
        <v>1111</v>
      </c>
      <c r="BM320" s="157" t="s">
        <v>3576</v>
      </c>
    </row>
    <row r="321" spans="2:65" s="1" customFormat="1" ht="16.5" customHeight="1">
      <c r="B321" s="33"/>
      <c r="C321" s="146" t="s">
        <v>1949</v>
      </c>
      <c r="D321" s="146" t="s">
        <v>162</v>
      </c>
      <c r="E321" s="147" t="s">
        <v>3577</v>
      </c>
      <c r="F321" s="148" t="s">
        <v>3578</v>
      </c>
      <c r="G321" s="149" t="s">
        <v>332</v>
      </c>
      <c r="H321" s="150">
        <v>1</v>
      </c>
      <c r="I321" s="151"/>
      <c r="J321" s="152">
        <f t="shared" si="80"/>
        <v>0</v>
      </c>
      <c r="K321" s="148" t="s">
        <v>3183</v>
      </c>
      <c r="L321" s="33"/>
      <c r="M321" s="153" t="s">
        <v>21</v>
      </c>
      <c r="N321" s="154" t="s">
        <v>47</v>
      </c>
      <c r="P321" s="155">
        <f t="shared" si="81"/>
        <v>0</v>
      </c>
      <c r="Q321" s="155">
        <v>0</v>
      </c>
      <c r="R321" s="155">
        <f t="shared" si="82"/>
        <v>0</v>
      </c>
      <c r="S321" s="155">
        <v>0</v>
      </c>
      <c r="T321" s="156">
        <f t="shared" si="83"/>
        <v>0</v>
      </c>
      <c r="AR321" s="157" t="s">
        <v>1111</v>
      </c>
      <c r="AT321" s="157" t="s">
        <v>162</v>
      </c>
      <c r="AU321" s="157" t="s">
        <v>85</v>
      </c>
      <c r="AY321" s="18" t="s">
        <v>160</v>
      </c>
      <c r="BE321" s="158">
        <f t="shared" si="84"/>
        <v>0</v>
      </c>
      <c r="BF321" s="158">
        <f t="shared" si="85"/>
        <v>0</v>
      </c>
      <c r="BG321" s="158">
        <f t="shared" si="86"/>
        <v>0</v>
      </c>
      <c r="BH321" s="158">
        <f t="shared" si="87"/>
        <v>0</v>
      </c>
      <c r="BI321" s="158">
        <f t="shared" si="88"/>
        <v>0</v>
      </c>
      <c r="BJ321" s="18" t="s">
        <v>83</v>
      </c>
      <c r="BK321" s="158">
        <f t="shared" si="89"/>
        <v>0</v>
      </c>
      <c r="BL321" s="18" t="s">
        <v>1111</v>
      </c>
      <c r="BM321" s="157" t="s">
        <v>3579</v>
      </c>
    </row>
    <row r="322" spans="2:65" s="1" customFormat="1" ht="16.5" customHeight="1">
      <c r="B322" s="33"/>
      <c r="C322" s="192" t="s">
        <v>1955</v>
      </c>
      <c r="D322" s="192" t="s">
        <v>799</v>
      </c>
      <c r="E322" s="193" t="s">
        <v>3580</v>
      </c>
      <c r="F322" s="194" t="s">
        <v>3581</v>
      </c>
      <c r="G322" s="195" t="s">
        <v>3174</v>
      </c>
      <c r="H322" s="196">
        <v>1</v>
      </c>
      <c r="I322" s="197"/>
      <c r="J322" s="198">
        <f t="shared" si="80"/>
        <v>0</v>
      </c>
      <c r="K322" s="194" t="s">
        <v>21</v>
      </c>
      <c r="L322" s="199"/>
      <c r="M322" s="200" t="s">
        <v>21</v>
      </c>
      <c r="N322" s="201" t="s">
        <v>47</v>
      </c>
      <c r="P322" s="155">
        <f t="shared" si="81"/>
        <v>0</v>
      </c>
      <c r="Q322" s="155">
        <v>0</v>
      </c>
      <c r="R322" s="155">
        <f t="shared" si="82"/>
        <v>0</v>
      </c>
      <c r="S322" s="155">
        <v>0</v>
      </c>
      <c r="T322" s="156">
        <f t="shared" si="83"/>
        <v>0</v>
      </c>
      <c r="AR322" s="157" t="s">
        <v>2338</v>
      </c>
      <c r="AT322" s="157" t="s">
        <v>799</v>
      </c>
      <c r="AU322" s="157" t="s">
        <v>85</v>
      </c>
      <c r="AY322" s="18" t="s">
        <v>160</v>
      </c>
      <c r="BE322" s="158">
        <f t="shared" si="84"/>
        <v>0</v>
      </c>
      <c r="BF322" s="158">
        <f t="shared" si="85"/>
        <v>0</v>
      </c>
      <c r="BG322" s="158">
        <f t="shared" si="86"/>
        <v>0</v>
      </c>
      <c r="BH322" s="158">
        <f t="shared" si="87"/>
        <v>0</v>
      </c>
      <c r="BI322" s="158">
        <f t="shared" si="88"/>
        <v>0</v>
      </c>
      <c r="BJ322" s="18" t="s">
        <v>83</v>
      </c>
      <c r="BK322" s="158">
        <f t="shared" si="89"/>
        <v>0</v>
      </c>
      <c r="BL322" s="18" t="s">
        <v>1111</v>
      </c>
      <c r="BM322" s="157" t="s">
        <v>3582</v>
      </c>
    </row>
    <row r="323" spans="2:65" s="1" customFormat="1" ht="16.5" customHeight="1">
      <c r="B323" s="33"/>
      <c r="C323" s="192" t="s">
        <v>1959</v>
      </c>
      <c r="D323" s="192" t="s">
        <v>799</v>
      </c>
      <c r="E323" s="193" t="s">
        <v>3583</v>
      </c>
      <c r="F323" s="194" t="s">
        <v>3584</v>
      </c>
      <c r="G323" s="195" t="s">
        <v>3132</v>
      </c>
      <c r="H323" s="196">
        <v>1</v>
      </c>
      <c r="I323" s="197"/>
      <c r="J323" s="198">
        <f t="shared" si="80"/>
        <v>0</v>
      </c>
      <c r="K323" s="194" t="s">
        <v>21</v>
      </c>
      <c r="L323" s="199"/>
      <c r="M323" s="200" t="s">
        <v>21</v>
      </c>
      <c r="N323" s="201" t="s">
        <v>47</v>
      </c>
      <c r="P323" s="155">
        <f t="shared" si="81"/>
        <v>0</v>
      </c>
      <c r="Q323" s="155">
        <v>0</v>
      </c>
      <c r="R323" s="155">
        <f t="shared" si="82"/>
        <v>0</v>
      </c>
      <c r="S323" s="155">
        <v>0</v>
      </c>
      <c r="T323" s="156">
        <f t="shared" si="83"/>
        <v>0</v>
      </c>
      <c r="AR323" s="157" t="s">
        <v>2338</v>
      </c>
      <c r="AT323" s="157" t="s">
        <v>799</v>
      </c>
      <c r="AU323" s="157" t="s">
        <v>85</v>
      </c>
      <c r="AY323" s="18" t="s">
        <v>160</v>
      </c>
      <c r="BE323" s="158">
        <f t="shared" si="84"/>
        <v>0</v>
      </c>
      <c r="BF323" s="158">
        <f t="shared" si="85"/>
        <v>0</v>
      </c>
      <c r="BG323" s="158">
        <f t="shared" si="86"/>
        <v>0</v>
      </c>
      <c r="BH323" s="158">
        <f t="shared" si="87"/>
        <v>0</v>
      </c>
      <c r="BI323" s="158">
        <f t="shared" si="88"/>
        <v>0</v>
      </c>
      <c r="BJ323" s="18" t="s">
        <v>83</v>
      </c>
      <c r="BK323" s="158">
        <f t="shared" si="89"/>
        <v>0</v>
      </c>
      <c r="BL323" s="18" t="s">
        <v>1111</v>
      </c>
      <c r="BM323" s="157" t="s">
        <v>3585</v>
      </c>
    </row>
    <row r="324" spans="2:65" s="1" customFormat="1" ht="16.5" customHeight="1">
      <c r="B324" s="33"/>
      <c r="C324" s="192" t="s">
        <v>1964</v>
      </c>
      <c r="D324" s="192" t="s">
        <v>799</v>
      </c>
      <c r="E324" s="193" t="s">
        <v>3586</v>
      </c>
      <c r="F324" s="194" t="s">
        <v>3587</v>
      </c>
      <c r="G324" s="195" t="s">
        <v>3132</v>
      </c>
      <c r="H324" s="196">
        <v>1</v>
      </c>
      <c r="I324" s="197"/>
      <c r="J324" s="198">
        <f t="shared" si="80"/>
        <v>0</v>
      </c>
      <c r="K324" s="194" t="s">
        <v>21</v>
      </c>
      <c r="L324" s="199"/>
      <c r="M324" s="200" t="s">
        <v>21</v>
      </c>
      <c r="N324" s="201" t="s">
        <v>47</v>
      </c>
      <c r="P324" s="155">
        <f t="shared" si="81"/>
        <v>0</v>
      </c>
      <c r="Q324" s="155">
        <v>0</v>
      </c>
      <c r="R324" s="155">
        <f t="shared" si="82"/>
        <v>0</v>
      </c>
      <c r="S324" s="155">
        <v>0</v>
      </c>
      <c r="T324" s="156">
        <f t="shared" si="83"/>
        <v>0</v>
      </c>
      <c r="AR324" s="157" t="s">
        <v>2338</v>
      </c>
      <c r="AT324" s="157" t="s">
        <v>799</v>
      </c>
      <c r="AU324" s="157" t="s">
        <v>85</v>
      </c>
      <c r="AY324" s="18" t="s">
        <v>160</v>
      </c>
      <c r="BE324" s="158">
        <f t="shared" si="84"/>
        <v>0</v>
      </c>
      <c r="BF324" s="158">
        <f t="shared" si="85"/>
        <v>0</v>
      </c>
      <c r="BG324" s="158">
        <f t="shared" si="86"/>
        <v>0</v>
      </c>
      <c r="BH324" s="158">
        <f t="shared" si="87"/>
        <v>0</v>
      </c>
      <c r="BI324" s="158">
        <f t="shared" si="88"/>
        <v>0</v>
      </c>
      <c r="BJ324" s="18" t="s">
        <v>83</v>
      </c>
      <c r="BK324" s="158">
        <f t="shared" si="89"/>
        <v>0</v>
      </c>
      <c r="BL324" s="18" t="s">
        <v>1111</v>
      </c>
      <c r="BM324" s="157" t="s">
        <v>3588</v>
      </c>
    </row>
    <row r="325" spans="2:65" s="1" customFormat="1" ht="16.5" customHeight="1">
      <c r="B325" s="33"/>
      <c r="C325" s="192" t="s">
        <v>1969</v>
      </c>
      <c r="D325" s="192" t="s">
        <v>799</v>
      </c>
      <c r="E325" s="193" t="s">
        <v>3589</v>
      </c>
      <c r="F325" s="194" t="s">
        <v>3590</v>
      </c>
      <c r="G325" s="195" t="s">
        <v>3132</v>
      </c>
      <c r="H325" s="196">
        <v>3</v>
      </c>
      <c r="I325" s="197"/>
      <c r="J325" s="198">
        <f t="shared" si="80"/>
        <v>0</v>
      </c>
      <c r="K325" s="194" t="s">
        <v>21</v>
      </c>
      <c r="L325" s="199"/>
      <c r="M325" s="200" t="s">
        <v>21</v>
      </c>
      <c r="N325" s="201" t="s">
        <v>47</v>
      </c>
      <c r="P325" s="155">
        <f t="shared" si="81"/>
        <v>0</v>
      </c>
      <c r="Q325" s="155">
        <v>0</v>
      </c>
      <c r="R325" s="155">
        <f t="shared" si="82"/>
        <v>0</v>
      </c>
      <c r="S325" s="155">
        <v>0</v>
      </c>
      <c r="T325" s="156">
        <f t="shared" si="83"/>
        <v>0</v>
      </c>
      <c r="AR325" s="157" t="s">
        <v>2338</v>
      </c>
      <c r="AT325" s="157" t="s">
        <v>799</v>
      </c>
      <c r="AU325" s="157" t="s">
        <v>85</v>
      </c>
      <c r="AY325" s="18" t="s">
        <v>160</v>
      </c>
      <c r="BE325" s="158">
        <f t="shared" si="84"/>
        <v>0</v>
      </c>
      <c r="BF325" s="158">
        <f t="shared" si="85"/>
        <v>0</v>
      </c>
      <c r="BG325" s="158">
        <f t="shared" si="86"/>
        <v>0</v>
      </c>
      <c r="BH325" s="158">
        <f t="shared" si="87"/>
        <v>0</v>
      </c>
      <c r="BI325" s="158">
        <f t="shared" si="88"/>
        <v>0</v>
      </c>
      <c r="BJ325" s="18" t="s">
        <v>83</v>
      </c>
      <c r="BK325" s="158">
        <f t="shared" si="89"/>
        <v>0</v>
      </c>
      <c r="BL325" s="18" t="s">
        <v>1111</v>
      </c>
      <c r="BM325" s="157" t="s">
        <v>3591</v>
      </c>
    </row>
    <row r="326" spans="2:65" s="1" customFormat="1" ht="16.5" customHeight="1">
      <c r="B326" s="33"/>
      <c r="C326" s="192" t="s">
        <v>1973</v>
      </c>
      <c r="D326" s="192" t="s">
        <v>799</v>
      </c>
      <c r="E326" s="193" t="s">
        <v>3592</v>
      </c>
      <c r="F326" s="194" t="s">
        <v>3593</v>
      </c>
      <c r="G326" s="195" t="s">
        <v>3132</v>
      </c>
      <c r="H326" s="196">
        <v>10</v>
      </c>
      <c r="I326" s="197"/>
      <c r="J326" s="198">
        <f t="shared" si="80"/>
        <v>0</v>
      </c>
      <c r="K326" s="194" t="s">
        <v>21</v>
      </c>
      <c r="L326" s="199"/>
      <c r="M326" s="200" t="s">
        <v>21</v>
      </c>
      <c r="N326" s="201" t="s">
        <v>47</v>
      </c>
      <c r="P326" s="155">
        <f t="shared" si="81"/>
        <v>0</v>
      </c>
      <c r="Q326" s="155">
        <v>0</v>
      </c>
      <c r="R326" s="155">
        <f t="shared" si="82"/>
        <v>0</v>
      </c>
      <c r="S326" s="155">
        <v>0</v>
      </c>
      <c r="T326" s="156">
        <f t="shared" si="83"/>
        <v>0</v>
      </c>
      <c r="AR326" s="157" t="s">
        <v>2338</v>
      </c>
      <c r="AT326" s="157" t="s">
        <v>799</v>
      </c>
      <c r="AU326" s="157" t="s">
        <v>85</v>
      </c>
      <c r="AY326" s="18" t="s">
        <v>160</v>
      </c>
      <c r="BE326" s="158">
        <f t="shared" si="84"/>
        <v>0</v>
      </c>
      <c r="BF326" s="158">
        <f t="shared" si="85"/>
        <v>0</v>
      </c>
      <c r="BG326" s="158">
        <f t="shared" si="86"/>
        <v>0</v>
      </c>
      <c r="BH326" s="158">
        <f t="shared" si="87"/>
        <v>0</v>
      </c>
      <c r="BI326" s="158">
        <f t="shared" si="88"/>
        <v>0</v>
      </c>
      <c r="BJ326" s="18" t="s">
        <v>83</v>
      </c>
      <c r="BK326" s="158">
        <f t="shared" si="89"/>
        <v>0</v>
      </c>
      <c r="BL326" s="18" t="s">
        <v>1111</v>
      </c>
      <c r="BM326" s="157" t="s">
        <v>3594</v>
      </c>
    </row>
    <row r="327" spans="2:65" s="1" customFormat="1" ht="16.5" customHeight="1">
      <c r="B327" s="33"/>
      <c r="C327" s="192" t="s">
        <v>1978</v>
      </c>
      <c r="D327" s="192" t="s">
        <v>799</v>
      </c>
      <c r="E327" s="193" t="s">
        <v>3595</v>
      </c>
      <c r="F327" s="194" t="s">
        <v>3596</v>
      </c>
      <c r="G327" s="195" t="s">
        <v>3132</v>
      </c>
      <c r="H327" s="196">
        <v>1</v>
      </c>
      <c r="I327" s="197"/>
      <c r="J327" s="198">
        <f t="shared" si="80"/>
        <v>0</v>
      </c>
      <c r="K327" s="194" t="s">
        <v>21</v>
      </c>
      <c r="L327" s="199"/>
      <c r="M327" s="200" t="s">
        <v>21</v>
      </c>
      <c r="N327" s="201" t="s">
        <v>47</v>
      </c>
      <c r="P327" s="155">
        <f t="shared" si="81"/>
        <v>0</v>
      </c>
      <c r="Q327" s="155">
        <v>0</v>
      </c>
      <c r="R327" s="155">
        <f t="shared" si="82"/>
        <v>0</v>
      </c>
      <c r="S327" s="155">
        <v>0</v>
      </c>
      <c r="T327" s="156">
        <f t="shared" si="83"/>
        <v>0</v>
      </c>
      <c r="AR327" s="157" t="s">
        <v>2338</v>
      </c>
      <c r="AT327" s="157" t="s">
        <v>799</v>
      </c>
      <c r="AU327" s="157" t="s">
        <v>85</v>
      </c>
      <c r="AY327" s="18" t="s">
        <v>160</v>
      </c>
      <c r="BE327" s="158">
        <f t="shared" si="84"/>
        <v>0</v>
      </c>
      <c r="BF327" s="158">
        <f t="shared" si="85"/>
        <v>0</v>
      </c>
      <c r="BG327" s="158">
        <f t="shared" si="86"/>
        <v>0</v>
      </c>
      <c r="BH327" s="158">
        <f t="shared" si="87"/>
        <v>0</v>
      </c>
      <c r="BI327" s="158">
        <f t="shared" si="88"/>
        <v>0</v>
      </c>
      <c r="BJ327" s="18" t="s">
        <v>83</v>
      </c>
      <c r="BK327" s="158">
        <f t="shared" si="89"/>
        <v>0</v>
      </c>
      <c r="BL327" s="18" t="s">
        <v>1111</v>
      </c>
      <c r="BM327" s="157" t="s">
        <v>3597</v>
      </c>
    </row>
    <row r="328" spans="2:63" s="11" customFormat="1" ht="22.75" customHeight="1">
      <c r="B328" s="134"/>
      <c r="D328" s="135" t="s">
        <v>75</v>
      </c>
      <c r="E328" s="144" t="s">
        <v>3598</v>
      </c>
      <c r="F328" s="144" t="s">
        <v>3599</v>
      </c>
      <c r="I328" s="137"/>
      <c r="J328" s="145">
        <f>BK328</f>
        <v>0</v>
      </c>
      <c r="L328" s="134"/>
      <c r="M328" s="139"/>
      <c r="P328" s="140">
        <f>P329</f>
        <v>0</v>
      </c>
      <c r="R328" s="140">
        <f>R329</f>
        <v>0</v>
      </c>
      <c r="T328" s="141">
        <f>T329</f>
        <v>0</v>
      </c>
      <c r="AR328" s="135" t="s">
        <v>181</v>
      </c>
      <c r="AT328" s="142" t="s">
        <v>75</v>
      </c>
      <c r="AU328" s="142" t="s">
        <v>83</v>
      </c>
      <c r="AY328" s="135" t="s">
        <v>160</v>
      </c>
      <c r="BK328" s="143">
        <f>BK329</f>
        <v>0</v>
      </c>
    </row>
    <row r="329" spans="2:65" s="1" customFormat="1" ht="16.5" customHeight="1">
      <c r="B329" s="33"/>
      <c r="C329" s="146" t="s">
        <v>1982</v>
      </c>
      <c r="D329" s="146" t="s">
        <v>162</v>
      </c>
      <c r="E329" s="147" t="s">
        <v>3600</v>
      </c>
      <c r="F329" s="148" t="s">
        <v>3601</v>
      </c>
      <c r="G329" s="149" t="s">
        <v>332</v>
      </c>
      <c r="H329" s="150">
        <v>20</v>
      </c>
      <c r="I329" s="151"/>
      <c r="J329" s="152">
        <f>ROUND(I329*H329,2)</f>
        <v>0</v>
      </c>
      <c r="K329" s="148" t="s">
        <v>3183</v>
      </c>
      <c r="L329" s="33"/>
      <c r="M329" s="153" t="s">
        <v>21</v>
      </c>
      <c r="N329" s="154" t="s">
        <v>47</v>
      </c>
      <c r="P329" s="155">
        <f>O329*H329</f>
        <v>0</v>
      </c>
      <c r="Q329" s="155">
        <v>0</v>
      </c>
      <c r="R329" s="155">
        <f>Q329*H329</f>
        <v>0</v>
      </c>
      <c r="S329" s="155">
        <v>0</v>
      </c>
      <c r="T329" s="156">
        <f>S329*H329</f>
        <v>0</v>
      </c>
      <c r="AR329" s="157" t="s">
        <v>1111</v>
      </c>
      <c r="AT329" s="157" t="s">
        <v>162</v>
      </c>
      <c r="AU329" s="157" t="s">
        <v>85</v>
      </c>
      <c r="AY329" s="18" t="s">
        <v>160</v>
      </c>
      <c r="BE329" s="158">
        <f>IF(N329="základní",J329,0)</f>
        <v>0</v>
      </c>
      <c r="BF329" s="158">
        <f>IF(N329="snížená",J329,0)</f>
        <v>0</v>
      </c>
      <c r="BG329" s="158">
        <f>IF(N329="zákl. přenesená",J329,0)</f>
        <v>0</v>
      </c>
      <c r="BH329" s="158">
        <f>IF(N329="sníž. přenesená",J329,0)</f>
        <v>0</v>
      </c>
      <c r="BI329" s="158">
        <f>IF(N329="nulová",J329,0)</f>
        <v>0</v>
      </c>
      <c r="BJ329" s="18" t="s">
        <v>83</v>
      </c>
      <c r="BK329" s="158">
        <f>ROUND(I329*H329,2)</f>
        <v>0</v>
      </c>
      <c r="BL329" s="18" t="s">
        <v>1111</v>
      </c>
      <c r="BM329" s="157" t="s">
        <v>3602</v>
      </c>
    </row>
    <row r="330" spans="2:63" s="11" customFormat="1" ht="22.75" customHeight="1">
      <c r="B330" s="134"/>
      <c r="D330" s="135" t="s">
        <v>75</v>
      </c>
      <c r="E330" s="144" t="s">
        <v>3603</v>
      </c>
      <c r="F330" s="144" t="s">
        <v>3604</v>
      </c>
      <c r="I330" s="137"/>
      <c r="J330" s="145">
        <f>BK330</f>
        <v>0</v>
      </c>
      <c r="L330" s="134"/>
      <c r="M330" s="139"/>
      <c r="P330" s="140">
        <f>SUM(P331:P336)</f>
        <v>0</v>
      </c>
      <c r="R330" s="140">
        <f>SUM(R331:R336)</f>
        <v>0</v>
      </c>
      <c r="T330" s="141">
        <f>SUM(T331:T336)</f>
        <v>0</v>
      </c>
      <c r="AR330" s="135" t="s">
        <v>181</v>
      </c>
      <c r="AT330" s="142" t="s">
        <v>75</v>
      </c>
      <c r="AU330" s="142" t="s">
        <v>83</v>
      </c>
      <c r="AY330" s="135" t="s">
        <v>160</v>
      </c>
      <c r="BK330" s="143">
        <f>SUM(BK331:BK336)</f>
        <v>0</v>
      </c>
    </row>
    <row r="331" spans="2:65" s="1" customFormat="1" ht="16.5" customHeight="1">
      <c r="B331" s="33"/>
      <c r="C331" s="146" t="s">
        <v>1986</v>
      </c>
      <c r="D331" s="146" t="s">
        <v>162</v>
      </c>
      <c r="E331" s="147" t="s">
        <v>3605</v>
      </c>
      <c r="F331" s="148" t="s">
        <v>3606</v>
      </c>
      <c r="G331" s="149" t="s">
        <v>370</v>
      </c>
      <c r="H331" s="150">
        <v>560</v>
      </c>
      <c r="I331" s="151"/>
      <c r="J331" s="152">
        <f aca="true" t="shared" si="90" ref="J331:J336">ROUND(I331*H331,2)</f>
        <v>0</v>
      </c>
      <c r="K331" s="148" t="s">
        <v>3204</v>
      </c>
      <c r="L331" s="33"/>
      <c r="M331" s="153" t="s">
        <v>21</v>
      </c>
      <c r="N331" s="154" t="s">
        <v>47</v>
      </c>
      <c r="P331" s="155">
        <f aca="true" t="shared" si="91" ref="P331:P336">O331*H331</f>
        <v>0</v>
      </c>
      <c r="Q331" s="155">
        <v>0</v>
      </c>
      <c r="R331" s="155">
        <f aca="true" t="shared" si="92" ref="R331:R336">Q331*H331</f>
        <v>0</v>
      </c>
      <c r="S331" s="155">
        <v>0</v>
      </c>
      <c r="T331" s="156">
        <f aca="true" t="shared" si="93" ref="T331:T336">S331*H331</f>
        <v>0</v>
      </c>
      <c r="AR331" s="157" t="s">
        <v>1111</v>
      </c>
      <c r="AT331" s="157" t="s">
        <v>162</v>
      </c>
      <c r="AU331" s="157" t="s">
        <v>85</v>
      </c>
      <c r="AY331" s="18" t="s">
        <v>160</v>
      </c>
      <c r="BE331" s="158">
        <f aca="true" t="shared" si="94" ref="BE331:BE336">IF(N331="základní",J331,0)</f>
        <v>0</v>
      </c>
      <c r="BF331" s="158">
        <f aca="true" t="shared" si="95" ref="BF331:BF336">IF(N331="snížená",J331,0)</f>
        <v>0</v>
      </c>
      <c r="BG331" s="158">
        <f aca="true" t="shared" si="96" ref="BG331:BG336">IF(N331="zákl. přenesená",J331,0)</f>
        <v>0</v>
      </c>
      <c r="BH331" s="158">
        <f aca="true" t="shared" si="97" ref="BH331:BH336">IF(N331="sníž. přenesená",J331,0)</f>
        <v>0</v>
      </c>
      <c r="BI331" s="158">
        <f aca="true" t="shared" si="98" ref="BI331:BI336">IF(N331="nulová",J331,0)</f>
        <v>0</v>
      </c>
      <c r="BJ331" s="18" t="s">
        <v>83</v>
      </c>
      <c r="BK331" s="158">
        <f aca="true" t="shared" si="99" ref="BK331:BK336">ROUND(I331*H331,2)</f>
        <v>0</v>
      </c>
      <c r="BL331" s="18" t="s">
        <v>1111</v>
      </c>
      <c r="BM331" s="157" t="s">
        <v>3607</v>
      </c>
    </row>
    <row r="332" spans="2:65" s="1" customFormat="1" ht="16.5" customHeight="1">
      <c r="B332" s="33"/>
      <c r="C332" s="146" t="s">
        <v>1991</v>
      </c>
      <c r="D332" s="146" t="s">
        <v>162</v>
      </c>
      <c r="E332" s="147" t="s">
        <v>3608</v>
      </c>
      <c r="F332" s="148" t="s">
        <v>3609</v>
      </c>
      <c r="G332" s="149" t="s">
        <v>370</v>
      </c>
      <c r="H332" s="150">
        <v>340</v>
      </c>
      <c r="I332" s="151"/>
      <c r="J332" s="152">
        <f t="shared" si="90"/>
        <v>0</v>
      </c>
      <c r="K332" s="148" t="s">
        <v>3135</v>
      </c>
      <c r="L332" s="33"/>
      <c r="M332" s="153" t="s">
        <v>21</v>
      </c>
      <c r="N332" s="154" t="s">
        <v>47</v>
      </c>
      <c r="P332" s="155">
        <f t="shared" si="91"/>
        <v>0</v>
      </c>
      <c r="Q332" s="155">
        <v>0</v>
      </c>
      <c r="R332" s="155">
        <f t="shared" si="92"/>
        <v>0</v>
      </c>
      <c r="S332" s="155">
        <v>0</v>
      </c>
      <c r="T332" s="156">
        <f t="shared" si="93"/>
        <v>0</v>
      </c>
      <c r="AR332" s="157" t="s">
        <v>1111</v>
      </c>
      <c r="AT332" s="157" t="s">
        <v>162</v>
      </c>
      <c r="AU332" s="157" t="s">
        <v>85</v>
      </c>
      <c r="AY332" s="18" t="s">
        <v>160</v>
      </c>
      <c r="BE332" s="158">
        <f t="shared" si="94"/>
        <v>0</v>
      </c>
      <c r="BF332" s="158">
        <f t="shared" si="95"/>
        <v>0</v>
      </c>
      <c r="BG332" s="158">
        <f t="shared" si="96"/>
        <v>0</v>
      </c>
      <c r="BH332" s="158">
        <f t="shared" si="97"/>
        <v>0</v>
      </c>
      <c r="BI332" s="158">
        <f t="shared" si="98"/>
        <v>0</v>
      </c>
      <c r="BJ332" s="18" t="s">
        <v>83</v>
      </c>
      <c r="BK332" s="158">
        <f t="shared" si="99"/>
        <v>0</v>
      </c>
      <c r="BL332" s="18" t="s">
        <v>1111</v>
      </c>
      <c r="BM332" s="157" t="s">
        <v>3610</v>
      </c>
    </row>
    <row r="333" spans="2:65" s="1" customFormat="1" ht="16.5" customHeight="1">
      <c r="B333" s="33"/>
      <c r="C333" s="146" t="s">
        <v>1995</v>
      </c>
      <c r="D333" s="146" t="s">
        <v>162</v>
      </c>
      <c r="E333" s="147" t="s">
        <v>3611</v>
      </c>
      <c r="F333" s="148" t="s">
        <v>3612</v>
      </c>
      <c r="G333" s="149" t="s">
        <v>332</v>
      </c>
      <c r="H333" s="150">
        <v>410</v>
      </c>
      <c r="I333" s="151"/>
      <c r="J333" s="152">
        <f t="shared" si="90"/>
        <v>0</v>
      </c>
      <c r="K333" s="148" t="s">
        <v>3204</v>
      </c>
      <c r="L333" s="33"/>
      <c r="M333" s="153" t="s">
        <v>21</v>
      </c>
      <c r="N333" s="154" t="s">
        <v>47</v>
      </c>
      <c r="P333" s="155">
        <f t="shared" si="91"/>
        <v>0</v>
      </c>
      <c r="Q333" s="155">
        <v>0</v>
      </c>
      <c r="R333" s="155">
        <f t="shared" si="92"/>
        <v>0</v>
      </c>
      <c r="S333" s="155">
        <v>0</v>
      </c>
      <c r="T333" s="156">
        <f t="shared" si="93"/>
        <v>0</v>
      </c>
      <c r="AR333" s="157" t="s">
        <v>1111</v>
      </c>
      <c r="AT333" s="157" t="s">
        <v>162</v>
      </c>
      <c r="AU333" s="157" t="s">
        <v>85</v>
      </c>
      <c r="AY333" s="18" t="s">
        <v>160</v>
      </c>
      <c r="BE333" s="158">
        <f t="shared" si="94"/>
        <v>0</v>
      </c>
      <c r="BF333" s="158">
        <f t="shared" si="95"/>
        <v>0</v>
      </c>
      <c r="BG333" s="158">
        <f t="shared" si="96"/>
        <v>0</v>
      </c>
      <c r="BH333" s="158">
        <f t="shared" si="97"/>
        <v>0</v>
      </c>
      <c r="BI333" s="158">
        <f t="shared" si="98"/>
        <v>0</v>
      </c>
      <c r="BJ333" s="18" t="s">
        <v>83</v>
      </c>
      <c r="BK333" s="158">
        <f t="shared" si="99"/>
        <v>0</v>
      </c>
      <c r="BL333" s="18" t="s">
        <v>1111</v>
      </c>
      <c r="BM333" s="157" t="s">
        <v>3613</v>
      </c>
    </row>
    <row r="334" spans="2:65" s="1" customFormat="1" ht="16.5" customHeight="1">
      <c r="B334" s="33"/>
      <c r="C334" s="192" t="s">
        <v>1999</v>
      </c>
      <c r="D334" s="192" t="s">
        <v>799</v>
      </c>
      <c r="E334" s="193" t="s">
        <v>3614</v>
      </c>
      <c r="F334" s="194" t="s">
        <v>3615</v>
      </c>
      <c r="G334" s="195" t="s">
        <v>3616</v>
      </c>
      <c r="H334" s="196">
        <v>0.41</v>
      </c>
      <c r="I334" s="197"/>
      <c r="J334" s="198">
        <f t="shared" si="90"/>
        <v>0</v>
      </c>
      <c r="K334" s="194" t="s">
        <v>3204</v>
      </c>
      <c r="L334" s="199"/>
      <c r="M334" s="200" t="s">
        <v>21</v>
      </c>
      <c r="N334" s="201" t="s">
        <v>47</v>
      </c>
      <c r="P334" s="155">
        <f t="shared" si="91"/>
        <v>0</v>
      </c>
      <c r="Q334" s="155">
        <v>0</v>
      </c>
      <c r="R334" s="155">
        <f t="shared" si="92"/>
        <v>0</v>
      </c>
      <c r="S334" s="155">
        <v>0</v>
      </c>
      <c r="T334" s="156">
        <f t="shared" si="93"/>
        <v>0</v>
      </c>
      <c r="AR334" s="157" t="s">
        <v>2338</v>
      </c>
      <c r="AT334" s="157" t="s">
        <v>799</v>
      </c>
      <c r="AU334" s="157" t="s">
        <v>85</v>
      </c>
      <c r="AY334" s="18" t="s">
        <v>160</v>
      </c>
      <c r="BE334" s="158">
        <f t="shared" si="94"/>
        <v>0</v>
      </c>
      <c r="BF334" s="158">
        <f t="shared" si="95"/>
        <v>0</v>
      </c>
      <c r="BG334" s="158">
        <f t="shared" si="96"/>
        <v>0</v>
      </c>
      <c r="BH334" s="158">
        <f t="shared" si="97"/>
        <v>0</v>
      </c>
      <c r="BI334" s="158">
        <f t="shared" si="98"/>
        <v>0</v>
      </c>
      <c r="BJ334" s="18" t="s">
        <v>83</v>
      </c>
      <c r="BK334" s="158">
        <f t="shared" si="99"/>
        <v>0</v>
      </c>
      <c r="BL334" s="18" t="s">
        <v>1111</v>
      </c>
      <c r="BM334" s="157" t="s">
        <v>3617</v>
      </c>
    </row>
    <row r="335" spans="2:65" s="1" customFormat="1" ht="16.5" customHeight="1">
      <c r="B335" s="33"/>
      <c r="C335" s="146" t="s">
        <v>2003</v>
      </c>
      <c r="D335" s="146" t="s">
        <v>162</v>
      </c>
      <c r="E335" s="147" t="s">
        <v>3618</v>
      </c>
      <c r="F335" s="148" t="s">
        <v>3619</v>
      </c>
      <c r="G335" s="149" t="s">
        <v>332</v>
      </c>
      <c r="H335" s="150">
        <v>320</v>
      </c>
      <c r="I335" s="151"/>
      <c r="J335" s="152">
        <f t="shared" si="90"/>
        <v>0</v>
      </c>
      <c r="K335" s="148" t="s">
        <v>3204</v>
      </c>
      <c r="L335" s="33"/>
      <c r="M335" s="153" t="s">
        <v>21</v>
      </c>
      <c r="N335" s="154" t="s">
        <v>47</v>
      </c>
      <c r="P335" s="155">
        <f t="shared" si="91"/>
        <v>0</v>
      </c>
      <c r="Q335" s="155">
        <v>0</v>
      </c>
      <c r="R335" s="155">
        <f t="shared" si="92"/>
        <v>0</v>
      </c>
      <c r="S335" s="155">
        <v>0</v>
      </c>
      <c r="T335" s="156">
        <f t="shared" si="93"/>
        <v>0</v>
      </c>
      <c r="AR335" s="157" t="s">
        <v>1111</v>
      </c>
      <c r="AT335" s="157" t="s">
        <v>162</v>
      </c>
      <c r="AU335" s="157" t="s">
        <v>85</v>
      </c>
      <c r="AY335" s="18" t="s">
        <v>160</v>
      </c>
      <c r="BE335" s="158">
        <f t="shared" si="94"/>
        <v>0</v>
      </c>
      <c r="BF335" s="158">
        <f t="shared" si="95"/>
        <v>0</v>
      </c>
      <c r="BG335" s="158">
        <f t="shared" si="96"/>
        <v>0</v>
      </c>
      <c r="BH335" s="158">
        <f t="shared" si="97"/>
        <v>0</v>
      </c>
      <c r="BI335" s="158">
        <f t="shared" si="98"/>
        <v>0</v>
      </c>
      <c r="BJ335" s="18" t="s">
        <v>83</v>
      </c>
      <c r="BK335" s="158">
        <f t="shared" si="99"/>
        <v>0</v>
      </c>
      <c r="BL335" s="18" t="s">
        <v>1111</v>
      </c>
      <c r="BM335" s="157" t="s">
        <v>3620</v>
      </c>
    </row>
    <row r="336" spans="2:65" s="1" customFormat="1" ht="16.5" customHeight="1">
      <c r="B336" s="33"/>
      <c r="C336" s="192" t="s">
        <v>2007</v>
      </c>
      <c r="D336" s="192" t="s">
        <v>799</v>
      </c>
      <c r="E336" s="193" t="s">
        <v>3621</v>
      </c>
      <c r="F336" s="194" t="s">
        <v>3622</v>
      </c>
      <c r="G336" s="195" t="s">
        <v>3616</v>
      </c>
      <c r="H336" s="196">
        <v>0.32</v>
      </c>
      <c r="I336" s="197"/>
      <c r="J336" s="198">
        <f t="shared" si="90"/>
        <v>0</v>
      </c>
      <c r="K336" s="194" t="s">
        <v>3204</v>
      </c>
      <c r="L336" s="199"/>
      <c r="M336" s="200" t="s">
        <v>21</v>
      </c>
      <c r="N336" s="201" t="s">
        <v>47</v>
      </c>
      <c r="P336" s="155">
        <f t="shared" si="91"/>
        <v>0</v>
      </c>
      <c r="Q336" s="155">
        <v>0</v>
      </c>
      <c r="R336" s="155">
        <f t="shared" si="92"/>
        <v>0</v>
      </c>
      <c r="S336" s="155">
        <v>0</v>
      </c>
      <c r="T336" s="156">
        <f t="shared" si="93"/>
        <v>0</v>
      </c>
      <c r="AR336" s="157" t="s">
        <v>2338</v>
      </c>
      <c r="AT336" s="157" t="s">
        <v>799</v>
      </c>
      <c r="AU336" s="157" t="s">
        <v>85</v>
      </c>
      <c r="AY336" s="18" t="s">
        <v>160</v>
      </c>
      <c r="BE336" s="158">
        <f t="shared" si="94"/>
        <v>0</v>
      </c>
      <c r="BF336" s="158">
        <f t="shared" si="95"/>
        <v>0</v>
      </c>
      <c r="BG336" s="158">
        <f t="shared" si="96"/>
        <v>0</v>
      </c>
      <c r="BH336" s="158">
        <f t="shared" si="97"/>
        <v>0</v>
      </c>
      <c r="BI336" s="158">
        <f t="shared" si="98"/>
        <v>0</v>
      </c>
      <c r="BJ336" s="18" t="s">
        <v>83</v>
      </c>
      <c r="BK336" s="158">
        <f t="shared" si="99"/>
        <v>0</v>
      </c>
      <c r="BL336" s="18" t="s">
        <v>1111</v>
      </c>
      <c r="BM336" s="157" t="s">
        <v>3623</v>
      </c>
    </row>
    <row r="337" spans="2:63" s="11" customFormat="1" ht="25.9" customHeight="1">
      <c r="B337" s="134"/>
      <c r="D337" s="135" t="s">
        <v>75</v>
      </c>
      <c r="E337" s="136" t="s">
        <v>3624</v>
      </c>
      <c r="F337" s="136" t="s">
        <v>3625</v>
      </c>
      <c r="I337" s="137"/>
      <c r="J337" s="138">
        <f>BK337</f>
        <v>0</v>
      </c>
      <c r="L337" s="134"/>
      <c r="M337" s="139"/>
      <c r="P337" s="140">
        <f>P338+P379+P381</f>
        <v>0</v>
      </c>
      <c r="R337" s="140">
        <f>R338+R379+R381</f>
        <v>0</v>
      </c>
      <c r="T337" s="141">
        <f>T338+T379+T381</f>
        <v>0</v>
      </c>
      <c r="AR337" s="135" t="s">
        <v>201</v>
      </c>
      <c r="AT337" s="142" t="s">
        <v>75</v>
      </c>
      <c r="AU337" s="142" t="s">
        <v>76</v>
      </c>
      <c r="AY337" s="135" t="s">
        <v>160</v>
      </c>
      <c r="BK337" s="143">
        <f>BK338+BK379+BK381</f>
        <v>0</v>
      </c>
    </row>
    <row r="338" spans="2:63" s="11" customFormat="1" ht="22.75" customHeight="1">
      <c r="B338" s="134"/>
      <c r="D338" s="135" t="s">
        <v>75</v>
      </c>
      <c r="E338" s="144" t="s">
        <v>3626</v>
      </c>
      <c r="F338" s="144" t="s">
        <v>3627</v>
      </c>
      <c r="I338" s="137"/>
      <c r="J338" s="145">
        <f>BK338</f>
        <v>0</v>
      </c>
      <c r="L338" s="134"/>
      <c r="M338" s="139"/>
      <c r="P338" s="140">
        <f>SUM(P339:P378)</f>
        <v>0</v>
      </c>
      <c r="R338" s="140">
        <f>SUM(R339:R378)</f>
        <v>0</v>
      </c>
      <c r="T338" s="141">
        <f>SUM(T339:T378)</f>
        <v>0</v>
      </c>
      <c r="AR338" s="135" t="s">
        <v>83</v>
      </c>
      <c r="AT338" s="142" t="s">
        <v>75</v>
      </c>
      <c r="AU338" s="142" t="s">
        <v>83</v>
      </c>
      <c r="AY338" s="135" t="s">
        <v>160</v>
      </c>
      <c r="BK338" s="143">
        <f>SUM(BK339:BK378)</f>
        <v>0</v>
      </c>
    </row>
    <row r="339" spans="2:65" s="1" customFormat="1" ht="16.5" customHeight="1">
      <c r="B339" s="33"/>
      <c r="C339" s="146" t="s">
        <v>2011</v>
      </c>
      <c r="D339" s="146" t="s">
        <v>162</v>
      </c>
      <c r="E339" s="147" t="s">
        <v>3628</v>
      </c>
      <c r="F339" s="148" t="s">
        <v>3629</v>
      </c>
      <c r="G339" s="149" t="s">
        <v>250</v>
      </c>
      <c r="H339" s="150">
        <v>1</v>
      </c>
      <c r="I339" s="151"/>
      <c r="J339" s="152">
        <f aca="true" t="shared" si="100" ref="J339:J345">ROUND(I339*H339,2)</f>
        <v>0</v>
      </c>
      <c r="K339" s="148" t="s">
        <v>3183</v>
      </c>
      <c r="L339" s="33"/>
      <c r="M339" s="153" t="s">
        <v>21</v>
      </c>
      <c r="N339" s="154" t="s">
        <v>47</v>
      </c>
      <c r="P339" s="155">
        <f aca="true" t="shared" si="101" ref="P339:P345">O339*H339</f>
        <v>0</v>
      </c>
      <c r="Q339" s="155">
        <v>0</v>
      </c>
      <c r="R339" s="155">
        <f aca="true" t="shared" si="102" ref="R339:R345">Q339*H339</f>
        <v>0</v>
      </c>
      <c r="S339" s="155">
        <v>0</v>
      </c>
      <c r="T339" s="156">
        <f aca="true" t="shared" si="103" ref="T339:T345">S339*H339</f>
        <v>0</v>
      </c>
      <c r="AR339" s="157" t="s">
        <v>167</v>
      </c>
      <c r="AT339" s="157" t="s">
        <v>162</v>
      </c>
      <c r="AU339" s="157" t="s">
        <v>85</v>
      </c>
      <c r="AY339" s="18" t="s">
        <v>160</v>
      </c>
      <c r="BE339" s="158">
        <f aca="true" t="shared" si="104" ref="BE339:BE345">IF(N339="základní",J339,0)</f>
        <v>0</v>
      </c>
      <c r="BF339" s="158">
        <f aca="true" t="shared" si="105" ref="BF339:BF345">IF(N339="snížená",J339,0)</f>
        <v>0</v>
      </c>
      <c r="BG339" s="158">
        <f aca="true" t="shared" si="106" ref="BG339:BG345">IF(N339="zákl. přenesená",J339,0)</f>
        <v>0</v>
      </c>
      <c r="BH339" s="158">
        <f aca="true" t="shared" si="107" ref="BH339:BH345">IF(N339="sníž. přenesená",J339,0)</f>
        <v>0</v>
      </c>
      <c r="BI339" s="158">
        <f aca="true" t="shared" si="108" ref="BI339:BI345">IF(N339="nulová",J339,0)</f>
        <v>0</v>
      </c>
      <c r="BJ339" s="18" t="s">
        <v>83</v>
      </c>
      <c r="BK339" s="158">
        <f aca="true" t="shared" si="109" ref="BK339:BK345">ROUND(I339*H339,2)</f>
        <v>0</v>
      </c>
      <c r="BL339" s="18" t="s">
        <v>167</v>
      </c>
      <c r="BM339" s="157" t="s">
        <v>3630</v>
      </c>
    </row>
    <row r="340" spans="2:65" s="1" customFormat="1" ht="16.5" customHeight="1">
      <c r="B340" s="33"/>
      <c r="C340" s="146" t="s">
        <v>2015</v>
      </c>
      <c r="D340" s="146" t="s">
        <v>162</v>
      </c>
      <c r="E340" s="147" t="s">
        <v>3631</v>
      </c>
      <c r="F340" s="148" t="s">
        <v>3632</v>
      </c>
      <c r="G340" s="149" t="s">
        <v>3132</v>
      </c>
      <c r="H340" s="150">
        <v>1</v>
      </c>
      <c r="I340" s="151"/>
      <c r="J340" s="152">
        <f t="shared" si="100"/>
        <v>0</v>
      </c>
      <c r="K340" s="148" t="s">
        <v>3183</v>
      </c>
      <c r="L340" s="33"/>
      <c r="M340" s="153" t="s">
        <v>21</v>
      </c>
      <c r="N340" s="154" t="s">
        <v>47</v>
      </c>
      <c r="P340" s="155">
        <f t="shared" si="101"/>
        <v>0</v>
      </c>
      <c r="Q340" s="155">
        <v>0</v>
      </c>
      <c r="R340" s="155">
        <f t="shared" si="102"/>
        <v>0</v>
      </c>
      <c r="S340" s="155">
        <v>0</v>
      </c>
      <c r="T340" s="156">
        <f t="shared" si="103"/>
        <v>0</v>
      </c>
      <c r="AR340" s="157" t="s">
        <v>167</v>
      </c>
      <c r="AT340" s="157" t="s">
        <v>162</v>
      </c>
      <c r="AU340" s="157" t="s">
        <v>85</v>
      </c>
      <c r="AY340" s="18" t="s">
        <v>160</v>
      </c>
      <c r="BE340" s="158">
        <f t="shared" si="104"/>
        <v>0</v>
      </c>
      <c r="BF340" s="158">
        <f t="shared" si="105"/>
        <v>0</v>
      </c>
      <c r="BG340" s="158">
        <f t="shared" si="106"/>
        <v>0</v>
      </c>
      <c r="BH340" s="158">
        <f t="shared" si="107"/>
        <v>0</v>
      </c>
      <c r="BI340" s="158">
        <f t="shared" si="108"/>
        <v>0</v>
      </c>
      <c r="BJ340" s="18" t="s">
        <v>83</v>
      </c>
      <c r="BK340" s="158">
        <f t="shared" si="109"/>
        <v>0</v>
      </c>
      <c r="BL340" s="18" t="s">
        <v>167</v>
      </c>
      <c r="BM340" s="157" t="s">
        <v>3633</v>
      </c>
    </row>
    <row r="341" spans="2:65" s="1" customFormat="1" ht="16.5" customHeight="1">
      <c r="B341" s="33"/>
      <c r="C341" s="146" t="s">
        <v>2020</v>
      </c>
      <c r="D341" s="146" t="s">
        <v>162</v>
      </c>
      <c r="E341" s="147" t="s">
        <v>3634</v>
      </c>
      <c r="F341" s="148" t="s">
        <v>3635</v>
      </c>
      <c r="G341" s="149" t="s">
        <v>370</v>
      </c>
      <c r="H341" s="150">
        <v>140</v>
      </c>
      <c r="I341" s="151"/>
      <c r="J341" s="152">
        <f t="shared" si="100"/>
        <v>0</v>
      </c>
      <c r="K341" s="148" t="s">
        <v>3183</v>
      </c>
      <c r="L341" s="33"/>
      <c r="M341" s="153" t="s">
        <v>21</v>
      </c>
      <c r="N341" s="154" t="s">
        <v>47</v>
      </c>
      <c r="P341" s="155">
        <f t="shared" si="101"/>
        <v>0</v>
      </c>
      <c r="Q341" s="155">
        <v>0</v>
      </c>
      <c r="R341" s="155">
        <f t="shared" si="102"/>
        <v>0</v>
      </c>
      <c r="S341" s="155">
        <v>0</v>
      </c>
      <c r="T341" s="156">
        <f t="shared" si="103"/>
        <v>0</v>
      </c>
      <c r="AR341" s="157" t="s">
        <v>167</v>
      </c>
      <c r="AT341" s="157" t="s">
        <v>162</v>
      </c>
      <c r="AU341" s="157" t="s">
        <v>85</v>
      </c>
      <c r="AY341" s="18" t="s">
        <v>160</v>
      </c>
      <c r="BE341" s="158">
        <f t="shared" si="104"/>
        <v>0</v>
      </c>
      <c r="BF341" s="158">
        <f t="shared" si="105"/>
        <v>0</v>
      </c>
      <c r="BG341" s="158">
        <f t="shared" si="106"/>
        <v>0</v>
      </c>
      <c r="BH341" s="158">
        <f t="shared" si="107"/>
        <v>0</v>
      </c>
      <c r="BI341" s="158">
        <f t="shared" si="108"/>
        <v>0</v>
      </c>
      <c r="BJ341" s="18" t="s">
        <v>83</v>
      </c>
      <c r="BK341" s="158">
        <f t="shared" si="109"/>
        <v>0</v>
      </c>
      <c r="BL341" s="18" t="s">
        <v>167</v>
      </c>
      <c r="BM341" s="157" t="s">
        <v>3636</v>
      </c>
    </row>
    <row r="342" spans="2:65" s="1" customFormat="1" ht="16.5" customHeight="1">
      <c r="B342" s="33"/>
      <c r="C342" s="192" t="s">
        <v>2024</v>
      </c>
      <c r="D342" s="192" t="s">
        <v>799</v>
      </c>
      <c r="E342" s="193" t="s">
        <v>3637</v>
      </c>
      <c r="F342" s="194" t="s">
        <v>3638</v>
      </c>
      <c r="G342" s="195" t="s">
        <v>799</v>
      </c>
      <c r="H342" s="196">
        <v>140</v>
      </c>
      <c r="I342" s="197"/>
      <c r="J342" s="198">
        <f t="shared" si="100"/>
        <v>0</v>
      </c>
      <c r="K342" s="194" t="s">
        <v>21</v>
      </c>
      <c r="L342" s="199"/>
      <c r="M342" s="200" t="s">
        <v>21</v>
      </c>
      <c r="N342" s="201" t="s">
        <v>47</v>
      </c>
      <c r="P342" s="155">
        <f t="shared" si="101"/>
        <v>0</v>
      </c>
      <c r="Q342" s="155">
        <v>0</v>
      </c>
      <c r="R342" s="155">
        <f t="shared" si="102"/>
        <v>0</v>
      </c>
      <c r="S342" s="155">
        <v>0</v>
      </c>
      <c r="T342" s="156">
        <f t="shared" si="103"/>
        <v>0</v>
      </c>
      <c r="AR342" s="157" t="s">
        <v>247</v>
      </c>
      <c r="AT342" s="157" t="s">
        <v>799</v>
      </c>
      <c r="AU342" s="157" t="s">
        <v>85</v>
      </c>
      <c r="AY342" s="18" t="s">
        <v>160</v>
      </c>
      <c r="BE342" s="158">
        <f t="shared" si="104"/>
        <v>0</v>
      </c>
      <c r="BF342" s="158">
        <f t="shared" si="105"/>
        <v>0</v>
      </c>
      <c r="BG342" s="158">
        <f t="shared" si="106"/>
        <v>0</v>
      </c>
      <c r="BH342" s="158">
        <f t="shared" si="107"/>
        <v>0</v>
      </c>
      <c r="BI342" s="158">
        <f t="shared" si="108"/>
        <v>0</v>
      </c>
      <c r="BJ342" s="18" t="s">
        <v>83</v>
      </c>
      <c r="BK342" s="158">
        <f t="shared" si="109"/>
        <v>0</v>
      </c>
      <c r="BL342" s="18" t="s">
        <v>167</v>
      </c>
      <c r="BM342" s="157" t="s">
        <v>3639</v>
      </c>
    </row>
    <row r="343" spans="2:65" s="1" customFormat="1" ht="16.5" customHeight="1">
      <c r="B343" s="33"/>
      <c r="C343" s="146" t="s">
        <v>2028</v>
      </c>
      <c r="D343" s="146" t="s">
        <v>162</v>
      </c>
      <c r="E343" s="147" t="s">
        <v>3640</v>
      </c>
      <c r="F343" s="148" t="s">
        <v>3641</v>
      </c>
      <c r="G343" s="149" t="s">
        <v>332</v>
      </c>
      <c r="H343" s="150">
        <v>4</v>
      </c>
      <c r="I343" s="151"/>
      <c r="J343" s="152">
        <f t="shared" si="100"/>
        <v>0</v>
      </c>
      <c r="K343" s="148" t="s">
        <v>3204</v>
      </c>
      <c r="L343" s="33"/>
      <c r="M343" s="153" t="s">
        <v>21</v>
      </c>
      <c r="N343" s="154" t="s">
        <v>47</v>
      </c>
      <c r="P343" s="155">
        <f t="shared" si="101"/>
        <v>0</v>
      </c>
      <c r="Q343" s="155">
        <v>0</v>
      </c>
      <c r="R343" s="155">
        <f t="shared" si="102"/>
        <v>0</v>
      </c>
      <c r="S343" s="155">
        <v>0</v>
      </c>
      <c r="T343" s="156">
        <f t="shared" si="103"/>
        <v>0</v>
      </c>
      <c r="AR343" s="157" t="s">
        <v>167</v>
      </c>
      <c r="AT343" s="157" t="s">
        <v>162</v>
      </c>
      <c r="AU343" s="157" t="s">
        <v>85</v>
      </c>
      <c r="AY343" s="18" t="s">
        <v>160</v>
      </c>
      <c r="BE343" s="158">
        <f t="shared" si="104"/>
        <v>0</v>
      </c>
      <c r="BF343" s="158">
        <f t="shared" si="105"/>
        <v>0</v>
      </c>
      <c r="BG343" s="158">
        <f t="shared" si="106"/>
        <v>0</v>
      </c>
      <c r="BH343" s="158">
        <f t="shared" si="107"/>
        <v>0</v>
      </c>
      <c r="BI343" s="158">
        <f t="shared" si="108"/>
        <v>0</v>
      </c>
      <c r="BJ343" s="18" t="s">
        <v>83</v>
      </c>
      <c r="BK343" s="158">
        <f t="shared" si="109"/>
        <v>0</v>
      </c>
      <c r="BL343" s="18" t="s">
        <v>167</v>
      </c>
      <c r="BM343" s="157" t="s">
        <v>3642</v>
      </c>
    </row>
    <row r="344" spans="2:65" s="1" customFormat="1" ht="16.5" customHeight="1">
      <c r="B344" s="33"/>
      <c r="C344" s="192" t="s">
        <v>2032</v>
      </c>
      <c r="D344" s="192" t="s">
        <v>799</v>
      </c>
      <c r="E344" s="193" t="s">
        <v>3643</v>
      </c>
      <c r="F344" s="194" t="s">
        <v>3644</v>
      </c>
      <c r="G344" s="195" t="s">
        <v>3132</v>
      </c>
      <c r="H344" s="196">
        <v>4</v>
      </c>
      <c r="I344" s="197"/>
      <c r="J344" s="198">
        <f t="shared" si="100"/>
        <v>0</v>
      </c>
      <c r="K344" s="194" t="s">
        <v>21</v>
      </c>
      <c r="L344" s="199"/>
      <c r="M344" s="200" t="s">
        <v>21</v>
      </c>
      <c r="N344" s="201" t="s">
        <v>47</v>
      </c>
      <c r="P344" s="155">
        <f t="shared" si="101"/>
        <v>0</v>
      </c>
      <c r="Q344" s="155">
        <v>0</v>
      </c>
      <c r="R344" s="155">
        <f t="shared" si="102"/>
        <v>0</v>
      </c>
      <c r="S344" s="155">
        <v>0</v>
      </c>
      <c r="T344" s="156">
        <f t="shared" si="103"/>
        <v>0</v>
      </c>
      <c r="AR344" s="157" t="s">
        <v>247</v>
      </c>
      <c r="AT344" s="157" t="s">
        <v>799</v>
      </c>
      <c r="AU344" s="157" t="s">
        <v>85</v>
      </c>
      <c r="AY344" s="18" t="s">
        <v>160</v>
      </c>
      <c r="BE344" s="158">
        <f t="shared" si="104"/>
        <v>0</v>
      </c>
      <c r="BF344" s="158">
        <f t="shared" si="105"/>
        <v>0</v>
      </c>
      <c r="BG344" s="158">
        <f t="shared" si="106"/>
        <v>0</v>
      </c>
      <c r="BH344" s="158">
        <f t="shared" si="107"/>
        <v>0</v>
      </c>
      <c r="BI344" s="158">
        <f t="shared" si="108"/>
        <v>0</v>
      </c>
      <c r="BJ344" s="18" t="s">
        <v>83</v>
      </c>
      <c r="BK344" s="158">
        <f t="shared" si="109"/>
        <v>0</v>
      </c>
      <c r="BL344" s="18" t="s">
        <v>167</v>
      </c>
      <c r="BM344" s="157" t="s">
        <v>3645</v>
      </c>
    </row>
    <row r="345" spans="2:65" s="1" customFormat="1" ht="16.5" customHeight="1">
      <c r="B345" s="33"/>
      <c r="C345" s="192" t="s">
        <v>2036</v>
      </c>
      <c r="D345" s="192" t="s">
        <v>799</v>
      </c>
      <c r="E345" s="193" t="s">
        <v>3540</v>
      </c>
      <c r="F345" s="194" t="s">
        <v>3541</v>
      </c>
      <c r="G345" s="195" t="s">
        <v>3251</v>
      </c>
      <c r="H345" s="196">
        <v>1</v>
      </c>
      <c r="I345" s="197"/>
      <c r="J345" s="198">
        <f t="shared" si="100"/>
        <v>0</v>
      </c>
      <c r="K345" s="194" t="s">
        <v>3183</v>
      </c>
      <c r="L345" s="199"/>
      <c r="M345" s="200" t="s">
        <v>21</v>
      </c>
      <c r="N345" s="201" t="s">
        <v>47</v>
      </c>
      <c r="P345" s="155">
        <f t="shared" si="101"/>
        <v>0</v>
      </c>
      <c r="Q345" s="155">
        <v>0</v>
      </c>
      <c r="R345" s="155">
        <f t="shared" si="102"/>
        <v>0</v>
      </c>
      <c r="S345" s="155">
        <v>0</v>
      </c>
      <c r="T345" s="156">
        <f t="shared" si="103"/>
        <v>0</v>
      </c>
      <c r="AR345" s="157" t="s">
        <v>247</v>
      </c>
      <c r="AT345" s="157" t="s">
        <v>799</v>
      </c>
      <c r="AU345" s="157" t="s">
        <v>85</v>
      </c>
      <c r="AY345" s="18" t="s">
        <v>160</v>
      </c>
      <c r="BE345" s="158">
        <f t="shared" si="104"/>
        <v>0</v>
      </c>
      <c r="BF345" s="158">
        <f t="shared" si="105"/>
        <v>0</v>
      </c>
      <c r="BG345" s="158">
        <f t="shared" si="106"/>
        <v>0</v>
      </c>
      <c r="BH345" s="158">
        <f t="shared" si="107"/>
        <v>0</v>
      </c>
      <c r="BI345" s="158">
        <f t="shared" si="108"/>
        <v>0</v>
      </c>
      <c r="BJ345" s="18" t="s">
        <v>83</v>
      </c>
      <c r="BK345" s="158">
        <f t="shared" si="109"/>
        <v>0</v>
      </c>
      <c r="BL345" s="18" t="s">
        <v>167</v>
      </c>
      <c r="BM345" s="157" t="s">
        <v>3646</v>
      </c>
    </row>
    <row r="346" spans="2:47" s="1" customFormat="1" ht="18">
      <c r="B346" s="33"/>
      <c r="D346" s="159" t="s">
        <v>681</v>
      </c>
      <c r="F346" s="160" t="s">
        <v>3543</v>
      </c>
      <c r="I346" s="94"/>
      <c r="L346" s="33"/>
      <c r="M346" s="161"/>
      <c r="T346" s="54"/>
      <c r="AT346" s="18" t="s">
        <v>681</v>
      </c>
      <c r="AU346" s="18" t="s">
        <v>85</v>
      </c>
    </row>
    <row r="347" spans="2:65" s="1" customFormat="1" ht="16.5" customHeight="1">
      <c r="B347" s="33"/>
      <c r="C347" s="146" t="s">
        <v>2041</v>
      </c>
      <c r="D347" s="146" t="s">
        <v>162</v>
      </c>
      <c r="E347" s="147" t="s">
        <v>3647</v>
      </c>
      <c r="F347" s="148" t="s">
        <v>3648</v>
      </c>
      <c r="G347" s="149" t="s">
        <v>332</v>
      </c>
      <c r="H347" s="150">
        <v>4</v>
      </c>
      <c r="I347" s="151"/>
      <c r="J347" s="152">
        <f>ROUND(I347*H347,2)</f>
        <v>0</v>
      </c>
      <c r="K347" s="148" t="s">
        <v>3183</v>
      </c>
      <c r="L347" s="33"/>
      <c r="M347" s="153" t="s">
        <v>21</v>
      </c>
      <c r="N347" s="154" t="s">
        <v>47</v>
      </c>
      <c r="P347" s="155">
        <f>O347*H347</f>
        <v>0</v>
      </c>
      <c r="Q347" s="155">
        <v>0</v>
      </c>
      <c r="R347" s="155">
        <f>Q347*H347</f>
        <v>0</v>
      </c>
      <c r="S347" s="155">
        <v>0</v>
      </c>
      <c r="T347" s="156">
        <f>S347*H347</f>
        <v>0</v>
      </c>
      <c r="AR347" s="157" t="s">
        <v>167</v>
      </c>
      <c r="AT347" s="157" t="s">
        <v>162</v>
      </c>
      <c r="AU347" s="157" t="s">
        <v>85</v>
      </c>
      <c r="AY347" s="18" t="s">
        <v>160</v>
      </c>
      <c r="BE347" s="158">
        <f>IF(N347="základní",J347,0)</f>
        <v>0</v>
      </c>
      <c r="BF347" s="158">
        <f>IF(N347="snížená",J347,0)</f>
        <v>0</v>
      </c>
      <c r="BG347" s="158">
        <f>IF(N347="zákl. přenesená",J347,0)</f>
        <v>0</v>
      </c>
      <c r="BH347" s="158">
        <f>IF(N347="sníž. přenesená",J347,0)</f>
        <v>0</v>
      </c>
      <c r="BI347" s="158">
        <f>IF(N347="nulová",J347,0)</f>
        <v>0</v>
      </c>
      <c r="BJ347" s="18" t="s">
        <v>83</v>
      </c>
      <c r="BK347" s="158">
        <f>ROUND(I347*H347,2)</f>
        <v>0</v>
      </c>
      <c r="BL347" s="18" t="s">
        <v>167</v>
      </c>
      <c r="BM347" s="157" t="s">
        <v>3649</v>
      </c>
    </row>
    <row r="348" spans="2:65" s="1" customFormat="1" ht="16.5" customHeight="1">
      <c r="B348" s="33"/>
      <c r="C348" s="146" t="s">
        <v>2045</v>
      </c>
      <c r="D348" s="146" t="s">
        <v>162</v>
      </c>
      <c r="E348" s="147" t="s">
        <v>3650</v>
      </c>
      <c r="F348" s="148" t="s">
        <v>3651</v>
      </c>
      <c r="G348" s="149" t="s">
        <v>370</v>
      </c>
      <c r="H348" s="150">
        <v>164</v>
      </c>
      <c r="I348" s="151"/>
      <c r="J348" s="152">
        <f>ROUND(I348*H348,2)</f>
        <v>0</v>
      </c>
      <c r="K348" s="148" t="s">
        <v>3204</v>
      </c>
      <c r="L348" s="33"/>
      <c r="M348" s="153" t="s">
        <v>21</v>
      </c>
      <c r="N348" s="154" t="s">
        <v>47</v>
      </c>
      <c r="P348" s="155">
        <f>O348*H348</f>
        <v>0</v>
      </c>
      <c r="Q348" s="155">
        <v>0</v>
      </c>
      <c r="R348" s="155">
        <f>Q348*H348</f>
        <v>0</v>
      </c>
      <c r="S348" s="155">
        <v>0</v>
      </c>
      <c r="T348" s="156">
        <f>S348*H348</f>
        <v>0</v>
      </c>
      <c r="AR348" s="157" t="s">
        <v>167</v>
      </c>
      <c r="AT348" s="157" t="s">
        <v>162</v>
      </c>
      <c r="AU348" s="157" t="s">
        <v>85</v>
      </c>
      <c r="AY348" s="18" t="s">
        <v>160</v>
      </c>
      <c r="BE348" s="158">
        <f>IF(N348="základní",J348,0)</f>
        <v>0</v>
      </c>
      <c r="BF348" s="158">
        <f>IF(N348="snížená",J348,0)</f>
        <v>0</v>
      </c>
      <c r="BG348" s="158">
        <f>IF(N348="zákl. přenesená",J348,0)</f>
        <v>0</v>
      </c>
      <c r="BH348" s="158">
        <f>IF(N348="sníž. přenesená",J348,0)</f>
        <v>0</v>
      </c>
      <c r="BI348" s="158">
        <f>IF(N348="nulová",J348,0)</f>
        <v>0</v>
      </c>
      <c r="BJ348" s="18" t="s">
        <v>83</v>
      </c>
      <c r="BK348" s="158">
        <f>ROUND(I348*H348,2)</f>
        <v>0</v>
      </c>
      <c r="BL348" s="18" t="s">
        <v>167</v>
      </c>
      <c r="BM348" s="157" t="s">
        <v>3652</v>
      </c>
    </row>
    <row r="349" spans="2:65" s="1" customFormat="1" ht="16.5" customHeight="1">
      <c r="B349" s="33"/>
      <c r="C349" s="192" t="s">
        <v>2050</v>
      </c>
      <c r="D349" s="192" t="s">
        <v>799</v>
      </c>
      <c r="E349" s="193" t="s">
        <v>3388</v>
      </c>
      <c r="F349" s="194" t="s">
        <v>3389</v>
      </c>
      <c r="G349" s="195" t="s">
        <v>3251</v>
      </c>
      <c r="H349" s="196">
        <v>104.96</v>
      </c>
      <c r="I349" s="197"/>
      <c r="J349" s="198">
        <f>ROUND(I349*H349,2)</f>
        <v>0</v>
      </c>
      <c r="K349" s="194" t="s">
        <v>3204</v>
      </c>
      <c r="L349" s="199"/>
      <c r="M349" s="200" t="s">
        <v>21</v>
      </c>
      <c r="N349" s="201" t="s">
        <v>47</v>
      </c>
      <c r="P349" s="155">
        <f>O349*H349</f>
        <v>0</v>
      </c>
      <c r="Q349" s="155">
        <v>0</v>
      </c>
      <c r="R349" s="155">
        <f>Q349*H349</f>
        <v>0</v>
      </c>
      <c r="S349" s="155">
        <v>0</v>
      </c>
      <c r="T349" s="156">
        <f>S349*H349</f>
        <v>0</v>
      </c>
      <c r="AR349" s="157" t="s">
        <v>247</v>
      </c>
      <c r="AT349" s="157" t="s">
        <v>799</v>
      </c>
      <c r="AU349" s="157" t="s">
        <v>85</v>
      </c>
      <c r="AY349" s="18" t="s">
        <v>160</v>
      </c>
      <c r="BE349" s="158">
        <f>IF(N349="základní",J349,0)</f>
        <v>0</v>
      </c>
      <c r="BF349" s="158">
        <f>IF(N349="snížená",J349,0)</f>
        <v>0</v>
      </c>
      <c r="BG349" s="158">
        <f>IF(N349="zákl. přenesená",J349,0)</f>
        <v>0</v>
      </c>
      <c r="BH349" s="158">
        <f>IF(N349="sníž. přenesená",J349,0)</f>
        <v>0</v>
      </c>
      <c r="BI349" s="158">
        <f>IF(N349="nulová",J349,0)</f>
        <v>0</v>
      </c>
      <c r="BJ349" s="18" t="s">
        <v>83</v>
      </c>
      <c r="BK349" s="158">
        <f>ROUND(I349*H349,2)</f>
        <v>0</v>
      </c>
      <c r="BL349" s="18" t="s">
        <v>167</v>
      </c>
      <c r="BM349" s="157" t="s">
        <v>3653</v>
      </c>
    </row>
    <row r="350" spans="2:47" s="1" customFormat="1" ht="18">
      <c r="B350" s="33"/>
      <c r="D350" s="159" t="s">
        <v>681</v>
      </c>
      <c r="F350" s="160" t="s">
        <v>3390</v>
      </c>
      <c r="I350" s="94"/>
      <c r="L350" s="33"/>
      <c r="M350" s="161"/>
      <c r="T350" s="54"/>
      <c r="AT350" s="18" t="s">
        <v>681</v>
      </c>
      <c r="AU350" s="18" t="s">
        <v>85</v>
      </c>
    </row>
    <row r="351" spans="2:65" s="1" customFormat="1" ht="16.5" customHeight="1">
      <c r="B351" s="33"/>
      <c r="C351" s="146" t="s">
        <v>2054</v>
      </c>
      <c r="D351" s="146" t="s">
        <v>162</v>
      </c>
      <c r="E351" s="147" t="s">
        <v>3654</v>
      </c>
      <c r="F351" s="148" t="s">
        <v>3401</v>
      </c>
      <c r="G351" s="149" t="s">
        <v>332</v>
      </c>
      <c r="H351" s="150">
        <v>80</v>
      </c>
      <c r="I351" s="151"/>
      <c r="J351" s="152">
        <f aca="true" t="shared" si="110" ref="J351:J367">ROUND(I351*H351,2)</f>
        <v>0</v>
      </c>
      <c r="K351" s="148" t="s">
        <v>3183</v>
      </c>
      <c r="L351" s="33"/>
      <c r="M351" s="153" t="s">
        <v>21</v>
      </c>
      <c r="N351" s="154" t="s">
        <v>47</v>
      </c>
      <c r="P351" s="155">
        <f aca="true" t="shared" si="111" ref="P351:P367">O351*H351</f>
        <v>0</v>
      </c>
      <c r="Q351" s="155">
        <v>0</v>
      </c>
      <c r="R351" s="155">
        <f aca="true" t="shared" si="112" ref="R351:R367">Q351*H351</f>
        <v>0</v>
      </c>
      <c r="S351" s="155">
        <v>0</v>
      </c>
      <c r="T351" s="156">
        <f aca="true" t="shared" si="113" ref="T351:T367">S351*H351</f>
        <v>0</v>
      </c>
      <c r="AR351" s="157" t="s">
        <v>167</v>
      </c>
      <c r="AT351" s="157" t="s">
        <v>162</v>
      </c>
      <c r="AU351" s="157" t="s">
        <v>85</v>
      </c>
      <c r="AY351" s="18" t="s">
        <v>160</v>
      </c>
      <c r="BE351" s="158">
        <f aca="true" t="shared" si="114" ref="BE351:BE367">IF(N351="základní",J351,0)</f>
        <v>0</v>
      </c>
      <c r="BF351" s="158">
        <f aca="true" t="shared" si="115" ref="BF351:BF367">IF(N351="snížená",J351,0)</f>
        <v>0</v>
      </c>
      <c r="BG351" s="158">
        <f aca="true" t="shared" si="116" ref="BG351:BG367">IF(N351="zákl. přenesená",J351,0)</f>
        <v>0</v>
      </c>
      <c r="BH351" s="158">
        <f aca="true" t="shared" si="117" ref="BH351:BH367">IF(N351="sníž. přenesená",J351,0)</f>
        <v>0</v>
      </c>
      <c r="BI351" s="158">
        <f aca="true" t="shared" si="118" ref="BI351:BI367">IF(N351="nulová",J351,0)</f>
        <v>0</v>
      </c>
      <c r="BJ351" s="18" t="s">
        <v>83</v>
      </c>
      <c r="BK351" s="158">
        <f aca="true" t="shared" si="119" ref="BK351:BK367">ROUND(I351*H351,2)</f>
        <v>0</v>
      </c>
      <c r="BL351" s="18" t="s">
        <v>167</v>
      </c>
      <c r="BM351" s="157" t="s">
        <v>3655</v>
      </c>
    </row>
    <row r="352" spans="2:65" s="1" customFormat="1" ht="16.5" customHeight="1">
      <c r="B352" s="33"/>
      <c r="C352" s="192" t="s">
        <v>2060</v>
      </c>
      <c r="D352" s="192" t="s">
        <v>799</v>
      </c>
      <c r="E352" s="193" t="s">
        <v>3402</v>
      </c>
      <c r="F352" s="194" t="s">
        <v>3403</v>
      </c>
      <c r="G352" s="195" t="s">
        <v>332</v>
      </c>
      <c r="H352" s="196">
        <v>80</v>
      </c>
      <c r="I352" s="197"/>
      <c r="J352" s="198">
        <f t="shared" si="110"/>
        <v>0</v>
      </c>
      <c r="K352" s="194" t="s">
        <v>3204</v>
      </c>
      <c r="L352" s="199"/>
      <c r="M352" s="200" t="s">
        <v>21</v>
      </c>
      <c r="N352" s="201" t="s">
        <v>47</v>
      </c>
      <c r="P352" s="155">
        <f t="shared" si="111"/>
        <v>0</v>
      </c>
      <c r="Q352" s="155">
        <v>0</v>
      </c>
      <c r="R352" s="155">
        <f t="shared" si="112"/>
        <v>0</v>
      </c>
      <c r="S352" s="155">
        <v>0</v>
      </c>
      <c r="T352" s="156">
        <f t="shared" si="113"/>
        <v>0</v>
      </c>
      <c r="AR352" s="157" t="s">
        <v>247</v>
      </c>
      <c r="AT352" s="157" t="s">
        <v>799</v>
      </c>
      <c r="AU352" s="157" t="s">
        <v>85</v>
      </c>
      <c r="AY352" s="18" t="s">
        <v>160</v>
      </c>
      <c r="BE352" s="158">
        <f t="shared" si="114"/>
        <v>0</v>
      </c>
      <c r="BF352" s="158">
        <f t="shared" si="115"/>
        <v>0</v>
      </c>
      <c r="BG352" s="158">
        <f t="shared" si="116"/>
        <v>0</v>
      </c>
      <c r="BH352" s="158">
        <f t="shared" si="117"/>
        <v>0</v>
      </c>
      <c r="BI352" s="158">
        <f t="shared" si="118"/>
        <v>0</v>
      </c>
      <c r="BJ352" s="18" t="s">
        <v>83</v>
      </c>
      <c r="BK352" s="158">
        <f t="shared" si="119"/>
        <v>0</v>
      </c>
      <c r="BL352" s="18" t="s">
        <v>167</v>
      </c>
      <c r="BM352" s="157" t="s">
        <v>3656</v>
      </c>
    </row>
    <row r="353" spans="2:65" s="1" customFormat="1" ht="16.5" customHeight="1">
      <c r="B353" s="33"/>
      <c r="C353" s="146" t="s">
        <v>2064</v>
      </c>
      <c r="D353" s="146" t="s">
        <v>162</v>
      </c>
      <c r="E353" s="147" t="s">
        <v>3408</v>
      </c>
      <c r="F353" s="148" t="s">
        <v>3409</v>
      </c>
      <c r="G353" s="149" t="s">
        <v>332</v>
      </c>
      <c r="H353" s="150">
        <v>4</v>
      </c>
      <c r="I353" s="151"/>
      <c r="J353" s="152">
        <f t="shared" si="110"/>
        <v>0</v>
      </c>
      <c r="K353" s="148" t="s">
        <v>3204</v>
      </c>
      <c r="L353" s="33"/>
      <c r="M353" s="153" t="s">
        <v>21</v>
      </c>
      <c r="N353" s="154" t="s">
        <v>47</v>
      </c>
      <c r="P353" s="155">
        <f t="shared" si="111"/>
        <v>0</v>
      </c>
      <c r="Q353" s="155">
        <v>0</v>
      </c>
      <c r="R353" s="155">
        <f t="shared" si="112"/>
        <v>0</v>
      </c>
      <c r="S353" s="155">
        <v>0</v>
      </c>
      <c r="T353" s="156">
        <f t="shared" si="113"/>
        <v>0</v>
      </c>
      <c r="AR353" s="157" t="s">
        <v>167</v>
      </c>
      <c r="AT353" s="157" t="s">
        <v>162</v>
      </c>
      <c r="AU353" s="157" t="s">
        <v>85</v>
      </c>
      <c r="AY353" s="18" t="s">
        <v>160</v>
      </c>
      <c r="BE353" s="158">
        <f t="shared" si="114"/>
        <v>0</v>
      </c>
      <c r="BF353" s="158">
        <f t="shared" si="115"/>
        <v>0</v>
      </c>
      <c r="BG353" s="158">
        <f t="shared" si="116"/>
        <v>0</v>
      </c>
      <c r="BH353" s="158">
        <f t="shared" si="117"/>
        <v>0</v>
      </c>
      <c r="BI353" s="158">
        <f t="shared" si="118"/>
        <v>0</v>
      </c>
      <c r="BJ353" s="18" t="s">
        <v>83</v>
      </c>
      <c r="BK353" s="158">
        <f t="shared" si="119"/>
        <v>0</v>
      </c>
      <c r="BL353" s="18" t="s">
        <v>167</v>
      </c>
      <c r="BM353" s="157" t="s">
        <v>3657</v>
      </c>
    </row>
    <row r="354" spans="2:65" s="1" customFormat="1" ht="16.5" customHeight="1">
      <c r="B354" s="33"/>
      <c r="C354" s="192" t="s">
        <v>2069</v>
      </c>
      <c r="D354" s="192" t="s">
        <v>799</v>
      </c>
      <c r="E354" s="193" t="s">
        <v>3410</v>
      </c>
      <c r="F354" s="194" t="s">
        <v>3411</v>
      </c>
      <c r="G354" s="195" t="s">
        <v>332</v>
      </c>
      <c r="H354" s="196">
        <v>4</v>
      </c>
      <c r="I354" s="197"/>
      <c r="J354" s="198">
        <f t="shared" si="110"/>
        <v>0</v>
      </c>
      <c r="K354" s="194" t="s">
        <v>3183</v>
      </c>
      <c r="L354" s="199"/>
      <c r="M354" s="200" t="s">
        <v>21</v>
      </c>
      <c r="N354" s="201" t="s">
        <v>47</v>
      </c>
      <c r="P354" s="155">
        <f t="shared" si="111"/>
        <v>0</v>
      </c>
      <c r="Q354" s="155">
        <v>0</v>
      </c>
      <c r="R354" s="155">
        <f t="shared" si="112"/>
        <v>0</v>
      </c>
      <c r="S354" s="155">
        <v>0</v>
      </c>
      <c r="T354" s="156">
        <f t="shared" si="113"/>
        <v>0</v>
      </c>
      <c r="AR354" s="157" t="s">
        <v>247</v>
      </c>
      <c r="AT354" s="157" t="s">
        <v>799</v>
      </c>
      <c r="AU354" s="157" t="s">
        <v>85</v>
      </c>
      <c r="AY354" s="18" t="s">
        <v>160</v>
      </c>
      <c r="BE354" s="158">
        <f t="shared" si="114"/>
        <v>0</v>
      </c>
      <c r="BF354" s="158">
        <f t="shared" si="115"/>
        <v>0</v>
      </c>
      <c r="BG354" s="158">
        <f t="shared" si="116"/>
        <v>0</v>
      </c>
      <c r="BH354" s="158">
        <f t="shared" si="117"/>
        <v>0</v>
      </c>
      <c r="BI354" s="158">
        <f t="shared" si="118"/>
        <v>0</v>
      </c>
      <c r="BJ354" s="18" t="s">
        <v>83</v>
      </c>
      <c r="BK354" s="158">
        <f t="shared" si="119"/>
        <v>0</v>
      </c>
      <c r="BL354" s="18" t="s">
        <v>167</v>
      </c>
      <c r="BM354" s="157" t="s">
        <v>3658</v>
      </c>
    </row>
    <row r="355" spans="2:65" s="1" customFormat="1" ht="16.5" customHeight="1">
      <c r="B355" s="33"/>
      <c r="C355" s="146" t="s">
        <v>2073</v>
      </c>
      <c r="D355" s="146" t="s">
        <v>162</v>
      </c>
      <c r="E355" s="147" t="s">
        <v>3659</v>
      </c>
      <c r="F355" s="148" t="s">
        <v>3660</v>
      </c>
      <c r="G355" s="149" t="s">
        <v>370</v>
      </c>
      <c r="H355" s="150">
        <v>40</v>
      </c>
      <c r="I355" s="151"/>
      <c r="J355" s="152">
        <f t="shared" si="110"/>
        <v>0</v>
      </c>
      <c r="K355" s="148" t="s">
        <v>3183</v>
      </c>
      <c r="L355" s="33"/>
      <c r="M355" s="153" t="s">
        <v>21</v>
      </c>
      <c r="N355" s="154" t="s">
        <v>47</v>
      </c>
      <c r="P355" s="155">
        <f t="shared" si="111"/>
        <v>0</v>
      </c>
      <c r="Q355" s="155">
        <v>0</v>
      </c>
      <c r="R355" s="155">
        <f t="shared" si="112"/>
        <v>0</v>
      </c>
      <c r="S355" s="155">
        <v>0</v>
      </c>
      <c r="T355" s="156">
        <f t="shared" si="113"/>
        <v>0</v>
      </c>
      <c r="AR355" s="157" t="s">
        <v>167</v>
      </c>
      <c r="AT355" s="157" t="s">
        <v>162</v>
      </c>
      <c r="AU355" s="157" t="s">
        <v>85</v>
      </c>
      <c r="AY355" s="18" t="s">
        <v>160</v>
      </c>
      <c r="BE355" s="158">
        <f t="shared" si="114"/>
        <v>0</v>
      </c>
      <c r="BF355" s="158">
        <f t="shared" si="115"/>
        <v>0</v>
      </c>
      <c r="BG355" s="158">
        <f t="shared" si="116"/>
        <v>0</v>
      </c>
      <c r="BH355" s="158">
        <f t="shared" si="117"/>
        <v>0</v>
      </c>
      <c r="BI355" s="158">
        <f t="shared" si="118"/>
        <v>0</v>
      </c>
      <c r="BJ355" s="18" t="s">
        <v>83</v>
      </c>
      <c r="BK355" s="158">
        <f t="shared" si="119"/>
        <v>0</v>
      </c>
      <c r="BL355" s="18" t="s">
        <v>167</v>
      </c>
      <c r="BM355" s="157" t="s">
        <v>3661</v>
      </c>
    </row>
    <row r="356" spans="2:65" s="1" customFormat="1" ht="16.5" customHeight="1">
      <c r="B356" s="33"/>
      <c r="C356" s="192" t="s">
        <v>2078</v>
      </c>
      <c r="D356" s="192" t="s">
        <v>799</v>
      </c>
      <c r="E356" s="193" t="s">
        <v>3662</v>
      </c>
      <c r="F356" s="194" t="s">
        <v>3663</v>
      </c>
      <c r="G356" s="195" t="s">
        <v>799</v>
      </c>
      <c r="H356" s="196">
        <v>40</v>
      </c>
      <c r="I356" s="197"/>
      <c r="J356" s="198">
        <f t="shared" si="110"/>
        <v>0</v>
      </c>
      <c r="K356" s="194" t="s">
        <v>21</v>
      </c>
      <c r="L356" s="199"/>
      <c r="M356" s="200" t="s">
        <v>21</v>
      </c>
      <c r="N356" s="201" t="s">
        <v>47</v>
      </c>
      <c r="P356" s="155">
        <f t="shared" si="111"/>
        <v>0</v>
      </c>
      <c r="Q356" s="155">
        <v>0</v>
      </c>
      <c r="R356" s="155">
        <f t="shared" si="112"/>
        <v>0</v>
      </c>
      <c r="S356" s="155">
        <v>0</v>
      </c>
      <c r="T356" s="156">
        <f t="shared" si="113"/>
        <v>0</v>
      </c>
      <c r="AR356" s="157" t="s">
        <v>247</v>
      </c>
      <c r="AT356" s="157" t="s">
        <v>799</v>
      </c>
      <c r="AU356" s="157" t="s">
        <v>85</v>
      </c>
      <c r="AY356" s="18" t="s">
        <v>160</v>
      </c>
      <c r="BE356" s="158">
        <f t="shared" si="114"/>
        <v>0</v>
      </c>
      <c r="BF356" s="158">
        <f t="shared" si="115"/>
        <v>0</v>
      </c>
      <c r="BG356" s="158">
        <f t="shared" si="116"/>
        <v>0</v>
      </c>
      <c r="BH356" s="158">
        <f t="shared" si="117"/>
        <v>0</v>
      </c>
      <c r="BI356" s="158">
        <f t="shared" si="118"/>
        <v>0</v>
      </c>
      <c r="BJ356" s="18" t="s">
        <v>83</v>
      </c>
      <c r="BK356" s="158">
        <f t="shared" si="119"/>
        <v>0</v>
      </c>
      <c r="BL356" s="18" t="s">
        <v>167</v>
      </c>
      <c r="BM356" s="157" t="s">
        <v>3664</v>
      </c>
    </row>
    <row r="357" spans="2:65" s="1" customFormat="1" ht="16.5" customHeight="1">
      <c r="B357" s="33"/>
      <c r="C357" s="146" t="s">
        <v>2084</v>
      </c>
      <c r="D357" s="146" t="s">
        <v>162</v>
      </c>
      <c r="E357" s="147" t="s">
        <v>3665</v>
      </c>
      <c r="F357" s="148" t="s">
        <v>3666</v>
      </c>
      <c r="G357" s="149" t="s">
        <v>370</v>
      </c>
      <c r="H357" s="150">
        <v>164</v>
      </c>
      <c r="I357" s="151"/>
      <c r="J357" s="152">
        <f t="shared" si="110"/>
        <v>0</v>
      </c>
      <c r="K357" s="148" t="s">
        <v>3204</v>
      </c>
      <c r="L357" s="33"/>
      <c r="M357" s="153" t="s">
        <v>21</v>
      </c>
      <c r="N357" s="154" t="s">
        <v>47</v>
      </c>
      <c r="P357" s="155">
        <f t="shared" si="111"/>
        <v>0</v>
      </c>
      <c r="Q357" s="155">
        <v>0</v>
      </c>
      <c r="R357" s="155">
        <f t="shared" si="112"/>
        <v>0</v>
      </c>
      <c r="S357" s="155">
        <v>0</v>
      </c>
      <c r="T357" s="156">
        <f t="shared" si="113"/>
        <v>0</v>
      </c>
      <c r="AR357" s="157" t="s">
        <v>167</v>
      </c>
      <c r="AT357" s="157" t="s">
        <v>162</v>
      </c>
      <c r="AU357" s="157" t="s">
        <v>85</v>
      </c>
      <c r="AY357" s="18" t="s">
        <v>160</v>
      </c>
      <c r="BE357" s="158">
        <f t="shared" si="114"/>
        <v>0</v>
      </c>
      <c r="BF357" s="158">
        <f t="shared" si="115"/>
        <v>0</v>
      </c>
      <c r="BG357" s="158">
        <f t="shared" si="116"/>
        <v>0</v>
      </c>
      <c r="BH357" s="158">
        <f t="shared" si="117"/>
        <v>0</v>
      </c>
      <c r="BI357" s="158">
        <f t="shared" si="118"/>
        <v>0</v>
      </c>
      <c r="BJ357" s="18" t="s">
        <v>83</v>
      </c>
      <c r="BK357" s="158">
        <f t="shared" si="119"/>
        <v>0</v>
      </c>
      <c r="BL357" s="18" t="s">
        <v>167</v>
      </c>
      <c r="BM357" s="157" t="s">
        <v>3667</v>
      </c>
    </row>
    <row r="358" spans="2:65" s="1" customFormat="1" ht="16.5" customHeight="1">
      <c r="B358" s="33"/>
      <c r="C358" s="192" t="s">
        <v>2088</v>
      </c>
      <c r="D358" s="192" t="s">
        <v>799</v>
      </c>
      <c r="E358" s="193" t="s">
        <v>3668</v>
      </c>
      <c r="F358" s="194" t="s">
        <v>3669</v>
      </c>
      <c r="G358" s="195" t="s">
        <v>799</v>
      </c>
      <c r="H358" s="196">
        <v>164</v>
      </c>
      <c r="I358" s="197"/>
      <c r="J358" s="198">
        <f t="shared" si="110"/>
        <v>0</v>
      </c>
      <c r="K358" s="194" t="s">
        <v>21</v>
      </c>
      <c r="L358" s="199"/>
      <c r="M358" s="200" t="s">
        <v>21</v>
      </c>
      <c r="N358" s="201" t="s">
        <v>47</v>
      </c>
      <c r="P358" s="155">
        <f t="shared" si="111"/>
        <v>0</v>
      </c>
      <c r="Q358" s="155">
        <v>0</v>
      </c>
      <c r="R358" s="155">
        <f t="shared" si="112"/>
        <v>0</v>
      </c>
      <c r="S358" s="155">
        <v>0</v>
      </c>
      <c r="T358" s="156">
        <f t="shared" si="113"/>
        <v>0</v>
      </c>
      <c r="AR358" s="157" t="s">
        <v>247</v>
      </c>
      <c r="AT358" s="157" t="s">
        <v>799</v>
      </c>
      <c r="AU358" s="157" t="s">
        <v>85</v>
      </c>
      <c r="AY358" s="18" t="s">
        <v>160</v>
      </c>
      <c r="BE358" s="158">
        <f t="shared" si="114"/>
        <v>0</v>
      </c>
      <c r="BF358" s="158">
        <f t="shared" si="115"/>
        <v>0</v>
      </c>
      <c r="BG358" s="158">
        <f t="shared" si="116"/>
        <v>0</v>
      </c>
      <c r="BH358" s="158">
        <f t="shared" si="117"/>
        <v>0</v>
      </c>
      <c r="BI358" s="158">
        <f t="shared" si="118"/>
        <v>0</v>
      </c>
      <c r="BJ358" s="18" t="s">
        <v>83</v>
      </c>
      <c r="BK358" s="158">
        <f t="shared" si="119"/>
        <v>0</v>
      </c>
      <c r="BL358" s="18" t="s">
        <v>167</v>
      </c>
      <c r="BM358" s="157" t="s">
        <v>3670</v>
      </c>
    </row>
    <row r="359" spans="2:65" s="1" customFormat="1" ht="16.5" customHeight="1">
      <c r="B359" s="33"/>
      <c r="C359" s="146" t="s">
        <v>2096</v>
      </c>
      <c r="D359" s="146" t="s">
        <v>162</v>
      </c>
      <c r="E359" s="147" t="s">
        <v>3671</v>
      </c>
      <c r="F359" s="148" t="s">
        <v>3672</v>
      </c>
      <c r="G359" s="149" t="s">
        <v>3673</v>
      </c>
      <c r="H359" s="150">
        <v>0.14</v>
      </c>
      <c r="I359" s="151"/>
      <c r="J359" s="152">
        <f t="shared" si="110"/>
        <v>0</v>
      </c>
      <c r="K359" s="148" t="s">
        <v>3183</v>
      </c>
      <c r="L359" s="33"/>
      <c r="M359" s="153" t="s">
        <v>21</v>
      </c>
      <c r="N359" s="154" t="s">
        <v>47</v>
      </c>
      <c r="P359" s="155">
        <f t="shared" si="111"/>
        <v>0</v>
      </c>
      <c r="Q359" s="155">
        <v>0</v>
      </c>
      <c r="R359" s="155">
        <f t="shared" si="112"/>
        <v>0</v>
      </c>
      <c r="S359" s="155">
        <v>0</v>
      </c>
      <c r="T359" s="156">
        <f t="shared" si="113"/>
        <v>0</v>
      </c>
      <c r="AR359" s="157" t="s">
        <v>167</v>
      </c>
      <c r="AT359" s="157" t="s">
        <v>162</v>
      </c>
      <c r="AU359" s="157" t="s">
        <v>85</v>
      </c>
      <c r="AY359" s="18" t="s">
        <v>160</v>
      </c>
      <c r="BE359" s="158">
        <f t="shared" si="114"/>
        <v>0</v>
      </c>
      <c r="BF359" s="158">
        <f t="shared" si="115"/>
        <v>0</v>
      </c>
      <c r="BG359" s="158">
        <f t="shared" si="116"/>
        <v>0</v>
      </c>
      <c r="BH359" s="158">
        <f t="shared" si="117"/>
        <v>0</v>
      </c>
      <c r="BI359" s="158">
        <f t="shared" si="118"/>
        <v>0</v>
      </c>
      <c r="BJ359" s="18" t="s">
        <v>83</v>
      </c>
      <c r="BK359" s="158">
        <f t="shared" si="119"/>
        <v>0</v>
      </c>
      <c r="BL359" s="18" t="s">
        <v>167</v>
      </c>
      <c r="BM359" s="157" t="s">
        <v>3674</v>
      </c>
    </row>
    <row r="360" spans="2:65" s="1" customFormat="1" ht="16.5" customHeight="1">
      <c r="B360" s="33"/>
      <c r="C360" s="146" t="s">
        <v>2102</v>
      </c>
      <c r="D360" s="146" t="s">
        <v>162</v>
      </c>
      <c r="E360" s="147" t="s">
        <v>3675</v>
      </c>
      <c r="F360" s="148" t="s">
        <v>3676</v>
      </c>
      <c r="G360" s="149" t="s">
        <v>332</v>
      </c>
      <c r="H360" s="150">
        <v>4</v>
      </c>
      <c r="I360" s="151"/>
      <c r="J360" s="152">
        <f t="shared" si="110"/>
        <v>0</v>
      </c>
      <c r="K360" s="148" t="s">
        <v>21</v>
      </c>
      <c r="L360" s="33"/>
      <c r="M360" s="153" t="s">
        <v>21</v>
      </c>
      <c r="N360" s="154" t="s">
        <v>47</v>
      </c>
      <c r="P360" s="155">
        <f t="shared" si="111"/>
        <v>0</v>
      </c>
      <c r="Q360" s="155">
        <v>0</v>
      </c>
      <c r="R360" s="155">
        <f t="shared" si="112"/>
        <v>0</v>
      </c>
      <c r="S360" s="155">
        <v>0</v>
      </c>
      <c r="T360" s="156">
        <f t="shared" si="113"/>
        <v>0</v>
      </c>
      <c r="AR360" s="157" t="s">
        <v>167</v>
      </c>
      <c r="AT360" s="157" t="s">
        <v>162</v>
      </c>
      <c r="AU360" s="157" t="s">
        <v>85</v>
      </c>
      <c r="AY360" s="18" t="s">
        <v>160</v>
      </c>
      <c r="BE360" s="158">
        <f t="shared" si="114"/>
        <v>0</v>
      </c>
      <c r="BF360" s="158">
        <f t="shared" si="115"/>
        <v>0</v>
      </c>
      <c r="BG360" s="158">
        <f t="shared" si="116"/>
        <v>0</v>
      </c>
      <c r="BH360" s="158">
        <f t="shared" si="117"/>
        <v>0</v>
      </c>
      <c r="BI360" s="158">
        <f t="shared" si="118"/>
        <v>0</v>
      </c>
      <c r="BJ360" s="18" t="s">
        <v>83</v>
      </c>
      <c r="BK360" s="158">
        <f t="shared" si="119"/>
        <v>0</v>
      </c>
      <c r="BL360" s="18" t="s">
        <v>167</v>
      </c>
      <c r="BM360" s="157" t="s">
        <v>3677</v>
      </c>
    </row>
    <row r="361" spans="2:65" s="1" customFormat="1" ht="16.5" customHeight="1">
      <c r="B361" s="33"/>
      <c r="C361" s="146" t="s">
        <v>2107</v>
      </c>
      <c r="D361" s="146" t="s">
        <v>162</v>
      </c>
      <c r="E361" s="147" t="s">
        <v>3678</v>
      </c>
      <c r="F361" s="148" t="s">
        <v>3679</v>
      </c>
      <c r="G361" s="149" t="s">
        <v>332</v>
      </c>
      <c r="H361" s="150">
        <v>4</v>
      </c>
      <c r="I361" s="151"/>
      <c r="J361" s="152">
        <f t="shared" si="110"/>
        <v>0</v>
      </c>
      <c r="K361" s="148" t="s">
        <v>3183</v>
      </c>
      <c r="L361" s="33"/>
      <c r="M361" s="153" t="s">
        <v>21</v>
      </c>
      <c r="N361" s="154" t="s">
        <v>47</v>
      </c>
      <c r="P361" s="155">
        <f t="shared" si="111"/>
        <v>0</v>
      </c>
      <c r="Q361" s="155">
        <v>0</v>
      </c>
      <c r="R361" s="155">
        <f t="shared" si="112"/>
        <v>0</v>
      </c>
      <c r="S361" s="155">
        <v>0</v>
      </c>
      <c r="T361" s="156">
        <f t="shared" si="113"/>
        <v>0</v>
      </c>
      <c r="AR361" s="157" t="s">
        <v>167</v>
      </c>
      <c r="AT361" s="157" t="s">
        <v>162</v>
      </c>
      <c r="AU361" s="157" t="s">
        <v>85</v>
      </c>
      <c r="AY361" s="18" t="s">
        <v>160</v>
      </c>
      <c r="BE361" s="158">
        <f t="shared" si="114"/>
        <v>0</v>
      </c>
      <c r="BF361" s="158">
        <f t="shared" si="115"/>
        <v>0</v>
      </c>
      <c r="BG361" s="158">
        <f t="shared" si="116"/>
        <v>0</v>
      </c>
      <c r="BH361" s="158">
        <f t="shared" si="117"/>
        <v>0</v>
      </c>
      <c r="BI361" s="158">
        <f t="shared" si="118"/>
        <v>0</v>
      </c>
      <c r="BJ361" s="18" t="s">
        <v>83</v>
      </c>
      <c r="BK361" s="158">
        <f t="shared" si="119"/>
        <v>0</v>
      </c>
      <c r="BL361" s="18" t="s">
        <v>167</v>
      </c>
      <c r="BM361" s="157" t="s">
        <v>3680</v>
      </c>
    </row>
    <row r="362" spans="2:65" s="1" customFormat="1" ht="16.5" customHeight="1">
      <c r="B362" s="33"/>
      <c r="C362" s="146" t="s">
        <v>2112</v>
      </c>
      <c r="D362" s="146" t="s">
        <v>162</v>
      </c>
      <c r="E362" s="147" t="s">
        <v>3681</v>
      </c>
      <c r="F362" s="148" t="s">
        <v>3682</v>
      </c>
      <c r="G362" s="149" t="s">
        <v>370</v>
      </c>
      <c r="H362" s="150">
        <v>140</v>
      </c>
      <c r="I362" s="151"/>
      <c r="J362" s="152">
        <f t="shared" si="110"/>
        <v>0</v>
      </c>
      <c r="K362" s="148" t="s">
        <v>3183</v>
      </c>
      <c r="L362" s="33"/>
      <c r="M362" s="153" t="s">
        <v>21</v>
      </c>
      <c r="N362" s="154" t="s">
        <v>47</v>
      </c>
      <c r="P362" s="155">
        <f t="shared" si="111"/>
        <v>0</v>
      </c>
      <c r="Q362" s="155">
        <v>0</v>
      </c>
      <c r="R362" s="155">
        <f t="shared" si="112"/>
        <v>0</v>
      </c>
      <c r="S362" s="155">
        <v>0</v>
      </c>
      <c r="T362" s="156">
        <f t="shared" si="113"/>
        <v>0</v>
      </c>
      <c r="AR362" s="157" t="s">
        <v>167</v>
      </c>
      <c r="AT362" s="157" t="s">
        <v>162</v>
      </c>
      <c r="AU362" s="157" t="s">
        <v>85</v>
      </c>
      <c r="AY362" s="18" t="s">
        <v>160</v>
      </c>
      <c r="BE362" s="158">
        <f t="shared" si="114"/>
        <v>0</v>
      </c>
      <c r="BF362" s="158">
        <f t="shared" si="115"/>
        <v>0</v>
      </c>
      <c r="BG362" s="158">
        <f t="shared" si="116"/>
        <v>0</v>
      </c>
      <c r="BH362" s="158">
        <f t="shared" si="117"/>
        <v>0</v>
      </c>
      <c r="BI362" s="158">
        <f t="shared" si="118"/>
        <v>0</v>
      </c>
      <c r="BJ362" s="18" t="s">
        <v>83</v>
      </c>
      <c r="BK362" s="158">
        <f t="shared" si="119"/>
        <v>0</v>
      </c>
      <c r="BL362" s="18" t="s">
        <v>167</v>
      </c>
      <c r="BM362" s="157" t="s">
        <v>3683</v>
      </c>
    </row>
    <row r="363" spans="2:65" s="1" customFormat="1" ht="16.5" customHeight="1">
      <c r="B363" s="33"/>
      <c r="C363" s="146" t="s">
        <v>2117</v>
      </c>
      <c r="D363" s="146" t="s">
        <v>162</v>
      </c>
      <c r="E363" s="147" t="s">
        <v>3684</v>
      </c>
      <c r="F363" s="148" t="s">
        <v>3685</v>
      </c>
      <c r="G363" s="149" t="s">
        <v>370</v>
      </c>
      <c r="H363" s="150">
        <v>140</v>
      </c>
      <c r="I363" s="151"/>
      <c r="J363" s="152">
        <f t="shared" si="110"/>
        <v>0</v>
      </c>
      <c r="K363" s="148" t="s">
        <v>3183</v>
      </c>
      <c r="L363" s="33"/>
      <c r="M363" s="153" t="s">
        <v>21</v>
      </c>
      <c r="N363" s="154" t="s">
        <v>47</v>
      </c>
      <c r="P363" s="155">
        <f t="shared" si="111"/>
        <v>0</v>
      </c>
      <c r="Q363" s="155">
        <v>0</v>
      </c>
      <c r="R363" s="155">
        <f t="shared" si="112"/>
        <v>0</v>
      </c>
      <c r="S363" s="155">
        <v>0</v>
      </c>
      <c r="T363" s="156">
        <f t="shared" si="113"/>
        <v>0</v>
      </c>
      <c r="AR363" s="157" t="s">
        <v>167</v>
      </c>
      <c r="AT363" s="157" t="s">
        <v>162</v>
      </c>
      <c r="AU363" s="157" t="s">
        <v>85</v>
      </c>
      <c r="AY363" s="18" t="s">
        <v>160</v>
      </c>
      <c r="BE363" s="158">
        <f t="shared" si="114"/>
        <v>0</v>
      </c>
      <c r="BF363" s="158">
        <f t="shared" si="115"/>
        <v>0</v>
      </c>
      <c r="BG363" s="158">
        <f t="shared" si="116"/>
        <v>0</v>
      </c>
      <c r="BH363" s="158">
        <f t="shared" si="117"/>
        <v>0</v>
      </c>
      <c r="BI363" s="158">
        <f t="shared" si="118"/>
        <v>0</v>
      </c>
      <c r="BJ363" s="18" t="s">
        <v>83</v>
      </c>
      <c r="BK363" s="158">
        <f t="shared" si="119"/>
        <v>0</v>
      </c>
      <c r="BL363" s="18" t="s">
        <v>167</v>
      </c>
      <c r="BM363" s="157" t="s">
        <v>3686</v>
      </c>
    </row>
    <row r="364" spans="2:65" s="1" customFormat="1" ht="16.5" customHeight="1">
      <c r="B364" s="33"/>
      <c r="C364" s="146" t="s">
        <v>2122</v>
      </c>
      <c r="D364" s="146" t="s">
        <v>162</v>
      </c>
      <c r="E364" s="147" t="s">
        <v>3687</v>
      </c>
      <c r="F364" s="148" t="s">
        <v>3688</v>
      </c>
      <c r="G364" s="149" t="s">
        <v>370</v>
      </c>
      <c r="H364" s="150">
        <v>140</v>
      </c>
      <c r="I364" s="151"/>
      <c r="J364" s="152">
        <f t="shared" si="110"/>
        <v>0</v>
      </c>
      <c r="K364" s="148" t="s">
        <v>3183</v>
      </c>
      <c r="L364" s="33"/>
      <c r="M364" s="153" t="s">
        <v>21</v>
      </c>
      <c r="N364" s="154" t="s">
        <v>47</v>
      </c>
      <c r="P364" s="155">
        <f t="shared" si="111"/>
        <v>0</v>
      </c>
      <c r="Q364" s="155">
        <v>0</v>
      </c>
      <c r="R364" s="155">
        <f t="shared" si="112"/>
        <v>0</v>
      </c>
      <c r="S364" s="155">
        <v>0</v>
      </c>
      <c r="T364" s="156">
        <f t="shared" si="113"/>
        <v>0</v>
      </c>
      <c r="AR364" s="157" t="s">
        <v>167</v>
      </c>
      <c r="AT364" s="157" t="s">
        <v>162</v>
      </c>
      <c r="AU364" s="157" t="s">
        <v>85</v>
      </c>
      <c r="AY364" s="18" t="s">
        <v>160</v>
      </c>
      <c r="BE364" s="158">
        <f t="shared" si="114"/>
        <v>0</v>
      </c>
      <c r="BF364" s="158">
        <f t="shared" si="115"/>
        <v>0</v>
      </c>
      <c r="BG364" s="158">
        <f t="shared" si="116"/>
        <v>0</v>
      </c>
      <c r="BH364" s="158">
        <f t="shared" si="117"/>
        <v>0</v>
      </c>
      <c r="BI364" s="158">
        <f t="shared" si="118"/>
        <v>0</v>
      </c>
      <c r="BJ364" s="18" t="s">
        <v>83</v>
      </c>
      <c r="BK364" s="158">
        <f t="shared" si="119"/>
        <v>0</v>
      </c>
      <c r="BL364" s="18" t="s">
        <v>167</v>
      </c>
      <c r="BM364" s="157" t="s">
        <v>3689</v>
      </c>
    </row>
    <row r="365" spans="2:65" s="1" customFormat="1" ht="16.5" customHeight="1">
      <c r="B365" s="33"/>
      <c r="C365" s="146" t="s">
        <v>2127</v>
      </c>
      <c r="D365" s="146" t="s">
        <v>162</v>
      </c>
      <c r="E365" s="147" t="s">
        <v>3690</v>
      </c>
      <c r="F365" s="148" t="s">
        <v>3691</v>
      </c>
      <c r="G365" s="149" t="s">
        <v>204</v>
      </c>
      <c r="H365" s="150">
        <v>49</v>
      </c>
      <c r="I365" s="151"/>
      <c r="J365" s="152">
        <f t="shared" si="110"/>
        <v>0</v>
      </c>
      <c r="K365" s="148" t="s">
        <v>3204</v>
      </c>
      <c r="L365" s="33"/>
      <c r="M365" s="153" t="s">
        <v>21</v>
      </c>
      <c r="N365" s="154" t="s">
        <v>47</v>
      </c>
      <c r="P365" s="155">
        <f t="shared" si="111"/>
        <v>0</v>
      </c>
      <c r="Q365" s="155">
        <v>0</v>
      </c>
      <c r="R365" s="155">
        <f t="shared" si="112"/>
        <v>0</v>
      </c>
      <c r="S365" s="155">
        <v>0</v>
      </c>
      <c r="T365" s="156">
        <f t="shared" si="113"/>
        <v>0</v>
      </c>
      <c r="AR365" s="157" t="s">
        <v>167</v>
      </c>
      <c r="AT365" s="157" t="s">
        <v>162</v>
      </c>
      <c r="AU365" s="157" t="s">
        <v>85</v>
      </c>
      <c r="AY365" s="18" t="s">
        <v>160</v>
      </c>
      <c r="BE365" s="158">
        <f t="shared" si="114"/>
        <v>0</v>
      </c>
      <c r="BF365" s="158">
        <f t="shared" si="115"/>
        <v>0</v>
      </c>
      <c r="BG365" s="158">
        <f t="shared" si="116"/>
        <v>0</v>
      </c>
      <c r="BH365" s="158">
        <f t="shared" si="117"/>
        <v>0</v>
      </c>
      <c r="BI365" s="158">
        <f t="shared" si="118"/>
        <v>0</v>
      </c>
      <c r="BJ365" s="18" t="s">
        <v>83</v>
      </c>
      <c r="BK365" s="158">
        <f t="shared" si="119"/>
        <v>0</v>
      </c>
      <c r="BL365" s="18" t="s">
        <v>167</v>
      </c>
      <c r="BM365" s="157" t="s">
        <v>3692</v>
      </c>
    </row>
    <row r="366" spans="2:65" s="1" customFormat="1" ht="16.5" customHeight="1">
      <c r="B366" s="33"/>
      <c r="C366" s="146" t="s">
        <v>2132</v>
      </c>
      <c r="D366" s="146" t="s">
        <v>162</v>
      </c>
      <c r="E366" s="147" t="s">
        <v>3693</v>
      </c>
      <c r="F366" s="148" t="s">
        <v>3694</v>
      </c>
      <c r="G366" s="149" t="s">
        <v>370</v>
      </c>
      <c r="H366" s="150">
        <v>164</v>
      </c>
      <c r="I366" s="151"/>
      <c r="J366" s="152">
        <f t="shared" si="110"/>
        <v>0</v>
      </c>
      <c r="K366" s="148" t="s">
        <v>3183</v>
      </c>
      <c r="L366" s="33"/>
      <c r="M366" s="153" t="s">
        <v>21</v>
      </c>
      <c r="N366" s="154" t="s">
        <v>47</v>
      </c>
      <c r="P366" s="155">
        <f t="shared" si="111"/>
        <v>0</v>
      </c>
      <c r="Q366" s="155">
        <v>0</v>
      </c>
      <c r="R366" s="155">
        <f t="shared" si="112"/>
        <v>0</v>
      </c>
      <c r="S366" s="155">
        <v>0</v>
      </c>
      <c r="T366" s="156">
        <f t="shared" si="113"/>
        <v>0</v>
      </c>
      <c r="AR366" s="157" t="s">
        <v>167</v>
      </c>
      <c r="AT366" s="157" t="s">
        <v>162</v>
      </c>
      <c r="AU366" s="157" t="s">
        <v>85</v>
      </c>
      <c r="AY366" s="18" t="s">
        <v>160</v>
      </c>
      <c r="BE366" s="158">
        <f t="shared" si="114"/>
        <v>0</v>
      </c>
      <c r="BF366" s="158">
        <f t="shared" si="115"/>
        <v>0</v>
      </c>
      <c r="BG366" s="158">
        <f t="shared" si="116"/>
        <v>0</v>
      </c>
      <c r="BH366" s="158">
        <f t="shared" si="117"/>
        <v>0</v>
      </c>
      <c r="BI366" s="158">
        <f t="shared" si="118"/>
        <v>0</v>
      </c>
      <c r="BJ366" s="18" t="s">
        <v>83</v>
      </c>
      <c r="BK366" s="158">
        <f t="shared" si="119"/>
        <v>0</v>
      </c>
      <c r="BL366" s="18" t="s">
        <v>167</v>
      </c>
      <c r="BM366" s="157" t="s">
        <v>3695</v>
      </c>
    </row>
    <row r="367" spans="2:65" s="1" customFormat="1" ht="16.5" customHeight="1">
      <c r="B367" s="33"/>
      <c r="C367" s="192" t="s">
        <v>2136</v>
      </c>
      <c r="D367" s="192" t="s">
        <v>799</v>
      </c>
      <c r="E367" s="193" t="s">
        <v>3696</v>
      </c>
      <c r="F367" s="194" t="s">
        <v>3697</v>
      </c>
      <c r="G367" s="195" t="s">
        <v>370</v>
      </c>
      <c r="H367" s="196">
        <v>164</v>
      </c>
      <c r="I367" s="197"/>
      <c r="J367" s="198">
        <f t="shared" si="110"/>
        <v>0</v>
      </c>
      <c r="K367" s="194" t="s">
        <v>3183</v>
      </c>
      <c r="L367" s="199"/>
      <c r="M367" s="200" t="s">
        <v>21</v>
      </c>
      <c r="N367" s="201" t="s">
        <v>47</v>
      </c>
      <c r="P367" s="155">
        <f t="shared" si="111"/>
        <v>0</v>
      </c>
      <c r="Q367" s="155">
        <v>0</v>
      </c>
      <c r="R367" s="155">
        <f t="shared" si="112"/>
        <v>0</v>
      </c>
      <c r="S367" s="155">
        <v>0</v>
      </c>
      <c r="T367" s="156">
        <f t="shared" si="113"/>
        <v>0</v>
      </c>
      <c r="AR367" s="157" t="s">
        <v>247</v>
      </c>
      <c r="AT367" s="157" t="s">
        <v>799</v>
      </c>
      <c r="AU367" s="157" t="s">
        <v>85</v>
      </c>
      <c r="AY367" s="18" t="s">
        <v>160</v>
      </c>
      <c r="BE367" s="158">
        <f t="shared" si="114"/>
        <v>0</v>
      </c>
      <c r="BF367" s="158">
        <f t="shared" si="115"/>
        <v>0</v>
      </c>
      <c r="BG367" s="158">
        <f t="shared" si="116"/>
        <v>0</v>
      </c>
      <c r="BH367" s="158">
        <f t="shared" si="117"/>
        <v>0</v>
      </c>
      <c r="BI367" s="158">
        <f t="shared" si="118"/>
        <v>0</v>
      </c>
      <c r="BJ367" s="18" t="s">
        <v>83</v>
      </c>
      <c r="BK367" s="158">
        <f t="shared" si="119"/>
        <v>0</v>
      </c>
      <c r="BL367" s="18" t="s">
        <v>167</v>
      </c>
      <c r="BM367" s="157" t="s">
        <v>3698</v>
      </c>
    </row>
    <row r="368" spans="2:47" s="1" customFormat="1" ht="18">
      <c r="B368" s="33"/>
      <c r="D368" s="159" t="s">
        <v>681</v>
      </c>
      <c r="F368" s="160" t="s">
        <v>3699</v>
      </c>
      <c r="I368" s="94"/>
      <c r="L368" s="33"/>
      <c r="M368" s="161"/>
      <c r="T368" s="54"/>
      <c r="AT368" s="18" t="s">
        <v>681</v>
      </c>
      <c r="AU368" s="18" t="s">
        <v>85</v>
      </c>
    </row>
    <row r="369" spans="2:65" s="1" customFormat="1" ht="16.5" customHeight="1">
      <c r="B369" s="33"/>
      <c r="C369" s="146" t="s">
        <v>2140</v>
      </c>
      <c r="D369" s="146" t="s">
        <v>162</v>
      </c>
      <c r="E369" s="147" t="s">
        <v>3700</v>
      </c>
      <c r="F369" s="148" t="s">
        <v>3140</v>
      </c>
      <c r="G369" s="149" t="s">
        <v>332</v>
      </c>
      <c r="H369" s="150">
        <v>50</v>
      </c>
      <c r="I369" s="151"/>
      <c r="J369" s="152">
        <f aca="true" t="shared" si="120" ref="J369:J378">ROUND(I369*H369,2)</f>
        <v>0</v>
      </c>
      <c r="K369" s="148" t="s">
        <v>3204</v>
      </c>
      <c r="L369" s="33"/>
      <c r="M369" s="153" t="s">
        <v>21</v>
      </c>
      <c r="N369" s="154" t="s">
        <v>47</v>
      </c>
      <c r="P369" s="155">
        <f aca="true" t="shared" si="121" ref="P369:P378">O369*H369</f>
        <v>0</v>
      </c>
      <c r="Q369" s="155">
        <v>0</v>
      </c>
      <c r="R369" s="155">
        <f aca="true" t="shared" si="122" ref="R369:R378">Q369*H369</f>
        <v>0</v>
      </c>
      <c r="S369" s="155">
        <v>0</v>
      </c>
      <c r="T369" s="156">
        <f aca="true" t="shared" si="123" ref="T369:T378">S369*H369</f>
        <v>0</v>
      </c>
      <c r="AR369" s="157" t="s">
        <v>167</v>
      </c>
      <c r="AT369" s="157" t="s">
        <v>162</v>
      </c>
      <c r="AU369" s="157" t="s">
        <v>85</v>
      </c>
      <c r="AY369" s="18" t="s">
        <v>160</v>
      </c>
      <c r="BE369" s="158">
        <f aca="true" t="shared" si="124" ref="BE369:BE378">IF(N369="základní",J369,0)</f>
        <v>0</v>
      </c>
      <c r="BF369" s="158">
        <f aca="true" t="shared" si="125" ref="BF369:BF378">IF(N369="snížená",J369,0)</f>
        <v>0</v>
      </c>
      <c r="BG369" s="158">
        <f aca="true" t="shared" si="126" ref="BG369:BG378">IF(N369="zákl. přenesená",J369,0)</f>
        <v>0</v>
      </c>
      <c r="BH369" s="158">
        <f aca="true" t="shared" si="127" ref="BH369:BH378">IF(N369="sníž. přenesená",J369,0)</f>
        <v>0</v>
      </c>
      <c r="BI369" s="158">
        <f aca="true" t="shared" si="128" ref="BI369:BI378">IF(N369="nulová",J369,0)</f>
        <v>0</v>
      </c>
      <c r="BJ369" s="18" t="s">
        <v>83</v>
      </c>
      <c r="BK369" s="158">
        <f aca="true" t="shared" si="129" ref="BK369:BK378">ROUND(I369*H369,2)</f>
        <v>0</v>
      </c>
      <c r="BL369" s="18" t="s">
        <v>167</v>
      </c>
      <c r="BM369" s="157" t="s">
        <v>3701</v>
      </c>
    </row>
    <row r="370" spans="2:65" s="1" customFormat="1" ht="16.5" customHeight="1">
      <c r="B370" s="33"/>
      <c r="C370" s="146" t="s">
        <v>2144</v>
      </c>
      <c r="D370" s="146" t="s">
        <v>162</v>
      </c>
      <c r="E370" s="147" t="s">
        <v>3702</v>
      </c>
      <c r="F370" s="148" t="s">
        <v>3703</v>
      </c>
      <c r="G370" s="149" t="s">
        <v>332</v>
      </c>
      <c r="H370" s="150">
        <v>4</v>
      </c>
      <c r="I370" s="151"/>
      <c r="J370" s="152">
        <f t="shared" si="120"/>
        <v>0</v>
      </c>
      <c r="K370" s="148" t="s">
        <v>3204</v>
      </c>
      <c r="L370" s="33"/>
      <c r="M370" s="153" t="s">
        <v>21</v>
      </c>
      <c r="N370" s="154" t="s">
        <v>47</v>
      </c>
      <c r="P370" s="155">
        <f t="shared" si="121"/>
        <v>0</v>
      </c>
      <c r="Q370" s="155">
        <v>0</v>
      </c>
      <c r="R370" s="155">
        <f t="shared" si="122"/>
        <v>0</v>
      </c>
      <c r="S370" s="155">
        <v>0</v>
      </c>
      <c r="T370" s="156">
        <f t="shared" si="123"/>
        <v>0</v>
      </c>
      <c r="AR370" s="157" t="s">
        <v>167</v>
      </c>
      <c r="AT370" s="157" t="s">
        <v>162</v>
      </c>
      <c r="AU370" s="157" t="s">
        <v>85</v>
      </c>
      <c r="AY370" s="18" t="s">
        <v>160</v>
      </c>
      <c r="BE370" s="158">
        <f t="shared" si="124"/>
        <v>0</v>
      </c>
      <c r="BF370" s="158">
        <f t="shared" si="125"/>
        <v>0</v>
      </c>
      <c r="BG370" s="158">
        <f t="shared" si="126"/>
        <v>0</v>
      </c>
      <c r="BH370" s="158">
        <f t="shared" si="127"/>
        <v>0</v>
      </c>
      <c r="BI370" s="158">
        <f t="shared" si="128"/>
        <v>0</v>
      </c>
      <c r="BJ370" s="18" t="s">
        <v>83</v>
      </c>
      <c r="BK370" s="158">
        <f t="shared" si="129"/>
        <v>0</v>
      </c>
      <c r="BL370" s="18" t="s">
        <v>167</v>
      </c>
      <c r="BM370" s="157" t="s">
        <v>3704</v>
      </c>
    </row>
    <row r="371" spans="2:65" s="1" customFormat="1" ht="16.5" customHeight="1">
      <c r="B371" s="33"/>
      <c r="C371" s="192" t="s">
        <v>2149</v>
      </c>
      <c r="D371" s="192" t="s">
        <v>799</v>
      </c>
      <c r="E371" s="193" t="s">
        <v>3705</v>
      </c>
      <c r="F371" s="194" t="s">
        <v>3706</v>
      </c>
      <c r="G371" s="195" t="s">
        <v>332</v>
      </c>
      <c r="H371" s="196">
        <v>4</v>
      </c>
      <c r="I371" s="197"/>
      <c r="J371" s="198">
        <f t="shared" si="120"/>
        <v>0</v>
      </c>
      <c r="K371" s="194" t="s">
        <v>21</v>
      </c>
      <c r="L371" s="199"/>
      <c r="M371" s="200" t="s">
        <v>21</v>
      </c>
      <c r="N371" s="201" t="s">
        <v>47</v>
      </c>
      <c r="P371" s="155">
        <f t="shared" si="121"/>
        <v>0</v>
      </c>
      <c r="Q371" s="155">
        <v>0</v>
      </c>
      <c r="R371" s="155">
        <f t="shared" si="122"/>
        <v>0</v>
      </c>
      <c r="S371" s="155">
        <v>0</v>
      </c>
      <c r="T371" s="156">
        <f t="shared" si="123"/>
        <v>0</v>
      </c>
      <c r="AR371" s="157" t="s">
        <v>247</v>
      </c>
      <c r="AT371" s="157" t="s">
        <v>799</v>
      </c>
      <c r="AU371" s="157" t="s">
        <v>85</v>
      </c>
      <c r="AY371" s="18" t="s">
        <v>160</v>
      </c>
      <c r="BE371" s="158">
        <f t="shared" si="124"/>
        <v>0</v>
      </c>
      <c r="BF371" s="158">
        <f t="shared" si="125"/>
        <v>0</v>
      </c>
      <c r="BG371" s="158">
        <f t="shared" si="126"/>
        <v>0</v>
      </c>
      <c r="BH371" s="158">
        <f t="shared" si="127"/>
        <v>0</v>
      </c>
      <c r="BI371" s="158">
        <f t="shared" si="128"/>
        <v>0</v>
      </c>
      <c r="BJ371" s="18" t="s">
        <v>83</v>
      </c>
      <c r="BK371" s="158">
        <f t="shared" si="129"/>
        <v>0</v>
      </c>
      <c r="BL371" s="18" t="s">
        <v>167</v>
      </c>
      <c r="BM371" s="157" t="s">
        <v>3707</v>
      </c>
    </row>
    <row r="372" spans="2:65" s="1" customFormat="1" ht="16.5" customHeight="1">
      <c r="B372" s="33"/>
      <c r="C372" s="146" t="s">
        <v>2153</v>
      </c>
      <c r="D372" s="146" t="s">
        <v>162</v>
      </c>
      <c r="E372" s="147" t="s">
        <v>3708</v>
      </c>
      <c r="F372" s="148" t="s">
        <v>3709</v>
      </c>
      <c r="G372" s="149" t="s">
        <v>332</v>
      </c>
      <c r="H372" s="150">
        <v>4</v>
      </c>
      <c r="I372" s="151"/>
      <c r="J372" s="152">
        <f t="shared" si="120"/>
        <v>0</v>
      </c>
      <c r="K372" s="148" t="s">
        <v>3204</v>
      </c>
      <c r="L372" s="33"/>
      <c r="M372" s="153" t="s">
        <v>21</v>
      </c>
      <c r="N372" s="154" t="s">
        <v>47</v>
      </c>
      <c r="P372" s="155">
        <f t="shared" si="121"/>
        <v>0</v>
      </c>
      <c r="Q372" s="155">
        <v>0</v>
      </c>
      <c r="R372" s="155">
        <f t="shared" si="122"/>
        <v>0</v>
      </c>
      <c r="S372" s="155">
        <v>0</v>
      </c>
      <c r="T372" s="156">
        <f t="shared" si="123"/>
        <v>0</v>
      </c>
      <c r="AR372" s="157" t="s">
        <v>167</v>
      </c>
      <c r="AT372" s="157" t="s">
        <v>162</v>
      </c>
      <c r="AU372" s="157" t="s">
        <v>85</v>
      </c>
      <c r="AY372" s="18" t="s">
        <v>160</v>
      </c>
      <c r="BE372" s="158">
        <f t="shared" si="124"/>
        <v>0</v>
      </c>
      <c r="BF372" s="158">
        <f t="shared" si="125"/>
        <v>0</v>
      </c>
      <c r="BG372" s="158">
        <f t="shared" si="126"/>
        <v>0</v>
      </c>
      <c r="BH372" s="158">
        <f t="shared" si="127"/>
        <v>0</v>
      </c>
      <c r="BI372" s="158">
        <f t="shared" si="128"/>
        <v>0</v>
      </c>
      <c r="BJ372" s="18" t="s">
        <v>83</v>
      </c>
      <c r="BK372" s="158">
        <f t="shared" si="129"/>
        <v>0</v>
      </c>
      <c r="BL372" s="18" t="s">
        <v>167</v>
      </c>
      <c r="BM372" s="157" t="s">
        <v>3710</v>
      </c>
    </row>
    <row r="373" spans="2:65" s="1" customFormat="1" ht="16.5" customHeight="1">
      <c r="B373" s="33"/>
      <c r="C373" s="192" t="s">
        <v>2158</v>
      </c>
      <c r="D373" s="192" t="s">
        <v>799</v>
      </c>
      <c r="E373" s="193" t="s">
        <v>3711</v>
      </c>
      <c r="F373" s="194" t="s">
        <v>3712</v>
      </c>
      <c r="G373" s="195" t="s">
        <v>3174</v>
      </c>
      <c r="H373" s="196">
        <v>4</v>
      </c>
      <c r="I373" s="197"/>
      <c r="J373" s="198">
        <f t="shared" si="120"/>
        <v>0</v>
      </c>
      <c r="K373" s="194" t="s">
        <v>21</v>
      </c>
      <c r="L373" s="199"/>
      <c r="M373" s="200" t="s">
        <v>21</v>
      </c>
      <c r="N373" s="201" t="s">
        <v>47</v>
      </c>
      <c r="P373" s="155">
        <f t="shared" si="121"/>
        <v>0</v>
      </c>
      <c r="Q373" s="155">
        <v>0</v>
      </c>
      <c r="R373" s="155">
        <f t="shared" si="122"/>
        <v>0</v>
      </c>
      <c r="S373" s="155">
        <v>0</v>
      </c>
      <c r="T373" s="156">
        <f t="shared" si="123"/>
        <v>0</v>
      </c>
      <c r="AR373" s="157" t="s">
        <v>247</v>
      </c>
      <c r="AT373" s="157" t="s">
        <v>799</v>
      </c>
      <c r="AU373" s="157" t="s">
        <v>85</v>
      </c>
      <c r="AY373" s="18" t="s">
        <v>160</v>
      </c>
      <c r="BE373" s="158">
        <f t="shared" si="124"/>
        <v>0</v>
      </c>
      <c r="BF373" s="158">
        <f t="shared" si="125"/>
        <v>0</v>
      </c>
      <c r="BG373" s="158">
        <f t="shared" si="126"/>
        <v>0</v>
      </c>
      <c r="BH373" s="158">
        <f t="shared" si="127"/>
        <v>0</v>
      </c>
      <c r="BI373" s="158">
        <f t="shared" si="128"/>
        <v>0</v>
      </c>
      <c r="BJ373" s="18" t="s">
        <v>83</v>
      </c>
      <c r="BK373" s="158">
        <f t="shared" si="129"/>
        <v>0</v>
      </c>
      <c r="BL373" s="18" t="s">
        <v>167</v>
      </c>
      <c r="BM373" s="157" t="s">
        <v>3713</v>
      </c>
    </row>
    <row r="374" spans="2:65" s="1" customFormat="1" ht="16.5" customHeight="1">
      <c r="B374" s="33"/>
      <c r="C374" s="146" t="s">
        <v>2162</v>
      </c>
      <c r="D374" s="146" t="s">
        <v>162</v>
      </c>
      <c r="E374" s="147" t="s">
        <v>3714</v>
      </c>
      <c r="F374" s="148" t="s">
        <v>3715</v>
      </c>
      <c r="G374" s="149" t="s">
        <v>3716</v>
      </c>
      <c r="H374" s="150">
        <v>2</v>
      </c>
      <c r="I374" s="151"/>
      <c r="J374" s="152">
        <f t="shared" si="120"/>
        <v>0</v>
      </c>
      <c r="K374" s="148" t="s">
        <v>3135</v>
      </c>
      <c r="L374" s="33"/>
      <c r="M374" s="153" t="s">
        <v>21</v>
      </c>
      <c r="N374" s="154" t="s">
        <v>47</v>
      </c>
      <c r="P374" s="155">
        <f t="shared" si="121"/>
        <v>0</v>
      </c>
      <c r="Q374" s="155">
        <v>0</v>
      </c>
      <c r="R374" s="155">
        <f t="shared" si="122"/>
        <v>0</v>
      </c>
      <c r="S374" s="155">
        <v>0</v>
      </c>
      <c r="T374" s="156">
        <f t="shared" si="123"/>
        <v>0</v>
      </c>
      <c r="AR374" s="157" t="s">
        <v>167</v>
      </c>
      <c r="AT374" s="157" t="s">
        <v>162</v>
      </c>
      <c r="AU374" s="157" t="s">
        <v>85</v>
      </c>
      <c r="AY374" s="18" t="s">
        <v>160</v>
      </c>
      <c r="BE374" s="158">
        <f t="shared" si="124"/>
        <v>0</v>
      </c>
      <c r="BF374" s="158">
        <f t="shared" si="125"/>
        <v>0</v>
      </c>
      <c r="BG374" s="158">
        <f t="shared" si="126"/>
        <v>0</v>
      </c>
      <c r="BH374" s="158">
        <f t="shared" si="127"/>
        <v>0</v>
      </c>
      <c r="BI374" s="158">
        <f t="shared" si="128"/>
        <v>0</v>
      </c>
      <c r="BJ374" s="18" t="s">
        <v>83</v>
      </c>
      <c r="BK374" s="158">
        <f t="shared" si="129"/>
        <v>0</v>
      </c>
      <c r="BL374" s="18" t="s">
        <v>167</v>
      </c>
      <c r="BM374" s="157" t="s">
        <v>3717</v>
      </c>
    </row>
    <row r="375" spans="2:65" s="1" customFormat="1" ht="16.5" customHeight="1">
      <c r="B375" s="33"/>
      <c r="C375" s="146" t="s">
        <v>2167</v>
      </c>
      <c r="D375" s="146" t="s">
        <v>162</v>
      </c>
      <c r="E375" s="147" t="s">
        <v>3718</v>
      </c>
      <c r="F375" s="148" t="s">
        <v>3719</v>
      </c>
      <c r="G375" s="149" t="s">
        <v>3716</v>
      </c>
      <c r="H375" s="150">
        <v>60</v>
      </c>
      <c r="I375" s="151"/>
      <c r="J375" s="152">
        <f t="shared" si="120"/>
        <v>0</v>
      </c>
      <c r="K375" s="148" t="s">
        <v>3183</v>
      </c>
      <c r="L375" s="33"/>
      <c r="M375" s="153" t="s">
        <v>21</v>
      </c>
      <c r="N375" s="154" t="s">
        <v>47</v>
      </c>
      <c r="P375" s="155">
        <f t="shared" si="121"/>
        <v>0</v>
      </c>
      <c r="Q375" s="155">
        <v>0</v>
      </c>
      <c r="R375" s="155">
        <f t="shared" si="122"/>
        <v>0</v>
      </c>
      <c r="S375" s="155">
        <v>0</v>
      </c>
      <c r="T375" s="156">
        <f t="shared" si="123"/>
        <v>0</v>
      </c>
      <c r="AR375" s="157" t="s">
        <v>167</v>
      </c>
      <c r="AT375" s="157" t="s">
        <v>162</v>
      </c>
      <c r="AU375" s="157" t="s">
        <v>85</v>
      </c>
      <c r="AY375" s="18" t="s">
        <v>160</v>
      </c>
      <c r="BE375" s="158">
        <f t="shared" si="124"/>
        <v>0</v>
      </c>
      <c r="BF375" s="158">
        <f t="shared" si="125"/>
        <v>0</v>
      </c>
      <c r="BG375" s="158">
        <f t="shared" si="126"/>
        <v>0</v>
      </c>
      <c r="BH375" s="158">
        <f t="shared" si="127"/>
        <v>0</v>
      </c>
      <c r="BI375" s="158">
        <f t="shared" si="128"/>
        <v>0</v>
      </c>
      <c r="BJ375" s="18" t="s">
        <v>83</v>
      </c>
      <c r="BK375" s="158">
        <f t="shared" si="129"/>
        <v>0</v>
      </c>
      <c r="BL375" s="18" t="s">
        <v>167</v>
      </c>
      <c r="BM375" s="157" t="s">
        <v>3720</v>
      </c>
    </row>
    <row r="376" spans="2:65" s="1" customFormat="1" ht="16.5" customHeight="1">
      <c r="B376" s="33"/>
      <c r="C376" s="146" t="s">
        <v>2171</v>
      </c>
      <c r="D376" s="146" t="s">
        <v>162</v>
      </c>
      <c r="E376" s="147" t="s">
        <v>3721</v>
      </c>
      <c r="F376" s="148" t="s">
        <v>3722</v>
      </c>
      <c r="G376" s="149" t="s">
        <v>3546</v>
      </c>
      <c r="H376" s="209"/>
      <c r="I376" s="151"/>
      <c r="J376" s="152">
        <f t="shared" si="120"/>
        <v>0</v>
      </c>
      <c r="K376" s="148" t="s">
        <v>21</v>
      </c>
      <c r="L376" s="33"/>
      <c r="M376" s="153" t="s">
        <v>21</v>
      </c>
      <c r="N376" s="154" t="s">
        <v>47</v>
      </c>
      <c r="P376" s="155">
        <f t="shared" si="121"/>
        <v>0</v>
      </c>
      <c r="Q376" s="155">
        <v>0</v>
      </c>
      <c r="R376" s="155">
        <f t="shared" si="122"/>
        <v>0</v>
      </c>
      <c r="S376" s="155">
        <v>0</v>
      </c>
      <c r="T376" s="156">
        <f t="shared" si="123"/>
        <v>0</v>
      </c>
      <c r="AR376" s="157" t="s">
        <v>167</v>
      </c>
      <c r="AT376" s="157" t="s">
        <v>162</v>
      </c>
      <c r="AU376" s="157" t="s">
        <v>85</v>
      </c>
      <c r="AY376" s="18" t="s">
        <v>160</v>
      </c>
      <c r="BE376" s="158">
        <f t="shared" si="124"/>
        <v>0</v>
      </c>
      <c r="BF376" s="158">
        <f t="shared" si="125"/>
        <v>0</v>
      </c>
      <c r="BG376" s="158">
        <f t="shared" si="126"/>
        <v>0</v>
      </c>
      <c r="BH376" s="158">
        <f t="shared" si="127"/>
        <v>0</v>
      </c>
      <c r="BI376" s="158">
        <f t="shared" si="128"/>
        <v>0</v>
      </c>
      <c r="BJ376" s="18" t="s">
        <v>83</v>
      </c>
      <c r="BK376" s="158">
        <f t="shared" si="129"/>
        <v>0</v>
      </c>
      <c r="BL376" s="18" t="s">
        <v>167</v>
      </c>
      <c r="BM376" s="157" t="s">
        <v>3723</v>
      </c>
    </row>
    <row r="377" spans="2:65" s="1" customFormat="1" ht="16.5" customHeight="1">
      <c r="B377" s="33"/>
      <c r="C377" s="146" t="s">
        <v>2178</v>
      </c>
      <c r="D377" s="146" t="s">
        <v>162</v>
      </c>
      <c r="E377" s="147" t="s">
        <v>3724</v>
      </c>
      <c r="F377" s="148" t="s">
        <v>3545</v>
      </c>
      <c r="G377" s="149" t="s">
        <v>3546</v>
      </c>
      <c r="H377" s="209"/>
      <c r="I377" s="151"/>
      <c r="J377" s="152">
        <f t="shared" si="120"/>
        <v>0</v>
      </c>
      <c r="K377" s="148" t="s">
        <v>21</v>
      </c>
      <c r="L377" s="33"/>
      <c r="M377" s="153" t="s">
        <v>21</v>
      </c>
      <c r="N377" s="154" t="s">
        <v>47</v>
      </c>
      <c r="P377" s="155">
        <f t="shared" si="121"/>
        <v>0</v>
      </c>
      <c r="Q377" s="155">
        <v>0</v>
      </c>
      <c r="R377" s="155">
        <f t="shared" si="122"/>
        <v>0</v>
      </c>
      <c r="S377" s="155">
        <v>0</v>
      </c>
      <c r="T377" s="156">
        <f t="shared" si="123"/>
        <v>0</v>
      </c>
      <c r="AR377" s="157" t="s">
        <v>167</v>
      </c>
      <c r="AT377" s="157" t="s">
        <v>162</v>
      </c>
      <c r="AU377" s="157" t="s">
        <v>85</v>
      </c>
      <c r="AY377" s="18" t="s">
        <v>160</v>
      </c>
      <c r="BE377" s="158">
        <f t="shared" si="124"/>
        <v>0</v>
      </c>
      <c r="BF377" s="158">
        <f t="shared" si="125"/>
        <v>0</v>
      </c>
      <c r="BG377" s="158">
        <f t="shared" si="126"/>
        <v>0</v>
      </c>
      <c r="BH377" s="158">
        <f t="shared" si="127"/>
        <v>0</v>
      </c>
      <c r="BI377" s="158">
        <f t="shared" si="128"/>
        <v>0</v>
      </c>
      <c r="BJ377" s="18" t="s">
        <v>83</v>
      </c>
      <c r="BK377" s="158">
        <f t="shared" si="129"/>
        <v>0</v>
      </c>
      <c r="BL377" s="18" t="s">
        <v>167</v>
      </c>
      <c r="BM377" s="157" t="s">
        <v>3725</v>
      </c>
    </row>
    <row r="378" spans="2:65" s="1" customFormat="1" ht="16.5" customHeight="1">
      <c r="B378" s="33"/>
      <c r="C378" s="146" t="s">
        <v>2183</v>
      </c>
      <c r="D378" s="146" t="s">
        <v>162</v>
      </c>
      <c r="E378" s="147" t="s">
        <v>3726</v>
      </c>
      <c r="F378" s="148" t="s">
        <v>3552</v>
      </c>
      <c r="G378" s="149" t="s">
        <v>3546</v>
      </c>
      <c r="H378" s="209"/>
      <c r="I378" s="151"/>
      <c r="J378" s="152">
        <f t="shared" si="120"/>
        <v>0</v>
      </c>
      <c r="K378" s="148" t="s">
        <v>21</v>
      </c>
      <c r="L378" s="33"/>
      <c r="M378" s="153" t="s">
        <v>21</v>
      </c>
      <c r="N378" s="154" t="s">
        <v>47</v>
      </c>
      <c r="P378" s="155">
        <f t="shared" si="121"/>
        <v>0</v>
      </c>
      <c r="Q378" s="155">
        <v>0</v>
      </c>
      <c r="R378" s="155">
        <f t="shared" si="122"/>
        <v>0</v>
      </c>
      <c r="S378" s="155">
        <v>0</v>
      </c>
      <c r="T378" s="156">
        <f t="shared" si="123"/>
        <v>0</v>
      </c>
      <c r="AR378" s="157" t="s">
        <v>167</v>
      </c>
      <c r="AT378" s="157" t="s">
        <v>162</v>
      </c>
      <c r="AU378" s="157" t="s">
        <v>85</v>
      </c>
      <c r="AY378" s="18" t="s">
        <v>160</v>
      </c>
      <c r="BE378" s="158">
        <f t="shared" si="124"/>
        <v>0</v>
      </c>
      <c r="BF378" s="158">
        <f t="shared" si="125"/>
        <v>0</v>
      </c>
      <c r="BG378" s="158">
        <f t="shared" si="126"/>
        <v>0</v>
      </c>
      <c r="BH378" s="158">
        <f t="shared" si="127"/>
        <v>0</v>
      </c>
      <c r="BI378" s="158">
        <f t="shared" si="128"/>
        <v>0</v>
      </c>
      <c r="BJ378" s="18" t="s">
        <v>83</v>
      </c>
      <c r="BK378" s="158">
        <f t="shared" si="129"/>
        <v>0</v>
      </c>
      <c r="BL378" s="18" t="s">
        <v>167</v>
      </c>
      <c r="BM378" s="157" t="s">
        <v>3727</v>
      </c>
    </row>
    <row r="379" spans="2:63" s="11" customFormat="1" ht="22.75" customHeight="1">
      <c r="B379" s="134"/>
      <c r="D379" s="135" t="s">
        <v>75</v>
      </c>
      <c r="E379" s="144" t="s">
        <v>3728</v>
      </c>
      <c r="F379" s="144" t="s">
        <v>3729</v>
      </c>
      <c r="I379" s="137"/>
      <c r="J379" s="145">
        <f>BK379</f>
        <v>0</v>
      </c>
      <c r="L379" s="134"/>
      <c r="M379" s="139"/>
      <c r="P379" s="140">
        <f>P380</f>
        <v>0</v>
      </c>
      <c r="R379" s="140">
        <f>R380</f>
        <v>0</v>
      </c>
      <c r="T379" s="141">
        <f>T380</f>
        <v>0</v>
      </c>
      <c r="AR379" s="135" t="s">
        <v>201</v>
      </c>
      <c r="AT379" s="142" t="s">
        <v>75</v>
      </c>
      <c r="AU379" s="142" t="s">
        <v>83</v>
      </c>
      <c r="AY379" s="135" t="s">
        <v>160</v>
      </c>
      <c r="BK379" s="143">
        <f>BK380</f>
        <v>0</v>
      </c>
    </row>
    <row r="380" spans="2:65" s="1" customFormat="1" ht="16.5" customHeight="1">
      <c r="B380" s="33"/>
      <c r="C380" s="146" t="s">
        <v>2187</v>
      </c>
      <c r="D380" s="146" t="s">
        <v>162</v>
      </c>
      <c r="E380" s="147" t="s">
        <v>3730</v>
      </c>
      <c r="F380" s="148" t="s">
        <v>3731</v>
      </c>
      <c r="G380" s="149" t="s">
        <v>3132</v>
      </c>
      <c r="H380" s="150">
        <v>1</v>
      </c>
      <c r="I380" s="151"/>
      <c r="J380" s="152">
        <f>ROUND(I380*H380,2)</f>
        <v>0</v>
      </c>
      <c r="K380" s="148" t="s">
        <v>3183</v>
      </c>
      <c r="L380" s="33"/>
      <c r="M380" s="153" t="s">
        <v>21</v>
      </c>
      <c r="N380" s="154" t="s">
        <v>47</v>
      </c>
      <c r="P380" s="155">
        <f>O380*H380</f>
        <v>0</v>
      </c>
      <c r="Q380" s="155">
        <v>0</v>
      </c>
      <c r="R380" s="155">
        <f>Q380*H380</f>
        <v>0</v>
      </c>
      <c r="S380" s="155">
        <v>0</v>
      </c>
      <c r="T380" s="156">
        <f>S380*H380</f>
        <v>0</v>
      </c>
      <c r="AR380" s="157" t="s">
        <v>167</v>
      </c>
      <c r="AT380" s="157" t="s">
        <v>162</v>
      </c>
      <c r="AU380" s="157" t="s">
        <v>85</v>
      </c>
      <c r="AY380" s="18" t="s">
        <v>160</v>
      </c>
      <c r="BE380" s="158">
        <f>IF(N380="základní",J380,0)</f>
        <v>0</v>
      </c>
      <c r="BF380" s="158">
        <f>IF(N380="snížená",J380,0)</f>
        <v>0</v>
      </c>
      <c r="BG380" s="158">
        <f>IF(N380="zákl. přenesená",J380,0)</f>
        <v>0</v>
      </c>
      <c r="BH380" s="158">
        <f>IF(N380="sníž. přenesená",J380,0)</f>
        <v>0</v>
      </c>
      <c r="BI380" s="158">
        <f>IF(N380="nulová",J380,0)</f>
        <v>0</v>
      </c>
      <c r="BJ380" s="18" t="s">
        <v>83</v>
      </c>
      <c r="BK380" s="158">
        <f>ROUND(I380*H380,2)</f>
        <v>0</v>
      </c>
      <c r="BL380" s="18" t="s">
        <v>167</v>
      </c>
      <c r="BM380" s="157" t="s">
        <v>3732</v>
      </c>
    </row>
    <row r="381" spans="2:63" s="11" customFormat="1" ht="22.75" customHeight="1">
      <c r="B381" s="134"/>
      <c r="D381" s="135" t="s">
        <v>75</v>
      </c>
      <c r="E381" s="144" t="s">
        <v>3733</v>
      </c>
      <c r="F381" s="144" t="s">
        <v>3734</v>
      </c>
      <c r="I381" s="137"/>
      <c r="J381" s="145">
        <f>BK381</f>
        <v>0</v>
      </c>
      <c r="L381" s="134"/>
      <c r="M381" s="139"/>
      <c r="P381" s="140">
        <f>SUM(P382:P384)</f>
        <v>0</v>
      </c>
      <c r="R381" s="140">
        <f>SUM(R382:R384)</f>
        <v>0</v>
      </c>
      <c r="T381" s="141">
        <f>SUM(T382:T384)</f>
        <v>0</v>
      </c>
      <c r="AR381" s="135" t="s">
        <v>201</v>
      </c>
      <c r="AT381" s="142" t="s">
        <v>75</v>
      </c>
      <c r="AU381" s="142" t="s">
        <v>83</v>
      </c>
      <c r="AY381" s="135" t="s">
        <v>160</v>
      </c>
      <c r="BK381" s="143">
        <f>SUM(BK382:BK384)</f>
        <v>0</v>
      </c>
    </row>
    <row r="382" spans="2:65" s="1" customFormat="1" ht="16.5" customHeight="1">
      <c r="B382" s="33"/>
      <c r="C382" s="146" t="s">
        <v>2200</v>
      </c>
      <c r="D382" s="146" t="s">
        <v>162</v>
      </c>
      <c r="E382" s="147" t="s">
        <v>3735</v>
      </c>
      <c r="F382" s="148" t="s">
        <v>3736</v>
      </c>
      <c r="G382" s="149" t="s">
        <v>250</v>
      </c>
      <c r="H382" s="150">
        <v>1</v>
      </c>
      <c r="I382" s="151"/>
      <c r="J382" s="152">
        <f>ROUND(I382*H382,2)</f>
        <v>0</v>
      </c>
      <c r="K382" s="148" t="s">
        <v>3183</v>
      </c>
      <c r="L382" s="33"/>
      <c r="M382" s="153" t="s">
        <v>21</v>
      </c>
      <c r="N382" s="154" t="s">
        <v>47</v>
      </c>
      <c r="P382" s="155">
        <f>O382*H382</f>
        <v>0</v>
      </c>
      <c r="Q382" s="155">
        <v>0</v>
      </c>
      <c r="R382" s="155">
        <f>Q382*H382</f>
        <v>0</v>
      </c>
      <c r="S382" s="155">
        <v>0</v>
      </c>
      <c r="T382" s="156">
        <f>S382*H382</f>
        <v>0</v>
      </c>
      <c r="AR382" s="157" t="s">
        <v>167</v>
      </c>
      <c r="AT382" s="157" t="s">
        <v>162</v>
      </c>
      <c r="AU382" s="157" t="s">
        <v>85</v>
      </c>
      <c r="AY382" s="18" t="s">
        <v>160</v>
      </c>
      <c r="BE382" s="158">
        <f>IF(N382="základní",J382,0)</f>
        <v>0</v>
      </c>
      <c r="BF382" s="158">
        <f>IF(N382="snížená",J382,0)</f>
        <v>0</v>
      </c>
      <c r="BG382" s="158">
        <f>IF(N382="zákl. přenesená",J382,0)</f>
        <v>0</v>
      </c>
      <c r="BH382" s="158">
        <f>IF(N382="sníž. přenesená",J382,0)</f>
        <v>0</v>
      </c>
      <c r="BI382" s="158">
        <f>IF(N382="nulová",J382,0)</f>
        <v>0</v>
      </c>
      <c r="BJ382" s="18" t="s">
        <v>83</v>
      </c>
      <c r="BK382" s="158">
        <f>ROUND(I382*H382,2)</f>
        <v>0</v>
      </c>
      <c r="BL382" s="18" t="s">
        <v>167</v>
      </c>
      <c r="BM382" s="157" t="s">
        <v>3737</v>
      </c>
    </row>
    <row r="383" spans="2:65" s="1" customFormat="1" ht="16.5" customHeight="1">
      <c r="B383" s="33"/>
      <c r="C383" s="146" t="s">
        <v>2205</v>
      </c>
      <c r="D383" s="146" t="s">
        <v>162</v>
      </c>
      <c r="E383" s="147" t="s">
        <v>3738</v>
      </c>
      <c r="F383" s="148" t="s">
        <v>3739</v>
      </c>
      <c r="G383" s="149" t="s">
        <v>250</v>
      </c>
      <c r="H383" s="150">
        <v>1</v>
      </c>
      <c r="I383" s="151"/>
      <c r="J383" s="152">
        <f>ROUND(I383*H383,2)</f>
        <v>0</v>
      </c>
      <c r="K383" s="148" t="s">
        <v>21</v>
      </c>
      <c r="L383" s="33"/>
      <c r="M383" s="153" t="s">
        <v>21</v>
      </c>
      <c r="N383" s="154" t="s">
        <v>47</v>
      </c>
      <c r="P383" s="155">
        <f>O383*H383</f>
        <v>0</v>
      </c>
      <c r="Q383" s="155">
        <v>0</v>
      </c>
      <c r="R383" s="155">
        <f>Q383*H383</f>
        <v>0</v>
      </c>
      <c r="S383" s="155">
        <v>0</v>
      </c>
      <c r="T383" s="156">
        <f>S383*H383</f>
        <v>0</v>
      </c>
      <c r="AR383" s="157" t="s">
        <v>167</v>
      </c>
      <c r="AT383" s="157" t="s">
        <v>162</v>
      </c>
      <c r="AU383" s="157" t="s">
        <v>85</v>
      </c>
      <c r="AY383" s="18" t="s">
        <v>160</v>
      </c>
      <c r="BE383" s="158">
        <f>IF(N383="základní",J383,0)</f>
        <v>0</v>
      </c>
      <c r="BF383" s="158">
        <f>IF(N383="snížená",J383,0)</f>
        <v>0</v>
      </c>
      <c r="BG383" s="158">
        <f>IF(N383="zákl. přenesená",J383,0)</f>
        <v>0</v>
      </c>
      <c r="BH383" s="158">
        <f>IF(N383="sníž. přenesená",J383,0)</f>
        <v>0</v>
      </c>
      <c r="BI383" s="158">
        <f>IF(N383="nulová",J383,0)</f>
        <v>0</v>
      </c>
      <c r="BJ383" s="18" t="s">
        <v>83</v>
      </c>
      <c r="BK383" s="158">
        <f>ROUND(I383*H383,2)</f>
        <v>0</v>
      </c>
      <c r="BL383" s="18" t="s">
        <v>167</v>
      </c>
      <c r="BM383" s="157" t="s">
        <v>3740</v>
      </c>
    </row>
    <row r="384" spans="2:65" s="1" customFormat="1" ht="16.5" customHeight="1">
      <c r="B384" s="33"/>
      <c r="C384" s="146" t="s">
        <v>2214</v>
      </c>
      <c r="D384" s="146" t="s">
        <v>162</v>
      </c>
      <c r="E384" s="147" t="s">
        <v>3631</v>
      </c>
      <c r="F384" s="148" t="s">
        <v>3632</v>
      </c>
      <c r="G384" s="149" t="s">
        <v>3132</v>
      </c>
      <c r="H384" s="150">
        <v>1</v>
      </c>
      <c r="I384" s="151"/>
      <c r="J384" s="152">
        <f>ROUND(I384*H384,2)</f>
        <v>0</v>
      </c>
      <c r="K384" s="148" t="s">
        <v>3183</v>
      </c>
      <c r="L384" s="33"/>
      <c r="M384" s="202" t="s">
        <v>21</v>
      </c>
      <c r="N384" s="203" t="s">
        <v>47</v>
      </c>
      <c r="O384" s="204"/>
      <c r="P384" s="205">
        <f>O384*H384</f>
        <v>0</v>
      </c>
      <c r="Q384" s="205">
        <v>0</v>
      </c>
      <c r="R384" s="205">
        <f>Q384*H384</f>
        <v>0</v>
      </c>
      <c r="S384" s="205">
        <v>0</v>
      </c>
      <c r="T384" s="206">
        <f>S384*H384</f>
        <v>0</v>
      </c>
      <c r="AR384" s="157" t="s">
        <v>167</v>
      </c>
      <c r="AT384" s="157" t="s">
        <v>162</v>
      </c>
      <c r="AU384" s="157" t="s">
        <v>85</v>
      </c>
      <c r="AY384" s="18" t="s">
        <v>160</v>
      </c>
      <c r="BE384" s="158">
        <f>IF(N384="základní",J384,0)</f>
        <v>0</v>
      </c>
      <c r="BF384" s="158">
        <f>IF(N384="snížená",J384,0)</f>
        <v>0</v>
      </c>
      <c r="BG384" s="158">
        <f>IF(N384="zákl. přenesená",J384,0)</f>
        <v>0</v>
      </c>
      <c r="BH384" s="158">
        <f>IF(N384="sníž. přenesená",J384,0)</f>
        <v>0</v>
      </c>
      <c r="BI384" s="158">
        <f>IF(N384="nulová",J384,0)</f>
        <v>0</v>
      </c>
      <c r="BJ384" s="18" t="s">
        <v>83</v>
      </c>
      <c r="BK384" s="158">
        <f>ROUND(I384*H384,2)</f>
        <v>0</v>
      </c>
      <c r="BL384" s="18" t="s">
        <v>167</v>
      </c>
      <c r="BM384" s="157" t="s">
        <v>3741</v>
      </c>
    </row>
    <row r="385" spans="2:12" s="1" customFormat="1" ht="7" customHeight="1">
      <c r="B385" s="42"/>
      <c r="C385" s="43"/>
      <c r="D385" s="43"/>
      <c r="E385" s="43"/>
      <c r="F385" s="43"/>
      <c r="G385" s="43"/>
      <c r="H385" s="43"/>
      <c r="I385" s="109"/>
      <c r="J385" s="43"/>
      <c r="K385" s="43"/>
      <c r="L385" s="33"/>
    </row>
  </sheetData>
  <sheetProtection algorithmName="SHA-512" hashValue="2SjYQIA+GxU8Sngjxb5JCDKqw84ugJzDufoN8cWyrWW+aN6UJ6XrAraM2MNPb2HxPh3SsteKrEQ8RGIPjbmBsg==" saltValue="uH6vGzLFJyMQalwibf1pMRDYDF6oJdKeI7IKMBmOPnsJ13n+EU6XNlY9cMk5KMg8oGdA3zUpkInjJZG/+6BvtA==" spinCount="100000" sheet="1" objects="1" scenarios="1" formatColumns="0" formatRows="0" autoFilter="0"/>
  <autoFilter ref="C101:K384"/>
  <mergeCells count="12">
    <mergeCell ref="E94:H94"/>
    <mergeCell ref="L2:V2"/>
    <mergeCell ref="E50:H50"/>
    <mergeCell ref="E52:H52"/>
    <mergeCell ref="E54:H54"/>
    <mergeCell ref="E90:H90"/>
    <mergeCell ref="E92:H9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292"/>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297"/>
      <c r="M2" s="297"/>
      <c r="N2" s="297"/>
      <c r="O2" s="297"/>
      <c r="P2" s="297"/>
      <c r="Q2" s="297"/>
      <c r="R2" s="297"/>
      <c r="S2" s="297"/>
      <c r="T2" s="297"/>
      <c r="U2" s="297"/>
      <c r="V2" s="297"/>
      <c r="AT2" s="18" t="s">
        <v>117</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27" t="str">
        <f>'Rekapitulace stavby'!K6</f>
        <v>Projektová příprava výstavby nového střediska chovu koní Slatiňany</v>
      </c>
      <c r="F7" s="328"/>
      <c r="G7" s="328"/>
      <c r="H7" s="328"/>
      <c r="L7" s="21"/>
    </row>
    <row r="8" spans="2:12" ht="12" customHeight="1">
      <c r="B8" s="21"/>
      <c r="D8" s="28" t="s">
        <v>133</v>
      </c>
      <c r="L8" s="21"/>
    </row>
    <row r="9" spans="2:12" s="1" customFormat="1" ht="16.5" customHeight="1">
      <c r="B9" s="33"/>
      <c r="E9" s="327" t="s">
        <v>3742</v>
      </c>
      <c r="F9" s="329"/>
      <c r="G9" s="329"/>
      <c r="H9" s="329"/>
      <c r="I9" s="94"/>
      <c r="L9" s="33"/>
    </row>
    <row r="10" spans="2:12" s="1" customFormat="1" ht="12" customHeight="1">
      <c r="B10" s="33"/>
      <c r="D10" s="28" t="s">
        <v>135</v>
      </c>
      <c r="I10" s="94"/>
      <c r="L10" s="33"/>
    </row>
    <row r="11" spans="2:12" s="1" customFormat="1" ht="16.5" customHeight="1">
      <c r="B11" s="33"/>
      <c r="E11" s="304" t="s">
        <v>3743</v>
      </c>
      <c r="F11" s="329"/>
      <c r="G11" s="329"/>
      <c r="H11" s="329"/>
      <c r="I11" s="94"/>
      <c r="L11" s="33"/>
    </row>
    <row r="12" spans="2:12" s="1" customFormat="1" ht="10">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30" t="str">
        <f>'Rekapitulace stavby'!E14</f>
        <v>Vyplň údaj</v>
      </c>
      <c r="F20" s="307"/>
      <c r="G20" s="307"/>
      <c r="H20" s="307"/>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11" t="s">
        <v>41</v>
      </c>
      <c r="F29" s="311"/>
      <c r="G29" s="311"/>
      <c r="H29" s="311"/>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ROUND(J97,2)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ROUND((SUM(BE97:BE291)),2)</f>
        <v>0</v>
      </c>
      <c r="I35" s="101">
        <v>0.21</v>
      </c>
      <c r="J35" s="84">
        <f>ROUND(((SUM(BE97:BE291))*I35),2)</f>
        <v>0</v>
      </c>
      <c r="L35" s="33"/>
    </row>
    <row r="36" spans="2:12" s="1" customFormat="1" ht="14.4" customHeight="1">
      <c r="B36" s="33"/>
      <c r="E36" s="28" t="s">
        <v>48</v>
      </c>
      <c r="F36" s="84">
        <f>ROUND((SUM(BF97:BF291)),2)</f>
        <v>0</v>
      </c>
      <c r="I36" s="101">
        <v>0.15</v>
      </c>
      <c r="J36" s="84">
        <f>ROUND(((SUM(BF97:BF291))*I36),2)</f>
        <v>0</v>
      </c>
      <c r="L36" s="33"/>
    </row>
    <row r="37" spans="2:12" s="1" customFormat="1" ht="14.4" customHeight="1" hidden="1">
      <c r="B37" s="33"/>
      <c r="E37" s="28" t="s">
        <v>49</v>
      </c>
      <c r="F37" s="84">
        <f>ROUND((SUM(BG97:BG291)),2)</f>
        <v>0</v>
      </c>
      <c r="I37" s="101">
        <v>0.21</v>
      </c>
      <c r="J37" s="84">
        <f>0</f>
        <v>0</v>
      </c>
      <c r="L37" s="33"/>
    </row>
    <row r="38" spans="2:12" s="1" customFormat="1" ht="14.4" customHeight="1" hidden="1">
      <c r="B38" s="33"/>
      <c r="E38" s="28" t="s">
        <v>50</v>
      </c>
      <c r="F38" s="84">
        <f>ROUND((SUM(BH97:BH291)),2)</f>
        <v>0</v>
      </c>
      <c r="I38" s="101">
        <v>0.15</v>
      </c>
      <c r="J38" s="84">
        <f>0</f>
        <v>0</v>
      </c>
      <c r="L38" s="33"/>
    </row>
    <row r="39" spans="2:12" s="1" customFormat="1" ht="14.4" customHeight="1" hidden="1">
      <c r="B39" s="33"/>
      <c r="E39" s="28" t="s">
        <v>51</v>
      </c>
      <c r="F39" s="84">
        <f>ROUND((SUM(BI97:BI291)),2)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27" t="str">
        <f>E7</f>
        <v>Projektová příprava výstavby nového střediska chovu koní Slatiňany</v>
      </c>
      <c r="F50" s="328"/>
      <c r="G50" s="328"/>
      <c r="H50" s="328"/>
      <c r="I50" s="94"/>
      <c r="L50" s="33"/>
    </row>
    <row r="51" spans="2:12" ht="12" customHeight="1">
      <c r="B51" s="21"/>
      <c r="C51" s="28" t="s">
        <v>133</v>
      </c>
      <c r="L51" s="21"/>
    </row>
    <row r="52" spans="2:12" s="1" customFormat="1" ht="16.5" customHeight="1">
      <c r="B52" s="33"/>
      <c r="E52" s="327" t="s">
        <v>3742</v>
      </c>
      <c r="F52" s="329"/>
      <c r="G52" s="329"/>
      <c r="H52" s="329"/>
      <c r="I52" s="94"/>
      <c r="L52" s="33"/>
    </row>
    <row r="53" spans="2:12" s="1" customFormat="1" ht="12" customHeight="1">
      <c r="B53" s="33"/>
      <c r="C53" s="28" t="s">
        <v>135</v>
      </c>
      <c r="I53" s="94"/>
      <c r="L53" s="33"/>
    </row>
    <row r="54" spans="2:12" s="1" customFormat="1" ht="16.5" customHeight="1">
      <c r="B54" s="33"/>
      <c r="E54" s="304" t="str">
        <f>E11</f>
        <v>SO 02.1 - Stavební část</v>
      </c>
      <c r="F54" s="329"/>
      <c r="G54" s="329"/>
      <c r="H54" s="329"/>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J97</f>
        <v>0</v>
      </c>
      <c r="L63" s="33"/>
      <c r="AU63" s="18" t="s">
        <v>140</v>
      </c>
    </row>
    <row r="64" spans="2:12" s="8" customFormat="1" ht="25" customHeight="1">
      <c r="B64" s="115"/>
      <c r="D64" s="116" t="s">
        <v>141</v>
      </c>
      <c r="E64" s="117"/>
      <c r="F64" s="117"/>
      <c r="G64" s="117"/>
      <c r="H64" s="117"/>
      <c r="I64" s="118"/>
      <c r="J64" s="119">
        <f>J98</f>
        <v>0</v>
      </c>
      <c r="L64" s="115"/>
    </row>
    <row r="65" spans="2:12" s="9" customFormat="1" ht="19.9" customHeight="1">
      <c r="B65" s="120"/>
      <c r="D65" s="121" t="s">
        <v>142</v>
      </c>
      <c r="E65" s="122"/>
      <c r="F65" s="122"/>
      <c r="G65" s="122"/>
      <c r="H65" s="122"/>
      <c r="I65" s="123"/>
      <c r="J65" s="124">
        <f>J99</f>
        <v>0</v>
      </c>
      <c r="L65" s="120"/>
    </row>
    <row r="66" spans="2:12" s="9" customFormat="1" ht="19.9" customHeight="1">
      <c r="B66" s="120"/>
      <c r="D66" s="121" t="s">
        <v>480</v>
      </c>
      <c r="E66" s="122"/>
      <c r="F66" s="122"/>
      <c r="G66" s="122"/>
      <c r="H66" s="122"/>
      <c r="I66" s="123"/>
      <c r="J66" s="124">
        <f>J135</f>
        <v>0</v>
      </c>
      <c r="L66" s="120"/>
    </row>
    <row r="67" spans="2:12" s="9" customFormat="1" ht="19.9" customHeight="1">
      <c r="B67" s="120"/>
      <c r="D67" s="121" t="s">
        <v>3744</v>
      </c>
      <c r="E67" s="122"/>
      <c r="F67" s="122"/>
      <c r="G67" s="122"/>
      <c r="H67" s="122"/>
      <c r="I67" s="123"/>
      <c r="J67" s="124">
        <f>J144</f>
        <v>0</v>
      </c>
      <c r="L67" s="120"/>
    </row>
    <row r="68" spans="2:12" s="9" customFormat="1" ht="19.9" customHeight="1">
      <c r="B68" s="120"/>
      <c r="D68" s="121" t="s">
        <v>143</v>
      </c>
      <c r="E68" s="122"/>
      <c r="F68" s="122"/>
      <c r="G68" s="122"/>
      <c r="H68" s="122"/>
      <c r="I68" s="123"/>
      <c r="J68" s="124">
        <f>J158</f>
        <v>0</v>
      </c>
      <c r="L68" s="120"/>
    </row>
    <row r="69" spans="2:12" s="9" customFormat="1" ht="19.9" customHeight="1">
      <c r="B69" s="120"/>
      <c r="D69" s="121" t="s">
        <v>484</v>
      </c>
      <c r="E69" s="122"/>
      <c r="F69" s="122"/>
      <c r="G69" s="122"/>
      <c r="H69" s="122"/>
      <c r="I69" s="123"/>
      <c r="J69" s="124">
        <f>J169</f>
        <v>0</v>
      </c>
      <c r="L69" s="120"/>
    </row>
    <row r="70" spans="2:12" s="8" customFormat="1" ht="25" customHeight="1">
      <c r="B70" s="115"/>
      <c r="D70" s="116" t="s">
        <v>282</v>
      </c>
      <c r="E70" s="117"/>
      <c r="F70" s="117"/>
      <c r="G70" s="117"/>
      <c r="H70" s="117"/>
      <c r="I70" s="118"/>
      <c r="J70" s="119">
        <f>J171</f>
        <v>0</v>
      </c>
      <c r="L70" s="115"/>
    </row>
    <row r="71" spans="2:12" s="9" customFormat="1" ht="19.9" customHeight="1">
      <c r="B71" s="120"/>
      <c r="D71" s="121" t="s">
        <v>486</v>
      </c>
      <c r="E71" s="122"/>
      <c r="F71" s="122"/>
      <c r="G71" s="122"/>
      <c r="H71" s="122"/>
      <c r="I71" s="123"/>
      <c r="J71" s="124">
        <f>J172</f>
        <v>0</v>
      </c>
      <c r="L71" s="120"/>
    </row>
    <row r="72" spans="2:12" s="9" customFormat="1" ht="19.9" customHeight="1">
      <c r="B72" s="120"/>
      <c r="D72" s="121" t="s">
        <v>284</v>
      </c>
      <c r="E72" s="122"/>
      <c r="F72" s="122"/>
      <c r="G72" s="122"/>
      <c r="H72" s="122"/>
      <c r="I72" s="123"/>
      <c r="J72" s="124">
        <f>J181</f>
        <v>0</v>
      </c>
      <c r="L72" s="120"/>
    </row>
    <row r="73" spans="2:12" s="9" customFormat="1" ht="19.9" customHeight="1">
      <c r="B73" s="120"/>
      <c r="D73" s="121" t="s">
        <v>488</v>
      </c>
      <c r="E73" s="122"/>
      <c r="F73" s="122"/>
      <c r="G73" s="122"/>
      <c r="H73" s="122"/>
      <c r="I73" s="123"/>
      <c r="J73" s="124">
        <f>J243</f>
        <v>0</v>
      </c>
      <c r="L73" s="120"/>
    </row>
    <row r="74" spans="2:12" s="9" customFormat="1" ht="19.9" customHeight="1">
      <c r="B74" s="120"/>
      <c r="D74" s="121" t="s">
        <v>489</v>
      </c>
      <c r="E74" s="122"/>
      <c r="F74" s="122"/>
      <c r="G74" s="122"/>
      <c r="H74" s="122"/>
      <c r="I74" s="123"/>
      <c r="J74" s="124">
        <f>J276</f>
        <v>0</v>
      </c>
      <c r="L74" s="120"/>
    </row>
    <row r="75" spans="2:12" s="9" customFormat="1" ht="19.9" customHeight="1">
      <c r="B75" s="120"/>
      <c r="D75" s="121" t="s">
        <v>493</v>
      </c>
      <c r="E75" s="122"/>
      <c r="F75" s="122"/>
      <c r="G75" s="122"/>
      <c r="H75" s="122"/>
      <c r="I75" s="123"/>
      <c r="J75" s="124">
        <f>J285</f>
        <v>0</v>
      </c>
      <c r="L75" s="120"/>
    </row>
    <row r="76" spans="2:12" s="1" customFormat="1" ht="21.75" customHeight="1">
      <c r="B76" s="33"/>
      <c r="I76" s="94"/>
      <c r="L76" s="33"/>
    </row>
    <row r="77" spans="2:12" s="1" customFormat="1" ht="7" customHeight="1">
      <c r="B77" s="42"/>
      <c r="C77" s="43"/>
      <c r="D77" s="43"/>
      <c r="E77" s="43"/>
      <c r="F77" s="43"/>
      <c r="G77" s="43"/>
      <c r="H77" s="43"/>
      <c r="I77" s="109"/>
      <c r="J77" s="43"/>
      <c r="K77" s="43"/>
      <c r="L77" s="33"/>
    </row>
    <row r="81" spans="2:12" s="1" customFormat="1" ht="7" customHeight="1">
      <c r="B81" s="44"/>
      <c r="C81" s="45"/>
      <c r="D81" s="45"/>
      <c r="E81" s="45"/>
      <c r="F81" s="45"/>
      <c r="G81" s="45"/>
      <c r="H81" s="45"/>
      <c r="I81" s="110"/>
      <c r="J81" s="45"/>
      <c r="K81" s="45"/>
      <c r="L81" s="33"/>
    </row>
    <row r="82" spans="2:12" s="1" customFormat="1" ht="25" customHeight="1">
      <c r="B82" s="33"/>
      <c r="C82" s="22" t="s">
        <v>145</v>
      </c>
      <c r="I82" s="94"/>
      <c r="L82" s="33"/>
    </row>
    <row r="83" spans="2:12" s="1" customFormat="1" ht="7" customHeight="1">
      <c r="B83" s="33"/>
      <c r="I83" s="94"/>
      <c r="L83" s="33"/>
    </row>
    <row r="84" spans="2:12" s="1" customFormat="1" ht="12" customHeight="1">
      <c r="B84" s="33"/>
      <c r="C84" s="28" t="s">
        <v>16</v>
      </c>
      <c r="I84" s="94"/>
      <c r="L84" s="33"/>
    </row>
    <row r="85" spans="2:12" s="1" customFormat="1" ht="16.5" customHeight="1">
      <c r="B85" s="33"/>
      <c r="E85" s="327" t="str">
        <f>E7</f>
        <v>Projektová příprava výstavby nového střediska chovu koní Slatiňany</v>
      </c>
      <c r="F85" s="328"/>
      <c r="G85" s="328"/>
      <c r="H85" s="328"/>
      <c r="I85" s="94"/>
      <c r="L85" s="33"/>
    </row>
    <row r="86" spans="2:12" ht="12" customHeight="1">
      <c r="B86" s="21"/>
      <c r="C86" s="28" t="s">
        <v>133</v>
      </c>
      <c r="L86" s="21"/>
    </row>
    <row r="87" spans="2:12" s="1" customFormat="1" ht="16.5" customHeight="1">
      <c r="B87" s="33"/>
      <c r="E87" s="327" t="s">
        <v>3742</v>
      </c>
      <c r="F87" s="329"/>
      <c r="G87" s="329"/>
      <c r="H87" s="329"/>
      <c r="I87" s="94"/>
      <c r="L87" s="33"/>
    </row>
    <row r="88" spans="2:12" s="1" customFormat="1" ht="12" customHeight="1">
      <c r="B88" s="33"/>
      <c r="C88" s="28" t="s">
        <v>135</v>
      </c>
      <c r="I88" s="94"/>
      <c r="L88" s="33"/>
    </row>
    <row r="89" spans="2:12" s="1" customFormat="1" ht="16.5" customHeight="1">
      <c r="B89" s="33"/>
      <c r="E89" s="304" t="str">
        <f>E11</f>
        <v>SO 02.1 - Stavební část</v>
      </c>
      <c r="F89" s="329"/>
      <c r="G89" s="329"/>
      <c r="H89" s="329"/>
      <c r="I89" s="94"/>
      <c r="L89" s="33"/>
    </row>
    <row r="90" spans="2:12" s="1" customFormat="1" ht="7" customHeight="1">
      <c r="B90" s="33"/>
      <c r="I90" s="94"/>
      <c r="L90" s="33"/>
    </row>
    <row r="91" spans="2:12" s="1" customFormat="1" ht="12" customHeight="1">
      <c r="B91" s="33"/>
      <c r="C91" s="28" t="s">
        <v>22</v>
      </c>
      <c r="F91" s="26" t="str">
        <f>F14</f>
        <v>V Kaštance, 538 21 Slatiňany</v>
      </c>
      <c r="I91" s="95" t="s">
        <v>24</v>
      </c>
      <c r="J91" s="50" t="str">
        <f>IF(J14="","",J14)</f>
        <v>25. 7. 2019</v>
      </c>
      <c r="L91" s="33"/>
    </row>
    <row r="92" spans="2:12" s="1" customFormat="1" ht="7" customHeight="1">
      <c r="B92" s="33"/>
      <c r="I92" s="94"/>
      <c r="L92" s="33"/>
    </row>
    <row r="93" spans="2:12" s="1" customFormat="1" ht="15.15" customHeight="1">
      <c r="B93" s="33"/>
      <c r="C93" s="28" t="s">
        <v>26</v>
      </c>
      <c r="F93" s="26" t="str">
        <f>E17</f>
        <v>Národní hřebčín Kladruby nad Labem, s.p.o.</v>
      </c>
      <c r="I93" s="95" t="s">
        <v>33</v>
      </c>
      <c r="J93" s="31" t="str">
        <f>E23</f>
        <v>SVIŽN s.r.o.</v>
      </c>
      <c r="L93" s="33"/>
    </row>
    <row r="94" spans="2:12" s="1" customFormat="1" ht="15.15" customHeight="1">
      <c r="B94" s="33"/>
      <c r="C94" s="28" t="s">
        <v>31</v>
      </c>
      <c r="F94" s="26" t="str">
        <f>IF(E20="","",E20)</f>
        <v>Vyplň údaj</v>
      </c>
      <c r="I94" s="95" t="s">
        <v>38</v>
      </c>
      <c r="J94" s="31" t="str">
        <f>E26</f>
        <v xml:space="preserve"> </v>
      </c>
      <c r="L94" s="33"/>
    </row>
    <row r="95" spans="2:12" s="1" customFormat="1" ht="10.25" customHeight="1">
      <c r="B95" s="33"/>
      <c r="I95" s="94"/>
      <c r="L95" s="33"/>
    </row>
    <row r="96" spans="2:20" s="10" customFormat="1" ht="29.25" customHeight="1">
      <c r="B96" s="125"/>
      <c r="C96" s="126" t="s">
        <v>146</v>
      </c>
      <c r="D96" s="127" t="s">
        <v>61</v>
      </c>
      <c r="E96" s="127" t="s">
        <v>57</v>
      </c>
      <c r="F96" s="127" t="s">
        <v>58</v>
      </c>
      <c r="G96" s="127" t="s">
        <v>147</v>
      </c>
      <c r="H96" s="127" t="s">
        <v>148</v>
      </c>
      <c r="I96" s="128" t="s">
        <v>149</v>
      </c>
      <c r="J96" s="127" t="s">
        <v>139</v>
      </c>
      <c r="K96" s="129" t="s">
        <v>150</v>
      </c>
      <c r="L96" s="125"/>
      <c r="M96" s="57" t="s">
        <v>21</v>
      </c>
      <c r="N96" s="58" t="s">
        <v>46</v>
      </c>
      <c r="O96" s="58" t="s">
        <v>151</v>
      </c>
      <c r="P96" s="58" t="s">
        <v>152</v>
      </c>
      <c r="Q96" s="58" t="s">
        <v>153</v>
      </c>
      <c r="R96" s="58" t="s">
        <v>154</v>
      </c>
      <c r="S96" s="58" t="s">
        <v>155</v>
      </c>
      <c r="T96" s="59" t="s">
        <v>156</v>
      </c>
    </row>
    <row r="97" spans="2:63" s="1" customFormat="1" ht="22.75" customHeight="1">
      <c r="B97" s="33"/>
      <c r="C97" s="62" t="s">
        <v>157</v>
      </c>
      <c r="I97" s="94"/>
      <c r="J97" s="130">
        <f>BK97</f>
        <v>0</v>
      </c>
      <c r="L97" s="33"/>
      <c r="M97" s="60"/>
      <c r="N97" s="51"/>
      <c r="O97" s="51"/>
      <c r="P97" s="131">
        <f>P98+P171</f>
        <v>0</v>
      </c>
      <c r="Q97" s="51"/>
      <c r="R97" s="131">
        <f>R98+R171</f>
        <v>63.11959248</v>
      </c>
      <c r="S97" s="51"/>
      <c r="T97" s="132">
        <f>T98+T171</f>
        <v>0</v>
      </c>
      <c r="AT97" s="18" t="s">
        <v>75</v>
      </c>
      <c r="AU97" s="18" t="s">
        <v>140</v>
      </c>
      <c r="BK97" s="133">
        <f>BK98+BK171</f>
        <v>0</v>
      </c>
    </row>
    <row r="98" spans="2:63" s="11" customFormat="1" ht="25.9" customHeight="1">
      <c r="B98" s="134"/>
      <c r="D98" s="135" t="s">
        <v>75</v>
      </c>
      <c r="E98" s="136" t="s">
        <v>158</v>
      </c>
      <c r="F98" s="136" t="s">
        <v>159</v>
      </c>
      <c r="I98" s="137"/>
      <c r="J98" s="138">
        <f>BK98</f>
        <v>0</v>
      </c>
      <c r="L98" s="134"/>
      <c r="M98" s="139"/>
      <c r="P98" s="140">
        <f>P99+P135+P144+P158+P169</f>
        <v>0</v>
      </c>
      <c r="R98" s="140">
        <f>R99+R135+R144+R158+R169</f>
        <v>55.15258257</v>
      </c>
      <c r="T98" s="141">
        <f>T99+T135+T144+T158+T169</f>
        <v>0</v>
      </c>
      <c r="AR98" s="135" t="s">
        <v>83</v>
      </c>
      <c r="AT98" s="142" t="s">
        <v>75</v>
      </c>
      <c r="AU98" s="142" t="s">
        <v>76</v>
      </c>
      <c r="AY98" s="135" t="s">
        <v>160</v>
      </c>
      <c r="BK98" s="143">
        <f>BK99+BK135+BK144+BK158+BK169</f>
        <v>0</v>
      </c>
    </row>
    <row r="99" spans="2:63" s="11" customFormat="1" ht="22.75" customHeight="1">
      <c r="B99" s="134"/>
      <c r="D99" s="135" t="s">
        <v>75</v>
      </c>
      <c r="E99" s="144" t="s">
        <v>83</v>
      </c>
      <c r="F99" s="144" t="s">
        <v>161</v>
      </c>
      <c r="I99" s="137"/>
      <c r="J99" s="145">
        <f>BK99</f>
        <v>0</v>
      </c>
      <c r="L99" s="134"/>
      <c r="M99" s="139"/>
      <c r="P99" s="140">
        <f>SUM(P100:P134)</f>
        <v>0</v>
      </c>
      <c r="R99" s="140">
        <f>SUM(R100:R134)</f>
        <v>0</v>
      </c>
      <c r="T99" s="141">
        <f>SUM(T100:T134)</f>
        <v>0</v>
      </c>
      <c r="AR99" s="135" t="s">
        <v>83</v>
      </c>
      <c r="AT99" s="142" t="s">
        <v>75</v>
      </c>
      <c r="AU99" s="142" t="s">
        <v>83</v>
      </c>
      <c r="AY99" s="135" t="s">
        <v>160</v>
      </c>
      <c r="BK99" s="143">
        <f>SUM(BK100:BK134)</f>
        <v>0</v>
      </c>
    </row>
    <row r="100" spans="2:65" s="1" customFormat="1" ht="24" customHeight="1">
      <c r="B100" s="33"/>
      <c r="C100" s="146" t="s">
        <v>83</v>
      </c>
      <c r="D100" s="146" t="s">
        <v>162</v>
      </c>
      <c r="E100" s="147" t="s">
        <v>3745</v>
      </c>
      <c r="F100" s="148" t="s">
        <v>3746</v>
      </c>
      <c r="G100" s="149" t="s">
        <v>165</v>
      </c>
      <c r="H100" s="150">
        <v>20.588</v>
      </c>
      <c r="I100" s="151"/>
      <c r="J100" s="152">
        <f>ROUND(I100*H100,2)</f>
        <v>0</v>
      </c>
      <c r="K100" s="148" t="s">
        <v>166</v>
      </c>
      <c r="L100" s="33"/>
      <c r="M100" s="153" t="s">
        <v>21</v>
      </c>
      <c r="N100" s="154" t="s">
        <v>47</v>
      </c>
      <c r="P100" s="155">
        <f>O100*H100</f>
        <v>0</v>
      </c>
      <c r="Q100" s="155">
        <v>0</v>
      </c>
      <c r="R100" s="155">
        <f>Q100*H100</f>
        <v>0</v>
      </c>
      <c r="S100" s="155">
        <v>0</v>
      </c>
      <c r="T100" s="156">
        <f>S100*H100</f>
        <v>0</v>
      </c>
      <c r="AR100" s="157" t="s">
        <v>167</v>
      </c>
      <c r="AT100" s="157" t="s">
        <v>162</v>
      </c>
      <c r="AU100" s="157" t="s">
        <v>85</v>
      </c>
      <c r="AY100" s="18" t="s">
        <v>160</v>
      </c>
      <c r="BE100" s="158">
        <f>IF(N100="základní",J100,0)</f>
        <v>0</v>
      </c>
      <c r="BF100" s="158">
        <f>IF(N100="snížená",J100,0)</f>
        <v>0</v>
      </c>
      <c r="BG100" s="158">
        <f>IF(N100="zákl. přenesená",J100,0)</f>
        <v>0</v>
      </c>
      <c r="BH100" s="158">
        <f>IF(N100="sníž. přenesená",J100,0)</f>
        <v>0</v>
      </c>
      <c r="BI100" s="158">
        <f>IF(N100="nulová",J100,0)</f>
        <v>0</v>
      </c>
      <c r="BJ100" s="18" t="s">
        <v>83</v>
      </c>
      <c r="BK100" s="158">
        <f>ROUND(I100*H100,2)</f>
        <v>0</v>
      </c>
      <c r="BL100" s="18" t="s">
        <v>167</v>
      </c>
      <c r="BM100" s="157" t="s">
        <v>3747</v>
      </c>
    </row>
    <row r="101" spans="2:47" s="1" customFormat="1" ht="162">
      <c r="B101" s="33"/>
      <c r="D101" s="159" t="s">
        <v>169</v>
      </c>
      <c r="F101" s="160" t="s">
        <v>3748</v>
      </c>
      <c r="I101" s="94"/>
      <c r="L101" s="33"/>
      <c r="M101" s="161"/>
      <c r="T101" s="54"/>
      <c r="AT101" s="18" t="s">
        <v>169</v>
      </c>
      <c r="AU101" s="18" t="s">
        <v>85</v>
      </c>
    </row>
    <row r="102" spans="2:51" s="12" customFormat="1" ht="10">
      <c r="B102" s="162"/>
      <c r="D102" s="159" t="s">
        <v>171</v>
      </c>
      <c r="E102" s="163" t="s">
        <v>21</v>
      </c>
      <c r="F102" s="164" t="s">
        <v>3749</v>
      </c>
      <c r="H102" s="163" t="s">
        <v>21</v>
      </c>
      <c r="I102" s="165"/>
      <c r="L102" s="162"/>
      <c r="M102" s="166"/>
      <c r="T102" s="167"/>
      <c r="AT102" s="163" t="s">
        <v>171</v>
      </c>
      <c r="AU102" s="163" t="s">
        <v>85</v>
      </c>
      <c r="AV102" s="12" t="s">
        <v>83</v>
      </c>
      <c r="AW102" s="12" t="s">
        <v>37</v>
      </c>
      <c r="AX102" s="12" t="s">
        <v>76</v>
      </c>
      <c r="AY102" s="163" t="s">
        <v>160</v>
      </c>
    </row>
    <row r="103" spans="2:51" s="13" customFormat="1" ht="10">
      <c r="B103" s="168"/>
      <c r="D103" s="159" t="s">
        <v>171</v>
      </c>
      <c r="E103" s="169" t="s">
        <v>21</v>
      </c>
      <c r="F103" s="170" t="s">
        <v>3750</v>
      </c>
      <c r="H103" s="171">
        <v>20.588</v>
      </c>
      <c r="I103" s="172"/>
      <c r="L103" s="168"/>
      <c r="M103" s="173"/>
      <c r="T103" s="174"/>
      <c r="AT103" s="169" t="s">
        <v>171</v>
      </c>
      <c r="AU103" s="169" t="s">
        <v>85</v>
      </c>
      <c r="AV103" s="13" t="s">
        <v>85</v>
      </c>
      <c r="AW103" s="13" t="s">
        <v>37</v>
      </c>
      <c r="AX103" s="13" t="s">
        <v>76</v>
      </c>
      <c r="AY103" s="169" t="s">
        <v>160</v>
      </c>
    </row>
    <row r="104" spans="2:51" s="15" customFormat="1" ht="10">
      <c r="B104" s="182"/>
      <c r="D104" s="159" t="s">
        <v>171</v>
      </c>
      <c r="E104" s="183" t="s">
        <v>21</v>
      </c>
      <c r="F104" s="184" t="s">
        <v>185</v>
      </c>
      <c r="H104" s="185">
        <v>20.588</v>
      </c>
      <c r="I104" s="186"/>
      <c r="L104" s="182"/>
      <c r="M104" s="187"/>
      <c r="T104" s="188"/>
      <c r="AT104" s="183" t="s">
        <v>171</v>
      </c>
      <c r="AU104" s="183" t="s">
        <v>85</v>
      </c>
      <c r="AV104" s="15" t="s">
        <v>167</v>
      </c>
      <c r="AW104" s="15" t="s">
        <v>37</v>
      </c>
      <c r="AX104" s="15" t="s">
        <v>83</v>
      </c>
      <c r="AY104" s="183" t="s">
        <v>160</v>
      </c>
    </row>
    <row r="105" spans="2:65" s="1" customFormat="1" ht="24" customHeight="1">
      <c r="B105" s="33"/>
      <c r="C105" s="146" t="s">
        <v>85</v>
      </c>
      <c r="D105" s="146" t="s">
        <v>162</v>
      </c>
      <c r="E105" s="147" t="s">
        <v>3751</v>
      </c>
      <c r="F105" s="148" t="s">
        <v>3752</v>
      </c>
      <c r="G105" s="149" t="s">
        <v>165</v>
      </c>
      <c r="H105" s="150">
        <v>54.9</v>
      </c>
      <c r="I105" s="151"/>
      <c r="J105" s="152">
        <f>ROUND(I105*H105,2)</f>
        <v>0</v>
      </c>
      <c r="K105" s="148" t="s">
        <v>166</v>
      </c>
      <c r="L105" s="33"/>
      <c r="M105" s="153" t="s">
        <v>21</v>
      </c>
      <c r="N105" s="154" t="s">
        <v>47</v>
      </c>
      <c r="P105" s="155">
        <f>O105*H105</f>
        <v>0</v>
      </c>
      <c r="Q105" s="155">
        <v>0</v>
      </c>
      <c r="R105" s="155">
        <f>Q105*H105</f>
        <v>0</v>
      </c>
      <c r="S105" s="155">
        <v>0</v>
      </c>
      <c r="T105" s="156">
        <f>S105*H105</f>
        <v>0</v>
      </c>
      <c r="AR105" s="157" t="s">
        <v>167</v>
      </c>
      <c r="AT105" s="157" t="s">
        <v>162</v>
      </c>
      <c r="AU105" s="157" t="s">
        <v>85</v>
      </c>
      <c r="AY105" s="18" t="s">
        <v>160</v>
      </c>
      <c r="BE105" s="158">
        <f>IF(N105="základní",J105,0)</f>
        <v>0</v>
      </c>
      <c r="BF105" s="158">
        <f>IF(N105="snížená",J105,0)</f>
        <v>0</v>
      </c>
      <c r="BG105" s="158">
        <f>IF(N105="zákl. přenesená",J105,0)</f>
        <v>0</v>
      </c>
      <c r="BH105" s="158">
        <f>IF(N105="sníž. přenesená",J105,0)</f>
        <v>0</v>
      </c>
      <c r="BI105" s="158">
        <f>IF(N105="nulová",J105,0)</f>
        <v>0</v>
      </c>
      <c r="BJ105" s="18" t="s">
        <v>83</v>
      </c>
      <c r="BK105" s="158">
        <f>ROUND(I105*H105,2)</f>
        <v>0</v>
      </c>
      <c r="BL105" s="18" t="s">
        <v>167</v>
      </c>
      <c r="BM105" s="157" t="s">
        <v>3753</v>
      </c>
    </row>
    <row r="106" spans="2:47" s="1" customFormat="1" ht="72">
      <c r="B106" s="33"/>
      <c r="D106" s="159" t="s">
        <v>169</v>
      </c>
      <c r="F106" s="160" t="s">
        <v>499</v>
      </c>
      <c r="I106" s="94"/>
      <c r="L106" s="33"/>
      <c r="M106" s="161"/>
      <c r="T106" s="54"/>
      <c r="AT106" s="18" t="s">
        <v>169</v>
      </c>
      <c r="AU106" s="18" t="s">
        <v>85</v>
      </c>
    </row>
    <row r="107" spans="2:51" s="12" customFormat="1" ht="10">
      <c r="B107" s="162"/>
      <c r="D107" s="159" t="s">
        <v>171</v>
      </c>
      <c r="E107" s="163" t="s">
        <v>21</v>
      </c>
      <c r="F107" s="164" t="s">
        <v>3749</v>
      </c>
      <c r="H107" s="163" t="s">
        <v>21</v>
      </c>
      <c r="I107" s="165"/>
      <c r="L107" s="162"/>
      <c r="M107" s="166"/>
      <c r="T107" s="167"/>
      <c r="AT107" s="163" t="s">
        <v>171</v>
      </c>
      <c r="AU107" s="163" t="s">
        <v>85</v>
      </c>
      <c r="AV107" s="12" t="s">
        <v>83</v>
      </c>
      <c r="AW107" s="12" t="s">
        <v>37</v>
      </c>
      <c r="AX107" s="12" t="s">
        <v>76</v>
      </c>
      <c r="AY107" s="163" t="s">
        <v>160</v>
      </c>
    </row>
    <row r="108" spans="2:51" s="13" customFormat="1" ht="10">
      <c r="B108" s="168"/>
      <c r="D108" s="159" t="s">
        <v>171</v>
      </c>
      <c r="E108" s="169" t="s">
        <v>21</v>
      </c>
      <c r="F108" s="170" t="s">
        <v>3754</v>
      </c>
      <c r="H108" s="171">
        <v>75.488</v>
      </c>
      <c r="I108" s="172"/>
      <c r="L108" s="168"/>
      <c r="M108" s="173"/>
      <c r="T108" s="174"/>
      <c r="AT108" s="169" t="s">
        <v>171</v>
      </c>
      <c r="AU108" s="169" t="s">
        <v>85</v>
      </c>
      <c r="AV108" s="13" t="s">
        <v>85</v>
      </c>
      <c r="AW108" s="13" t="s">
        <v>37</v>
      </c>
      <c r="AX108" s="13" t="s">
        <v>76</v>
      </c>
      <c r="AY108" s="169" t="s">
        <v>160</v>
      </c>
    </row>
    <row r="109" spans="2:51" s="13" customFormat="1" ht="10">
      <c r="B109" s="168"/>
      <c r="D109" s="159" t="s">
        <v>171</v>
      </c>
      <c r="E109" s="169" t="s">
        <v>21</v>
      </c>
      <c r="F109" s="170" t="s">
        <v>3755</v>
      </c>
      <c r="H109" s="171">
        <v>-20.588</v>
      </c>
      <c r="I109" s="172"/>
      <c r="L109" s="168"/>
      <c r="M109" s="173"/>
      <c r="T109" s="174"/>
      <c r="AT109" s="169" t="s">
        <v>171</v>
      </c>
      <c r="AU109" s="169" t="s">
        <v>85</v>
      </c>
      <c r="AV109" s="13" t="s">
        <v>85</v>
      </c>
      <c r="AW109" s="13" t="s">
        <v>37</v>
      </c>
      <c r="AX109" s="13" t="s">
        <v>76</v>
      </c>
      <c r="AY109" s="169" t="s">
        <v>160</v>
      </c>
    </row>
    <row r="110" spans="2:51" s="15" customFormat="1" ht="10">
      <c r="B110" s="182"/>
      <c r="D110" s="159" t="s">
        <v>171</v>
      </c>
      <c r="E110" s="183" t="s">
        <v>21</v>
      </c>
      <c r="F110" s="184" t="s">
        <v>185</v>
      </c>
      <c r="H110" s="185">
        <v>54.9</v>
      </c>
      <c r="I110" s="186"/>
      <c r="L110" s="182"/>
      <c r="M110" s="187"/>
      <c r="T110" s="188"/>
      <c r="AT110" s="183" t="s">
        <v>171</v>
      </c>
      <c r="AU110" s="183" t="s">
        <v>85</v>
      </c>
      <c r="AV110" s="15" t="s">
        <v>167</v>
      </c>
      <c r="AW110" s="15" t="s">
        <v>37</v>
      </c>
      <c r="AX110" s="15" t="s">
        <v>83</v>
      </c>
      <c r="AY110" s="183" t="s">
        <v>160</v>
      </c>
    </row>
    <row r="111" spans="2:65" s="1" customFormat="1" ht="24" customHeight="1">
      <c r="B111" s="33"/>
      <c r="C111" s="146" t="s">
        <v>181</v>
      </c>
      <c r="D111" s="146" t="s">
        <v>162</v>
      </c>
      <c r="E111" s="147" t="s">
        <v>3756</v>
      </c>
      <c r="F111" s="148" t="s">
        <v>3757</v>
      </c>
      <c r="G111" s="149" t="s">
        <v>165</v>
      </c>
      <c r="H111" s="150">
        <v>3.168</v>
      </c>
      <c r="I111" s="151"/>
      <c r="J111" s="152">
        <f>ROUND(I111*H111,2)</f>
        <v>0</v>
      </c>
      <c r="K111" s="148" t="s">
        <v>166</v>
      </c>
      <c r="L111" s="33"/>
      <c r="M111" s="153" t="s">
        <v>21</v>
      </c>
      <c r="N111" s="154" t="s">
        <v>47</v>
      </c>
      <c r="P111" s="155">
        <f>O111*H111</f>
        <v>0</v>
      </c>
      <c r="Q111" s="155">
        <v>0</v>
      </c>
      <c r="R111" s="155">
        <f>Q111*H111</f>
        <v>0</v>
      </c>
      <c r="S111" s="155">
        <v>0</v>
      </c>
      <c r="T111" s="156">
        <f>S111*H111</f>
        <v>0</v>
      </c>
      <c r="AR111" s="157" t="s">
        <v>167</v>
      </c>
      <c r="AT111" s="157" t="s">
        <v>162</v>
      </c>
      <c r="AU111" s="157" t="s">
        <v>85</v>
      </c>
      <c r="AY111" s="18" t="s">
        <v>160</v>
      </c>
      <c r="BE111" s="158">
        <f>IF(N111="základní",J111,0)</f>
        <v>0</v>
      </c>
      <c r="BF111" s="158">
        <f>IF(N111="snížená",J111,0)</f>
        <v>0</v>
      </c>
      <c r="BG111" s="158">
        <f>IF(N111="zákl. přenesená",J111,0)</f>
        <v>0</v>
      </c>
      <c r="BH111" s="158">
        <f>IF(N111="sníž. přenesená",J111,0)</f>
        <v>0</v>
      </c>
      <c r="BI111" s="158">
        <f>IF(N111="nulová",J111,0)</f>
        <v>0</v>
      </c>
      <c r="BJ111" s="18" t="s">
        <v>83</v>
      </c>
      <c r="BK111" s="158">
        <f>ROUND(I111*H111,2)</f>
        <v>0</v>
      </c>
      <c r="BL111" s="18" t="s">
        <v>167</v>
      </c>
      <c r="BM111" s="157" t="s">
        <v>3758</v>
      </c>
    </row>
    <row r="112" spans="2:47" s="1" customFormat="1" ht="45">
      <c r="B112" s="33"/>
      <c r="D112" s="159" t="s">
        <v>169</v>
      </c>
      <c r="F112" s="160" t="s">
        <v>3759</v>
      </c>
      <c r="I112" s="94"/>
      <c r="L112" s="33"/>
      <c r="M112" s="161"/>
      <c r="T112" s="54"/>
      <c r="AT112" s="18" t="s">
        <v>169</v>
      </c>
      <c r="AU112" s="18" t="s">
        <v>85</v>
      </c>
    </row>
    <row r="113" spans="2:51" s="12" customFormat="1" ht="10">
      <c r="B113" s="162"/>
      <c r="D113" s="159" t="s">
        <v>171</v>
      </c>
      <c r="E113" s="163" t="s">
        <v>21</v>
      </c>
      <c r="F113" s="164" t="s">
        <v>3760</v>
      </c>
      <c r="H113" s="163" t="s">
        <v>21</v>
      </c>
      <c r="I113" s="165"/>
      <c r="L113" s="162"/>
      <c r="M113" s="166"/>
      <c r="T113" s="167"/>
      <c r="AT113" s="163" t="s">
        <v>171</v>
      </c>
      <c r="AU113" s="163" t="s">
        <v>85</v>
      </c>
      <c r="AV113" s="12" t="s">
        <v>83</v>
      </c>
      <c r="AW113" s="12" t="s">
        <v>37</v>
      </c>
      <c r="AX113" s="12" t="s">
        <v>76</v>
      </c>
      <c r="AY113" s="163" t="s">
        <v>160</v>
      </c>
    </row>
    <row r="114" spans="2:51" s="13" customFormat="1" ht="10">
      <c r="B114" s="168"/>
      <c r="D114" s="159" t="s">
        <v>171</v>
      </c>
      <c r="E114" s="169" t="s">
        <v>21</v>
      </c>
      <c r="F114" s="170" t="s">
        <v>3761</v>
      </c>
      <c r="H114" s="171">
        <v>3.168</v>
      </c>
      <c r="I114" s="172"/>
      <c r="L114" s="168"/>
      <c r="M114" s="173"/>
      <c r="T114" s="174"/>
      <c r="AT114" s="169" t="s">
        <v>171</v>
      </c>
      <c r="AU114" s="169" t="s">
        <v>85</v>
      </c>
      <c r="AV114" s="13" t="s">
        <v>85</v>
      </c>
      <c r="AW114" s="13" t="s">
        <v>37</v>
      </c>
      <c r="AX114" s="13" t="s">
        <v>76</v>
      </c>
      <c r="AY114" s="169" t="s">
        <v>160</v>
      </c>
    </row>
    <row r="115" spans="2:51" s="15" customFormat="1" ht="10">
      <c r="B115" s="182"/>
      <c r="D115" s="159" t="s">
        <v>171</v>
      </c>
      <c r="E115" s="183" t="s">
        <v>21</v>
      </c>
      <c r="F115" s="184" t="s">
        <v>185</v>
      </c>
      <c r="H115" s="185">
        <v>3.168</v>
      </c>
      <c r="I115" s="186"/>
      <c r="L115" s="182"/>
      <c r="M115" s="187"/>
      <c r="T115" s="188"/>
      <c r="AT115" s="183" t="s">
        <v>171</v>
      </c>
      <c r="AU115" s="183" t="s">
        <v>85</v>
      </c>
      <c r="AV115" s="15" t="s">
        <v>167</v>
      </c>
      <c r="AW115" s="15" t="s">
        <v>37</v>
      </c>
      <c r="AX115" s="15" t="s">
        <v>83</v>
      </c>
      <c r="AY115" s="183" t="s">
        <v>160</v>
      </c>
    </row>
    <row r="116" spans="2:65" s="1" customFormat="1" ht="24" customHeight="1">
      <c r="B116" s="33"/>
      <c r="C116" s="146" t="s">
        <v>167</v>
      </c>
      <c r="D116" s="146" t="s">
        <v>162</v>
      </c>
      <c r="E116" s="147" t="s">
        <v>551</v>
      </c>
      <c r="F116" s="148" t="s">
        <v>552</v>
      </c>
      <c r="G116" s="149" t="s">
        <v>165</v>
      </c>
      <c r="H116" s="150">
        <v>58.068</v>
      </c>
      <c r="I116" s="151"/>
      <c r="J116" s="152">
        <f>ROUND(I116*H116,2)</f>
        <v>0</v>
      </c>
      <c r="K116" s="148" t="s">
        <v>166</v>
      </c>
      <c r="L116" s="33"/>
      <c r="M116" s="153" t="s">
        <v>21</v>
      </c>
      <c r="N116" s="154" t="s">
        <v>47</v>
      </c>
      <c r="P116" s="155">
        <f>O116*H116</f>
        <v>0</v>
      </c>
      <c r="Q116" s="155">
        <v>0</v>
      </c>
      <c r="R116" s="155">
        <f>Q116*H116</f>
        <v>0</v>
      </c>
      <c r="S116" s="155">
        <v>0</v>
      </c>
      <c r="T116" s="156">
        <f>S116*H116</f>
        <v>0</v>
      </c>
      <c r="AR116" s="157" t="s">
        <v>167</v>
      </c>
      <c r="AT116" s="157" t="s">
        <v>162</v>
      </c>
      <c r="AU116" s="157" t="s">
        <v>85</v>
      </c>
      <c r="AY116" s="18" t="s">
        <v>160</v>
      </c>
      <c r="BE116" s="158">
        <f>IF(N116="základní",J116,0)</f>
        <v>0</v>
      </c>
      <c r="BF116" s="158">
        <f>IF(N116="snížená",J116,0)</f>
        <v>0</v>
      </c>
      <c r="BG116" s="158">
        <f>IF(N116="zákl. přenesená",J116,0)</f>
        <v>0</v>
      </c>
      <c r="BH116" s="158">
        <f>IF(N116="sníž. přenesená",J116,0)</f>
        <v>0</v>
      </c>
      <c r="BI116" s="158">
        <f>IF(N116="nulová",J116,0)</f>
        <v>0</v>
      </c>
      <c r="BJ116" s="18" t="s">
        <v>83</v>
      </c>
      <c r="BK116" s="158">
        <f>ROUND(I116*H116,2)</f>
        <v>0</v>
      </c>
      <c r="BL116" s="18" t="s">
        <v>167</v>
      </c>
      <c r="BM116" s="157" t="s">
        <v>3762</v>
      </c>
    </row>
    <row r="117" spans="2:47" s="1" customFormat="1" ht="126">
      <c r="B117" s="33"/>
      <c r="D117" s="159" t="s">
        <v>169</v>
      </c>
      <c r="F117" s="160" t="s">
        <v>189</v>
      </c>
      <c r="I117" s="94"/>
      <c r="L117" s="33"/>
      <c r="M117" s="161"/>
      <c r="T117" s="54"/>
      <c r="AT117" s="18" t="s">
        <v>169</v>
      </c>
      <c r="AU117" s="18" t="s">
        <v>85</v>
      </c>
    </row>
    <row r="118" spans="2:51" s="13" customFormat="1" ht="10">
      <c r="B118" s="168"/>
      <c r="D118" s="159" t="s">
        <v>171</v>
      </c>
      <c r="E118" s="169" t="s">
        <v>21</v>
      </c>
      <c r="F118" s="170" t="s">
        <v>3763</v>
      </c>
      <c r="H118" s="171">
        <v>54.9</v>
      </c>
      <c r="I118" s="172"/>
      <c r="L118" s="168"/>
      <c r="M118" s="173"/>
      <c r="T118" s="174"/>
      <c r="AT118" s="169" t="s">
        <v>171</v>
      </c>
      <c r="AU118" s="169" t="s">
        <v>85</v>
      </c>
      <c r="AV118" s="13" t="s">
        <v>85</v>
      </c>
      <c r="AW118" s="13" t="s">
        <v>37</v>
      </c>
      <c r="AX118" s="13" t="s">
        <v>76</v>
      </c>
      <c r="AY118" s="169" t="s">
        <v>160</v>
      </c>
    </row>
    <row r="119" spans="2:51" s="13" customFormat="1" ht="10">
      <c r="B119" s="168"/>
      <c r="D119" s="159" t="s">
        <v>171</v>
      </c>
      <c r="E119" s="169" t="s">
        <v>21</v>
      </c>
      <c r="F119" s="170" t="s">
        <v>3764</v>
      </c>
      <c r="H119" s="171">
        <v>3.168</v>
      </c>
      <c r="I119" s="172"/>
      <c r="L119" s="168"/>
      <c r="M119" s="173"/>
      <c r="T119" s="174"/>
      <c r="AT119" s="169" t="s">
        <v>171</v>
      </c>
      <c r="AU119" s="169" t="s">
        <v>85</v>
      </c>
      <c r="AV119" s="13" t="s">
        <v>85</v>
      </c>
      <c r="AW119" s="13" t="s">
        <v>37</v>
      </c>
      <c r="AX119" s="13" t="s">
        <v>76</v>
      </c>
      <c r="AY119" s="169" t="s">
        <v>160</v>
      </c>
    </row>
    <row r="120" spans="2:51" s="15" customFormat="1" ht="10">
      <c r="B120" s="182"/>
      <c r="D120" s="159" t="s">
        <v>171</v>
      </c>
      <c r="E120" s="183" t="s">
        <v>21</v>
      </c>
      <c r="F120" s="184" t="s">
        <v>185</v>
      </c>
      <c r="H120" s="185">
        <v>58.068</v>
      </c>
      <c r="I120" s="186"/>
      <c r="L120" s="182"/>
      <c r="M120" s="187"/>
      <c r="T120" s="188"/>
      <c r="AT120" s="183" t="s">
        <v>171</v>
      </c>
      <c r="AU120" s="183" t="s">
        <v>85</v>
      </c>
      <c r="AV120" s="15" t="s">
        <v>167</v>
      </c>
      <c r="AW120" s="15" t="s">
        <v>37</v>
      </c>
      <c r="AX120" s="15" t="s">
        <v>83</v>
      </c>
      <c r="AY120" s="183" t="s">
        <v>160</v>
      </c>
    </row>
    <row r="121" spans="2:65" s="1" customFormat="1" ht="16.5" customHeight="1">
      <c r="B121" s="33"/>
      <c r="C121" s="146" t="s">
        <v>201</v>
      </c>
      <c r="D121" s="146" t="s">
        <v>162</v>
      </c>
      <c r="E121" s="147" t="s">
        <v>562</v>
      </c>
      <c r="F121" s="148" t="s">
        <v>563</v>
      </c>
      <c r="G121" s="149" t="s">
        <v>165</v>
      </c>
      <c r="H121" s="150">
        <v>58.068</v>
      </c>
      <c r="I121" s="151"/>
      <c r="J121" s="152">
        <f>ROUND(I121*H121,2)</f>
        <v>0</v>
      </c>
      <c r="K121" s="148" t="s">
        <v>166</v>
      </c>
      <c r="L121" s="33"/>
      <c r="M121" s="153" t="s">
        <v>21</v>
      </c>
      <c r="N121" s="154" t="s">
        <v>47</v>
      </c>
      <c r="P121" s="155">
        <f>O121*H121</f>
        <v>0</v>
      </c>
      <c r="Q121" s="155">
        <v>0</v>
      </c>
      <c r="R121" s="155">
        <f>Q121*H121</f>
        <v>0</v>
      </c>
      <c r="S121" s="155">
        <v>0</v>
      </c>
      <c r="T121" s="156">
        <f>S121*H121</f>
        <v>0</v>
      </c>
      <c r="AR121" s="157" t="s">
        <v>167</v>
      </c>
      <c r="AT121" s="157" t="s">
        <v>162</v>
      </c>
      <c r="AU121" s="157" t="s">
        <v>85</v>
      </c>
      <c r="AY121" s="18" t="s">
        <v>160</v>
      </c>
      <c r="BE121" s="158">
        <f>IF(N121="základní",J121,0)</f>
        <v>0</v>
      </c>
      <c r="BF121" s="158">
        <f>IF(N121="snížená",J121,0)</f>
        <v>0</v>
      </c>
      <c r="BG121" s="158">
        <f>IF(N121="zákl. přenesená",J121,0)</f>
        <v>0</v>
      </c>
      <c r="BH121" s="158">
        <f>IF(N121="sníž. přenesená",J121,0)</f>
        <v>0</v>
      </c>
      <c r="BI121" s="158">
        <f>IF(N121="nulová",J121,0)</f>
        <v>0</v>
      </c>
      <c r="BJ121" s="18" t="s">
        <v>83</v>
      </c>
      <c r="BK121" s="158">
        <f>ROUND(I121*H121,2)</f>
        <v>0</v>
      </c>
      <c r="BL121" s="18" t="s">
        <v>167</v>
      </c>
      <c r="BM121" s="157" t="s">
        <v>3765</v>
      </c>
    </row>
    <row r="122" spans="2:47" s="1" customFormat="1" ht="198">
      <c r="B122" s="33"/>
      <c r="D122" s="159" t="s">
        <v>169</v>
      </c>
      <c r="F122" s="160" t="s">
        <v>565</v>
      </c>
      <c r="I122" s="94"/>
      <c r="L122" s="33"/>
      <c r="M122" s="161"/>
      <c r="T122" s="54"/>
      <c r="AT122" s="18" t="s">
        <v>169</v>
      </c>
      <c r="AU122" s="18" t="s">
        <v>85</v>
      </c>
    </row>
    <row r="123" spans="2:65" s="1" customFormat="1" ht="24" customHeight="1">
      <c r="B123" s="33"/>
      <c r="C123" s="146" t="s">
        <v>211</v>
      </c>
      <c r="D123" s="146" t="s">
        <v>162</v>
      </c>
      <c r="E123" s="147" t="s">
        <v>567</v>
      </c>
      <c r="F123" s="148" t="s">
        <v>439</v>
      </c>
      <c r="G123" s="149" t="s">
        <v>256</v>
      </c>
      <c r="H123" s="150">
        <v>104.522</v>
      </c>
      <c r="I123" s="151"/>
      <c r="J123" s="152">
        <f>ROUND(I123*H123,2)</f>
        <v>0</v>
      </c>
      <c r="K123" s="148" t="s">
        <v>166</v>
      </c>
      <c r="L123" s="33"/>
      <c r="M123" s="153" t="s">
        <v>21</v>
      </c>
      <c r="N123" s="154" t="s">
        <v>47</v>
      </c>
      <c r="P123" s="155">
        <f>O123*H123</f>
        <v>0</v>
      </c>
      <c r="Q123" s="155">
        <v>0</v>
      </c>
      <c r="R123" s="155">
        <f>Q123*H123</f>
        <v>0</v>
      </c>
      <c r="S123" s="155">
        <v>0</v>
      </c>
      <c r="T123" s="156">
        <f>S123*H123</f>
        <v>0</v>
      </c>
      <c r="AR123" s="157" t="s">
        <v>167</v>
      </c>
      <c r="AT123" s="157" t="s">
        <v>162</v>
      </c>
      <c r="AU123" s="157" t="s">
        <v>85</v>
      </c>
      <c r="AY123" s="18" t="s">
        <v>160</v>
      </c>
      <c r="BE123" s="158">
        <f>IF(N123="základní",J123,0)</f>
        <v>0</v>
      </c>
      <c r="BF123" s="158">
        <f>IF(N123="snížená",J123,0)</f>
        <v>0</v>
      </c>
      <c r="BG123" s="158">
        <f>IF(N123="zákl. přenesená",J123,0)</f>
        <v>0</v>
      </c>
      <c r="BH123" s="158">
        <f>IF(N123="sníž. přenesená",J123,0)</f>
        <v>0</v>
      </c>
      <c r="BI123" s="158">
        <f>IF(N123="nulová",J123,0)</f>
        <v>0</v>
      </c>
      <c r="BJ123" s="18" t="s">
        <v>83</v>
      </c>
      <c r="BK123" s="158">
        <f>ROUND(I123*H123,2)</f>
        <v>0</v>
      </c>
      <c r="BL123" s="18" t="s">
        <v>167</v>
      </c>
      <c r="BM123" s="157" t="s">
        <v>3766</v>
      </c>
    </row>
    <row r="124" spans="2:47" s="1" customFormat="1" ht="27">
      <c r="B124" s="33"/>
      <c r="D124" s="159" t="s">
        <v>169</v>
      </c>
      <c r="F124" s="160" t="s">
        <v>569</v>
      </c>
      <c r="I124" s="94"/>
      <c r="L124" s="33"/>
      <c r="M124" s="161"/>
      <c r="T124" s="54"/>
      <c r="AT124" s="18" t="s">
        <v>169</v>
      </c>
      <c r="AU124" s="18" t="s">
        <v>85</v>
      </c>
    </row>
    <row r="125" spans="2:51" s="13" customFormat="1" ht="10">
      <c r="B125" s="168"/>
      <c r="D125" s="159" t="s">
        <v>171</v>
      </c>
      <c r="F125" s="170" t="s">
        <v>3767</v>
      </c>
      <c r="H125" s="171">
        <v>104.522</v>
      </c>
      <c r="I125" s="172"/>
      <c r="L125" s="168"/>
      <c r="M125" s="173"/>
      <c r="T125" s="174"/>
      <c r="AT125" s="169" t="s">
        <v>171</v>
      </c>
      <c r="AU125" s="169" t="s">
        <v>85</v>
      </c>
      <c r="AV125" s="13" t="s">
        <v>85</v>
      </c>
      <c r="AW125" s="13" t="s">
        <v>4</v>
      </c>
      <c r="AX125" s="13" t="s">
        <v>83</v>
      </c>
      <c r="AY125" s="169" t="s">
        <v>160</v>
      </c>
    </row>
    <row r="126" spans="2:65" s="1" customFormat="1" ht="24" customHeight="1">
      <c r="B126" s="33"/>
      <c r="C126" s="146" t="s">
        <v>239</v>
      </c>
      <c r="D126" s="146" t="s">
        <v>162</v>
      </c>
      <c r="E126" s="147" t="s">
        <v>3768</v>
      </c>
      <c r="F126" s="148" t="s">
        <v>3769</v>
      </c>
      <c r="G126" s="149" t="s">
        <v>204</v>
      </c>
      <c r="H126" s="150">
        <v>137.25</v>
      </c>
      <c r="I126" s="151"/>
      <c r="J126" s="152">
        <f>ROUND(I126*H126,2)</f>
        <v>0</v>
      </c>
      <c r="K126" s="148" t="s">
        <v>166</v>
      </c>
      <c r="L126" s="33"/>
      <c r="M126" s="153" t="s">
        <v>21</v>
      </c>
      <c r="N126" s="154" t="s">
        <v>47</v>
      </c>
      <c r="P126" s="155">
        <f>O126*H126</f>
        <v>0</v>
      </c>
      <c r="Q126" s="155">
        <v>0</v>
      </c>
      <c r="R126" s="155">
        <f>Q126*H126</f>
        <v>0</v>
      </c>
      <c r="S126" s="155">
        <v>0</v>
      </c>
      <c r="T126" s="156">
        <f>S126*H126</f>
        <v>0</v>
      </c>
      <c r="AR126" s="157" t="s">
        <v>167</v>
      </c>
      <c r="AT126" s="157" t="s">
        <v>162</v>
      </c>
      <c r="AU126" s="157" t="s">
        <v>85</v>
      </c>
      <c r="AY126" s="18" t="s">
        <v>160</v>
      </c>
      <c r="BE126" s="158">
        <f>IF(N126="základní",J126,0)</f>
        <v>0</v>
      </c>
      <c r="BF126" s="158">
        <f>IF(N126="snížená",J126,0)</f>
        <v>0</v>
      </c>
      <c r="BG126" s="158">
        <f>IF(N126="zákl. přenesená",J126,0)</f>
        <v>0</v>
      </c>
      <c r="BH126" s="158">
        <f>IF(N126="sníž. přenesená",J126,0)</f>
        <v>0</v>
      </c>
      <c r="BI126" s="158">
        <f>IF(N126="nulová",J126,0)</f>
        <v>0</v>
      </c>
      <c r="BJ126" s="18" t="s">
        <v>83</v>
      </c>
      <c r="BK126" s="158">
        <f>ROUND(I126*H126,2)</f>
        <v>0</v>
      </c>
      <c r="BL126" s="18" t="s">
        <v>167</v>
      </c>
      <c r="BM126" s="157" t="s">
        <v>3770</v>
      </c>
    </row>
    <row r="127" spans="2:47" s="1" customFormat="1" ht="90">
      <c r="B127" s="33"/>
      <c r="D127" s="159" t="s">
        <v>169</v>
      </c>
      <c r="F127" s="160" t="s">
        <v>3771</v>
      </c>
      <c r="I127" s="94"/>
      <c r="L127" s="33"/>
      <c r="M127" s="161"/>
      <c r="T127" s="54"/>
      <c r="AT127" s="18" t="s">
        <v>169</v>
      </c>
      <c r="AU127" s="18" t="s">
        <v>85</v>
      </c>
    </row>
    <row r="128" spans="2:51" s="12" customFormat="1" ht="10">
      <c r="B128" s="162"/>
      <c r="D128" s="159" t="s">
        <v>171</v>
      </c>
      <c r="E128" s="163" t="s">
        <v>21</v>
      </c>
      <c r="F128" s="164" t="s">
        <v>3749</v>
      </c>
      <c r="H128" s="163" t="s">
        <v>21</v>
      </c>
      <c r="I128" s="165"/>
      <c r="L128" s="162"/>
      <c r="M128" s="166"/>
      <c r="T128" s="167"/>
      <c r="AT128" s="163" t="s">
        <v>171</v>
      </c>
      <c r="AU128" s="163" t="s">
        <v>85</v>
      </c>
      <c r="AV128" s="12" t="s">
        <v>83</v>
      </c>
      <c r="AW128" s="12" t="s">
        <v>37</v>
      </c>
      <c r="AX128" s="12" t="s">
        <v>76</v>
      </c>
      <c r="AY128" s="163" t="s">
        <v>160</v>
      </c>
    </row>
    <row r="129" spans="2:51" s="13" customFormat="1" ht="10">
      <c r="B129" s="168"/>
      <c r="D129" s="159" t="s">
        <v>171</v>
      </c>
      <c r="E129" s="169" t="s">
        <v>21</v>
      </c>
      <c r="F129" s="170" t="s">
        <v>3772</v>
      </c>
      <c r="H129" s="171">
        <v>137.25</v>
      </c>
      <c r="I129" s="172"/>
      <c r="L129" s="168"/>
      <c r="M129" s="173"/>
      <c r="T129" s="174"/>
      <c r="AT129" s="169" t="s">
        <v>171</v>
      </c>
      <c r="AU129" s="169" t="s">
        <v>85</v>
      </c>
      <c r="AV129" s="13" t="s">
        <v>85</v>
      </c>
      <c r="AW129" s="13" t="s">
        <v>37</v>
      </c>
      <c r="AX129" s="13" t="s">
        <v>76</v>
      </c>
      <c r="AY129" s="169" t="s">
        <v>160</v>
      </c>
    </row>
    <row r="130" spans="2:51" s="15" customFormat="1" ht="10">
      <c r="B130" s="182"/>
      <c r="D130" s="159" t="s">
        <v>171</v>
      </c>
      <c r="E130" s="183" t="s">
        <v>21</v>
      </c>
      <c r="F130" s="184" t="s">
        <v>185</v>
      </c>
      <c r="H130" s="185">
        <v>137.25</v>
      </c>
      <c r="I130" s="186"/>
      <c r="L130" s="182"/>
      <c r="M130" s="187"/>
      <c r="T130" s="188"/>
      <c r="AT130" s="183" t="s">
        <v>171</v>
      </c>
      <c r="AU130" s="183" t="s">
        <v>85</v>
      </c>
      <c r="AV130" s="15" t="s">
        <v>167</v>
      </c>
      <c r="AW130" s="15" t="s">
        <v>37</v>
      </c>
      <c r="AX130" s="15" t="s">
        <v>83</v>
      </c>
      <c r="AY130" s="183" t="s">
        <v>160</v>
      </c>
    </row>
    <row r="131" spans="2:65" s="1" customFormat="1" ht="16.5" customHeight="1">
      <c r="B131" s="33"/>
      <c r="C131" s="146" t="s">
        <v>247</v>
      </c>
      <c r="D131" s="146" t="s">
        <v>162</v>
      </c>
      <c r="E131" s="147" t="s">
        <v>3773</v>
      </c>
      <c r="F131" s="148" t="s">
        <v>3774</v>
      </c>
      <c r="G131" s="149" t="s">
        <v>204</v>
      </c>
      <c r="H131" s="150">
        <v>137.25</v>
      </c>
      <c r="I131" s="151"/>
      <c r="J131" s="152">
        <f>ROUND(I131*H131,2)</f>
        <v>0</v>
      </c>
      <c r="K131" s="148" t="s">
        <v>166</v>
      </c>
      <c r="L131" s="33"/>
      <c r="M131" s="153" t="s">
        <v>21</v>
      </c>
      <c r="N131" s="154" t="s">
        <v>47</v>
      </c>
      <c r="P131" s="155">
        <f>O131*H131</f>
        <v>0</v>
      </c>
      <c r="Q131" s="155">
        <v>0</v>
      </c>
      <c r="R131" s="155">
        <f>Q131*H131</f>
        <v>0</v>
      </c>
      <c r="S131" s="155">
        <v>0</v>
      </c>
      <c r="T131" s="156">
        <f>S131*H131</f>
        <v>0</v>
      </c>
      <c r="AR131" s="157" t="s">
        <v>167</v>
      </c>
      <c r="AT131" s="157" t="s">
        <v>162</v>
      </c>
      <c r="AU131" s="157" t="s">
        <v>85</v>
      </c>
      <c r="AY131" s="18" t="s">
        <v>160</v>
      </c>
      <c r="BE131" s="158">
        <f>IF(N131="základní",J131,0)</f>
        <v>0</v>
      </c>
      <c r="BF131" s="158">
        <f>IF(N131="snížená",J131,0)</f>
        <v>0</v>
      </c>
      <c r="BG131" s="158">
        <f>IF(N131="zákl. přenesená",J131,0)</f>
        <v>0</v>
      </c>
      <c r="BH131" s="158">
        <f>IF(N131="sníž. přenesená",J131,0)</f>
        <v>0</v>
      </c>
      <c r="BI131" s="158">
        <f>IF(N131="nulová",J131,0)</f>
        <v>0</v>
      </c>
      <c r="BJ131" s="18" t="s">
        <v>83</v>
      </c>
      <c r="BK131" s="158">
        <f>ROUND(I131*H131,2)</f>
        <v>0</v>
      </c>
      <c r="BL131" s="18" t="s">
        <v>167</v>
      </c>
      <c r="BM131" s="157" t="s">
        <v>3775</v>
      </c>
    </row>
    <row r="132" spans="2:47" s="1" customFormat="1" ht="99">
      <c r="B132" s="33"/>
      <c r="D132" s="159" t="s">
        <v>169</v>
      </c>
      <c r="F132" s="160" t="s">
        <v>206</v>
      </c>
      <c r="I132" s="94"/>
      <c r="L132" s="33"/>
      <c r="M132" s="161"/>
      <c r="T132" s="54"/>
      <c r="AT132" s="18" t="s">
        <v>169</v>
      </c>
      <c r="AU132" s="18" t="s">
        <v>85</v>
      </c>
    </row>
    <row r="133" spans="2:51" s="13" customFormat="1" ht="10">
      <c r="B133" s="168"/>
      <c r="D133" s="159" t="s">
        <v>171</v>
      </c>
      <c r="E133" s="169" t="s">
        <v>21</v>
      </c>
      <c r="F133" s="170" t="s">
        <v>3776</v>
      </c>
      <c r="H133" s="171">
        <v>137.25</v>
      </c>
      <c r="I133" s="172"/>
      <c r="L133" s="168"/>
      <c r="M133" s="173"/>
      <c r="T133" s="174"/>
      <c r="AT133" s="169" t="s">
        <v>171</v>
      </c>
      <c r="AU133" s="169" t="s">
        <v>85</v>
      </c>
      <c r="AV133" s="13" t="s">
        <v>85</v>
      </c>
      <c r="AW133" s="13" t="s">
        <v>37</v>
      </c>
      <c r="AX133" s="13" t="s">
        <v>76</v>
      </c>
      <c r="AY133" s="169" t="s">
        <v>160</v>
      </c>
    </row>
    <row r="134" spans="2:51" s="15" customFormat="1" ht="10">
      <c r="B134" s="182"/>
      <c r="D134" s="159" t="s">
        <v>171</v>
      </c>
      <c r="E134" s="183" t="s">
        <v>21</v>
      </c>
      <c r="F134" s="184" t="s">
        <v>185</v>
      </c>
      <c r="H134" s="185">
        <v>137.25</v>
      </c>
      <c r="I134" s="186"/>
      <c r="L134" s="182"/>
      <c r="M134" s="187"/>
      <c r="T134" s="188"/>
      <c r="AT134" s="183" t="s">
        <v>171</v>
      </c>
      <c r="AU134" s="183" t="s">
        <v>85</v>
      </c>
      <c r="AV134" s="15" t="s">
        <v>167</v>
      </c>
      <c r="AW134" s="15" t="s">
        <v>37</v>
      </c>
      <c r="AX134" s="15" t="s">
        <v>83</v>
      </c>
      <c r="AY134" s="183" t="s">
        <v>160</v>
      </c>
    </row>
    <row r="135" spans="2:63" s="11" customFormat="1" ht="22.75" customHeight="1">
      <c r="B135" s="134"/>
      <c r="D135" s="135" t="s">
        <v>75</v>
      </c>
      <c r="E135" s="144" t="s">
        <v>85</v>
      </c>
      <c r="F135" s="144" t="s">
        <v>585</v>
      </c>
      <c r="I135" s="137"/>
      <c r="J135" s="145">
        <f>BK135</f>
        <v>0</v>
      </c>
      <c r="L135" s="134"/>
      <c r="M135" s="139"/>
      <c r="P135" s="140">
        <f>SUM(P136:P143)</f>
        <v>0</v>
      </c>
      <c r="R135" s="140">
        <f>SUM(R136:R143)</f>
        <v>6.582177069999999</v>
      </c>
      <c r="T135" s="141">
        <f>SUM(T136:T143)</f>
        <v>0</v>
      </c>
      <c r="AR135" s="135" t="s">
        <v>83</v>
      </c>
      <c r="AT135" s="142" t="s">
        <v>75</v>
      </c>
      <c r="AU135" s="142" t="s">
        <v>83</v>
      </c>
      <c r="AY135" s="135" t="s">
        <v>160</v>
      </c>
      <c r="BK135" s="143">
        <f>SUM(BK136:BK143)</f>
        <v>0</v>
      </c>
    </row>
    <row r="136" spans="2:65" s="1" customFormat="1" ht="16.5" customHeight="1">
      <c r="B136" s="33"/>
      <c r="C136" s="146" t="s">
        <v>209</v>
      </c>
      <c r="D136" s="146" t="s">
        <v>162</v>
      </c>
      <c r="E136" s="147" t="s">
        <v>3777</v>
      </c>
      <c r="F136" s="148" t="s">
        <v>3778</v>
      </c>
      <c r="G136" s="149" t="s">
        <v>165</v>
      </c>
      <c r="H136" s="150">
        <v>2.683</v>
      </c>
      <c r="I136" s="151"/>
      <c r="J136" s="152">
        <f>ROUND(I136*H136,2)</f>
        <v>0</v>
      </c>
      <c r="K136" s="148" t="s">
        <v>166</v>
      </c>
      <c r="L136" s="33"/>
      <c r="M136" s="153" t="s">
        <v>21</v>
      </c>
      <c r="N136" s="154" t="s">
        <v>47</v>
      </c>
      <c r="P136" s="155">
        <f>O136*H136</f>
        <v>0</v>
      </c>
      <c r="Q136" s="155">
        <v>2.45329</v>
      </c>
      <c r="R136" s="155">
        <f>Q136*H136</f>
        <v>6.582177069999999</v>
      </c>
      <c r="S136" s="155">
        <v>0</v>
      </c>
      <c r="T136" s="156">
        <f>S136*H136</f>
        <v>0</v>
      </c>
      <c r="AR136" s="157" t="s">
        <v>167</v>
      </c>
      <c r="AT136" s="157" t="s">
        <v>162</v>
      </c>
      <c r="AU136" s="157" t="s">
        <v>85</v>
      </c>
      <c r="AY136" s="18" t="s">
        <v>160</v>
      </c>
      <c r="BE136" s="158">
        <f>IF(N136="základní",J136,0)</f>
        <v>0</v>
      </c>
      <c r="BF136" s="158">
        <f>IF(N136="snížená",J136,0)</f>
        <v>0</v>
      </c>
      <c r="BG136" s="158">
        <f>IF(N136="zákl. přenesená",J136,0)</f>
        <v>0</v>
      </c>
      <c r="BH136" s="158">
        <f>IF(N136="sníž. přenesená",J136,0)</f>
        <v>0</v>
      </c>
      <c r="BI136" s="158">
        <f>IF(N136="nulová",J136,0)</f>
        <v>0</v>
      </c>
      <c r="BJ136" s="18" t="s">
        <v>83</v>
      </c>
      <c r="BK136" s="158">
        <f>ROUND(I136*H136,2)</f>
        <v>0</v>
      </c>
      <c r="BL136" s="18" t="s">
        <v>167</v>
      </c>
      <c r="BM136" s="157" t="s">
        <v>3779</v>
      </c>
    </row>
    <row r="137" spans="2:47" s="1" customFormat="1" ht="54">
      <c r="B137" s="33"/>
      <c r="D137" s="159" t="s">
        <v>169</v>
      </c>
      <c r="F137" s="160" t="s">
        <v>3780</v>
      </c>
      <c r="I137" s="94"/>
      <c r="L137" s="33"/>
      <c r="M137" s="161"/>
      <c r="T137" s="54"/>
      <c r="AT137" s="18" t="s">
        <v>169</v>
      </c>
      <c r="AU137" s="18" t="s">
        <v>85</v>
      </c>
    </row>
    <row r="138" spans="2:51" s="12" customFormat="1" ht="10">
      <c r="B138" s="162"/>
      <c r="D138" s="159" t="s">
        <v>171</v>
      </c>
      <c r="E138" s="163" t="s">
        <v>21</v>
      </c>
      <c r="F138" s="164" t="s">
        <v>3760</v>
      </c>
      <c r="H138" s="163" t="s">
        <v>21</v>
      </c>
      <c r="I138" s="165"/>
      <c r="L138" s="162"/>
      <c r="M138" s="166"/>
      <c r="T138" s="167"/>
      <c r="AT138" s="163" t="s">
        <v>171</v>
      </c>
      <c r="AU138" s="163" t="s">
        <v>85</v>
      </c>
      <c r="AV138" s="12" t="s">
        <v>83</v>
      </c>
      <c r="AW138" s="12" t="s">
        <v>37</v>
      </c>
      <c r="AX138" s="12" t="s">
        <v>76</v>
      </c>
      <c r="AY138" s="163" t="s">
        <v>160</v>
      </c>
    </row>
    <row r="139" spans="2:51" s="13" customFormat="1" ht="10">
      <c r="B139" s="168"/>
      <c r="D139" s="159" t="s">
        <v>171</v>
      </c>
      <c r="E139" s="169" t="s">
        <v>21</v>
      </c>
      <c r="F139" s="170" t="s">
        <v>3781</v>
      </c>
      <c r="H139" s="171">
        <v>2.592</v>
      </c>
      <c r="I139" s="172"/>
      <c r="L139" s="168"/>
      <c r="M139" s="173"/>
      <c r="T139" s="174"/>
      <c r="AT139" s="169" t="s">
        <v>171</v>
      </c>
      <c r="AU139" s="169" t="s">
        <v>85</v>
      </c>
      <c r="AV139" s="13" t="s">
        <v>85</v>
      </c>
      <c r="AW139" s="13" t="s">
        <v>37</v>
      </c>
      <c r="AX139" s="13" t="s">
        <v>76</v>
      </c>
      <c r="AY139" s="169" t="s">
        <v>160</v>
      </c>
    </row>
    <row r="140" spans="2:51" s="14" customFormat="1" ht="10">
      <c r="B140" s="175"/>
      <c r="D140" s="159" t="s">
        <v>171</v>
      </c>
      <c r="E140" s="176" t="s">
        <v>21</v>
      </c>
      <c r="F140" s="177" t="s">
        <v>180</v>
      </c>
      <c r="H140" s="178">
        <v>2.592</v>
      </c>
      <c r="I140" s="179"/>
      <c r="L140" s="175"/>
      <c r="M140" s="180"/>
      <c r="T140" s="181"/>
      <c r="AT140" s="176" t="s">
        <v>171</v>
      </c>
      <c r="AU140" s="176" t="s">
        <v>85</v>
      </c>
      <c r="AV140" s="14" t="s">
        <v>181</v>
      </c>
      <c r="AW140" s="14" t="s">
        <v>37</v>
      </c>
      <c r="AX140" s="14" t="s">
        <v>76</v>
      </c>
      <c r="AY140" s="176" t="s">
        <v>160</v>
      </c>
    </row>
    <row r="141" spans="2:51" s="13" customFormat="1" ht="10">
      <c r="B141" s="168"/>
      <c r="D141" s="159" t="s">
        <v>171</v>
      </c>
      <c r="E141" s="169" t="s">
        <v>21</v>
      </c>
      <c r="F141" s="170" t="s">
        <v>3782</v>
      </c>
      <c r="H141" s="171">
        <v>0.091</v>
      </c>
      <c r="I141" s="172"/>
      <c r="L141" s="168"/>
      <c r="M141" s="173"/>
      <c r="T141" s="174"/>
      <c r="AT141" s="169" t="s">
        <v>171</v>
      </c>
      <c r="AU141" s="169" t="s">
        <v>85</v>
      </c>
      <c r="AV141" s="13" t="s">
        <v>85</v>
      </c>
      <c r="AW141" s="13" t="s">
        <v>37</v>
      </c>
      <c r="AX141" s="13" t="s">
        <v>76</v>
      </c>
      <c r="AY141" s="169" t="s">
        <v>160</v>
      </c>
    </row>
    <row r="142" spans="2:51" s="14" customFormat="1" ht="10">
      <c r="B142" s="175"/>
      <c r="D142" s="159" t="s">
        <v>171</v>
      </c>
      <c r="E142" s="176" t="s">
        <v>21</v>
      </c>
      <c r="F142" s="177" t="s">
        <v>180</v>
      </c>
      <c r="H142" s="178">
        <v>0.091</v>
      </c>
      <c r="I142" s="179"/>
      <c r="L142" s="175"/>
      <c r="M142" s="180"/>
      <c r="T142" s="181"/>
      <c r="AT142" s="176" t="s">
        <v>171</v>
      </c>
      <c r="AU142" s="176" t="s">
        <v>85</v>
      </c>
      <c r="AV142" s="14" t="s">
        <v>181</v>
      </c>
      <c r="AW142" s="14" t="s">
        <v>37</v>
      </c>
      <c r="AX142" s="14" t="s">
        <v>76</v>
      </c>
      <c r="AY142" s="176" t="s">
        <v>160</v>
      </c>
    </row>
    <row r="143" spans="2:51" s="15" customFormat="1" ht="10">
      <c r="B143" s="182"/>
      <c r="D143" s="159" t="s">
        <v>171</v>
      </c>
      <c r="E143" s="183" t="s">
        <v>21</v>
      </c>
      <c r="F143" s="184" t="s">
        <v>185</v>
      </c>
      <c r="H143" s="185">
        <v>2.6830000000000003</v>
      </c>
      <c r="I143" s="186"/>
      <c r="L143" s="182"/>
      <c r="M143" s="187"/>
      <c r="T143" s="188"/>
      <c r="AT143" s="183" t="s">
        <v>171</v>
      </c>
      <c r="AU143" s="183" t="s">
        <v>85</v>
      </c>
      <c r="AV143" s="15" t="s">
        <v>167</v>
      </c>
      <c r="AW143" s="15" t="s">
        <v>37</v>
      </c>
      <c r="AX143" s="15" t="s">
        <v>83</v>
      </c>
      <c r="AY143" s="183" t="s">
        <v>160</v>
      </c>
    </row>
    <row r="144" spans="2:63" s="11" customFormat="1" ht="22.75" customHeight="1">
      <c r="B144" s="134"/>
      <c r="D144" s="135" t="s">
        <v>75</v>
      </c>
      <c r="E144" s="144" t="s">
        <v>201</v>
      </c>
      <c r="F144" s="144" t="s">
        <v>3783</v>
      </c>
      <c r="I144" s="137"/>
      <c r="J144" s="145">
        <f>BK144</f>
        <v>0</v>
      </c>
      <c r="L144" s="134"/>
      <c r="M144" s="139"/>
      <c r="P144" s="140">
        <f>SUM(P145:P157)</f>
        <v>0</v>
      </c>
      <c r="R144" s="140">
        <f>SUM(R145:R157)</f>
        <v>41.4166555</v>
      </c>
      <c r="T144" s="141">
        <f>SUM(T145:T157)</f>
        <v>0</v>
      </c>
      <c r="AR144" s="135" t="s">
        <v>83</v>
      </c>
      <c r="AT144" s="142" t="s">
        <v>75</v>
      </c>
      <c r="AU144" s="142" t="s">
        <v>83</v>
      </c>
      <c r="AY144" s="135" t="s">
        <v>160</v>
      </c>
      <c r="BK144" s="143">
        <f>SUM(BK145:BK157)</f>
        <v>0</v>
      </c>
    </row>
    <row r="145" spans="2:65" s="1" customFormat="1" ht="24" customHeight="1">
      <c r="B145" s="33"/>
      <c r="C145" s="146" t="s">
        <v>259</v>
      </c>
      <c r="D145" s="146" t="s">
        <v>162</v>
      </c>
      <c r="E145" s="147" t="s">
        <v>3784</v>
      </c>
      <c r="F145" s="148" t="s">
        <v>3785</v>
      </c>
      <c r="G145" s="149" t="s">
        <v>204</v>
      </c>
      <c r="H145" s="150">
        <v>137.25</v>
      </c>
      <c r="I145" s="151"/>
      <c r="J145" s="152">
        <f>ROUND(I145*H145,2)</f>
        <v>0</v>
      </c>
      <c r="K145" s="148" t="s">
        <v>166</v>
      </c>
      <c r="L145" s="33"/>
      <c r="M145" s="153" t="s">
        <v>21</v>
      </c>
      <c r="N145" s="154" t="s">
        <v>47</v>
      </c>
      <c r="P145" s="155">
        <f>O145*H145</f>
        <v>0</v>
      </c>
      <c r="Q145" s="155">
        <v>0</v>
      </c>
      <c r="R145" s="155">
        <f>Q145*H145</f>
        <v>0</v>
      </c>
      <c r="S145" s="155">
        <v>0</v>
      </c>
      <c r="T145" s="156">
        <f>S145*H145</f>
        <v>0</v>
      </c>
      <c r="AR145" s="157" t="s">
        <v>167</v>
      </c>
      <c r="AT145" s="157" t="s">
        <v>162</v>
      </c>
      <c r="AU145" s="157" t="s">
        <v>85</v>
      </c>
      <c r="AY145" s="18" t="s">
        <v>160</v>
      </c>
      <c r="BE145" s="158">
        <f>IF(N145="základní",J145,0)</f>
        <v>0</v>
      </c>
      <c r="BF145" s="158">
        <f>IF(N145="snížená",J145,0)</f>
        <v>0</v>
      </c>
      <c r="BG145" s="158">
        <f>IF(N145="zákl. přenesená",J145,0)</f>
        <v>0</v>
      </c>
      <c r="BH145" s="158">
        <f>IF(N145="sníž. přenesená",J145,0)</f>
        <v>0</v>
      </c>
      <c r="BI145" s="158">
        <f>IF(N145="nulová",J145,0)</f>
        <v>0</v>
      </c>
      <c r="BJ145" s="18" t="s">
        <v>83</v>
      </c>
      <c r="BK145" s="158">
        <f>ROUND(I145*H145,2)</f>
        <v>0</v>
      </c>
      <c r="BL145" s="18" t="s">
        <v>167</v>
      </c>
      <c r="BM145" s="157" t="s">
        <v>3786</v>
      </c>
    </row>
    <row r="146" spans="2:51" s="12" customFormat="1" ht="10">
      <c r="B146" s="162"/>
      <c r="D146" s="159" t="s">
        <v>171</v>
      </c>
      <c r="E146" s="163" t="s">
        <v>21</v>
      </c>
      <c r="F146" s="164" t="s">
        <v>3787</v>
      </c>
      <c r="H146" s="163" t="s">
        <v>21</v>
      </c>
      <c r="I146" s="165"/>
      <c r="L146" s="162"/>
      <c r="M146" s="166"/>
      <c r="T146" s="167"/>
      <c r="AT146" s="163" t="s">
        <v>171</v>
      </c>
      <c r="AU146" s="163" t="s">
        <v>85</v>
      </c>
      <c r="AV146" s="12" t="s">
        <v>83</v>
      </c>
      <c r="AW146" s="12" t="s">
        <v>37</v>
      </c>
      <c r="AX146" s="12" t="s">
        <v>76</v>
      </c>
      <c r="AY146" s="163" t="s">
        <v>160</v>
      </c>
    </row>
    <row r="147" spans="2:51" s="13" customFormat="1" ht="10">
      <c r="B147" s="168"/>
      <c r="D147" s="159" t="s">
        <v>171</v>
      </c>
      <c r="E147" s="169" t="s">
        <v>21</v>
      </c>
      <c r="F147" s="170" t="s">
        <v>3788</v>
      </c>
      <c r="H147" s="171">
        <v>137.25</v>
      </c>
      <c r="I147" s="172"/>
      <c r="L147" s="168"/>
      <c r="M147" s="173"/>
      <c r="T147" s="174"/>
      <c r="AT147" s="169" t="s">
        <v>171</v>
      </c>
      <c r="AU147" s="169" t="s">
        <v>85</v>
      </c>
      <c r="AV147" s="13" t="s">
        <v>85</v>
      </c>
      <c r="AW147" s="13" t="s">
        <v>37</v>
      </c>
      <c r="AX147" s="13" t="s">
        <v>76</v>
      </c>
      <c r="AY147" s="169" t="s">
        <v>160</v>
      </c>
    </row>
    <row r="148" spans="2:51" s="15" customFormat="1" ht="10">
      <c r="B148" s="182"/>
      <c r="D148" s="159" t="s">
        <v>171</v>
      </c>
      <c r="E148" s="183" t="s">
        <v>21</v>
      </c>
      <c r="F148" s="184" t="s">
        <v>185</v>
      </c>
      <c r="H148" s="185">
        <v>137.25</v>
      </c>
      <c r="I148" s="186"/>
      <c r="L148" s="182"/>
      <c r="M148" s="187"/>
      <c r="T148" s="188"/>
      <c r="AT148" s="183" t="s">
        <v>171</v>
      </c>
      <c r="AU148" s="183" t="s">
        <v>85</v>
      </c>
      <c r="AV148" s="15" t="s">
        <v>167</v>
      </c>
      <c r="AW148" s="15" t="s">
        <v>37</v>
      </c>
      <c r="AX148" s="15" t="s">
        <v>83</v>
      </c>
      <c r="AY148" s="183" t="s">
        <v>160</v>
      </c>
    </row>
    <row r="149" spans="2:65" s="1" customFormat="1" ht="24" customHeight="1">
      <c r="B149" s="33"/>
      <c r="C149" s="146" t="s">
        <v>264</v>
      </c>
      <c r="D149" s="146" t="s">
        <v>162</v>
      </c>
      <c r="E149" s="147" t="s">
        <v>3789</v>
      </c>
      <c r="F149" s="148" t="s">
        <v>3790</v>
      </c>
      <c r="G149" s="149" t="s">
        <v>204</v>
      </c>
      <c r="H149" s="150">
        <v>137.25</v>
      </c>
      <c r="I149" s="151"/>
      <c r="J149" s="152">
        <f>ROUND(I149*H149,2)</f>
        <v>0</v>
      </c>
      <c r="K149" s="148" t="s">
        <v>166</v>
      </c>
      <c r="L149" s="33"/>
      <c r="M149" s="153" t="s">
        <v>21</v>
      </c>
      <c r="N149" s="154" t="s">
        <v>47</v>
      </c>
      <c r="P149" s="155">
        <f>O149*H149</f>
        <v>0</v>
      </c>
      <c r="Q149" s="155">
        <v>0</v>
      </c>
      <c r="R149" s="155">
        <f>Q149*H149</f>
        <v>0</v>
      </c>
      <c r="S149" s="155">
        <v>0</v>
      </c>
      <c r="T149" s="156">
        <f>S149*H149</f>
        <v>0</v>
      </c>
      <c r="AR149" s="157" t="s">
        <v>167</v>
      </c>
      <c r="AT149" s="157" t="s">
        <v>162</v>
      </c>
      <c r="AU149" s="157" t="s">
        <v>85</v>
      </c>
      <c r="AY149" s="18" t="s">
        <v>160</v>
      </c>
      <c r="BE149" s="158">
        <f>IF(N149="základní",J149,0)</f>
        <v>0</v>
      </c>
      <c r="BF149" s="158">
        <f>IF(N149="snížená",J149,0)</f>
        <v>0</v>
      </c>
      <c r="BG149" s="158">
        <f>IF(N149="zákl. přenesená",J149,0)</f>
        <v>0</v>
      </c>
      <c r="BH149" s="158">
        <f>IF(N149="sníž. přenesená",J149,0)</f>
        <v>0</v>
      </c>
      <c r="BI149" s="158">
        <f>IF(N149="nulová",J149,0)</f>
        <v>0</v>
      </c>
      <c r="BJ149" s="18" t="s">
        <v>83</v>
      </c>
      <c r="BK149" s="158">
        <f>ROUND(I149*H149,2)</f>
        <v>0</v>
      </c>
      <c r="BL149" s="18" t="s">
        <v>167</v>
      </c>
      <c r="BM149" s="157" t="s">
        <v>3791</v>
      </c>
    </row>
    <row r="150" spans="2:51" s="13" customFormat="1" ht="10">
      <c r="B150" s="168"/>
      <c r="D150" s="159" t="s">
        <v>171</v>
      </c>
      <c r="E150" s="169" t="s">
        <v>21</v>
      </c>
      <c r="F150" s="170" t="s">
        <v>3776</v>
      </c>
      <c r="H150" s="171">
        <v>137.25</v>
      </c>
      <c r="I150" s="172"/>
      <c r="L150" s="168"/>
      <c r="M150" s="173"/>
      <c r="T150" s="174"/>
      <c r="AT150" s="169" t="s">
        <v>171</v>
      </c>
      <c r="AU150" s="169" t="s">
        <v>85</v>
      </c>
      <c r="AV150" s="13" t="s">
        <v>85</v>
      </c>
      <c r="AW150" s="13" t="s">
        <v>37</v>
      </c>
      <c r="AX150" s="13" t="s">
        <v>76</v>
      </c>
      <c r="AY150" s="169" t="s">
        <v>160</v>
      </c>
    </row>
    <row r="151" spans="2:51" s="15" customFormat="1" ht="10">
      <c r="B151" s="182"/>
      <c r="D151" s="159" t="s">
        <v>171</v>
      </c>
      <c r="E151" s="183" t="s">
        <v>21</v>
      </c>
      <c r="F151" s="184" t="s">
        <v>185</v>
      </c>
      <c r="H151" s="185">
        <v>137.25</v>
      </c>
      <c r="I151" s="186"/>
      <c r="L151" s="182"/>
      <c r="M151" s="187"/>
      <c r="T151" s="188"/>
      <c r="AT151" s="183" t="s">
        <v>171</v>
      </c>
      <c r="AU151" s="183" t="s">
        <v>85</v>
      </c>
      <c r="AV151" s="15" t="s">
        <v>167</v>
      </c>
      <c r="AW151" s="15" t="s">
        <v>37</v>
      </c>
      <c r="AX151" s="15" t="s">
        <v>83</v>
      </c>
      <c r="AY151" s="183" t="s">
        <v>160</v>
      </c>
    </row>
    <row r="152" spans="2:65" s="1" customFormat="1" ht="36" customHeight="1">
      <c r="B152" s="33"/>
      <c r="C152" s="146" t="s">
        <v>269</v>
      </c>
      <c r="D152" s="146" t="s">
        <v>162</v>
      </c>
      <c r="E152" s="147" t="s">
        <v>3792</v>
      </c>
      <c r="F152" s="148" t="s">
        <v>3793</v>
      </c>
      <c r="G152" s="149" t="s">
        <v>204</v>
      </c>
      <c r="H152" s="150">
        <v>137.25</v>
      </c>
      <c r="I152" s="151"/>
      <c r="J152" s="152">
        <f>ROUND(I152*H152,2)</f>
        <v>0</v>
      </c>
      <c r="K152" s="148" t="s">
        <v>166</v>
      </c>
      <c r="L152" s="33"/>
      <c r="M152" s="153" t="s">
        <v>21</v>
      </c>
      <c r="N152" s="154" t="s">
        <v>47</v>
      </c>
      <c r="P152" s="155">
        <f>O152*H152</f>
        <v>0</v>
      </c>
      <c r="Q152" s="155">
        <v>0.10503</v>
      </c>
      <c r="R152" s="155">
        <f>Q152*H152</f>
        <v>14.4153675</v>
      </c>
      <c r="S152" s="155">
        <v>0</v>
      </c>
      <c r="T152" s="156">
        <f>S152*H152</f>
        <v>0</v>
      </c>
      <c r="AR152" s="157" t="s">
        <v>167</v>
      </c>
      <c r="AT152" s="157" t="s">
        <v>162</v>
      </c>
      <c r="AU152" s="157" t="s">
        <v>85</v>
      </c>
      <c r="AY152" s="18" t="s">
        <v>160</v>
      </c>
      <c r="BE152" s="158">
        <f>IF(N152="základní",J152,0)</f>
        <v>0</v>
      </c>
      <c r="BF152" s="158">
        <f>IF(N152="snížená",J152,0)</f>
        <v>0</v>
      </c>
      <c r="BG152" s="158">
        <f>IF(N152="zákl. přenesená",J152,0)</f>
        <v>0</v>
      </c>
      <c r="BH152" s="158">
        <f>IF(N152="sníž. přenesená",J152,0)</f>
        <v>0</v>
      </c>
      <c r="BI152" s="158">
        <f>IF(N152="nulová",J152,0)</f>
        <v>0</v>
      </c>
      <c r="BJ152" s="18" t="s">
        <v>83</v>
      </c>
      <c r="BK152" s="158">
        <f>ROUND(I152*H152,2)</f>
        <v>0</v>
      </c>
      <c r="BL152" s="18" t="s">
        <v>167</v>
      </c>
      <c r="BM152" s="157" t="s">
        <v>3794</v>
      </c>
    </row>
    <row r="153" spans="2:47" s="1" customFormat="1" ht="99">
      <c r="B153" s="33"/>
      <c r="D153" s="159" t="s">
        <v>169</v>
      </c>
      <c r="F153" s="160" t="s">
        <v>3795</v>
      </c>
      <c r="I153" s="94"/>
      <c r="L153" s="33"/>
      <c r="M153" s="161"/>
      <c r="T153" s="54"/>
      <c r="AT153" s="18" t="s">
        <v>169</v>
      </c>
      <c r="AU153" s="18" t="s">
        <v>85</v>
      </c>
    </row>
    <row r="154" spans="2:51" s="13" customFormat="1" ht="10">
      <c r="B154" s="168"/>
      <c r="D154" s="159" t="s">
        <v>171</v>
      </c>
      <c r="E154" s="169" t="s">
        <v>21</v>
      </c>
      <c r="F154" s="170" t="s">
        <v>3776</v>
      </c>
      <c r="H154" s="171">
        <v>137.25</v>
      </c>
      <c r="I154" s="172"/>
      <c r="L154" s="168"/>
      <c r="M154" s="173"/>
      <c r="T154" s="174"/>
      <c r="AT154" s="169" t="s">
        <v>171</v>
      </c>
      <c r="AU154" s="169" t="s">
        <v>85</v>
      </c>
      <c r="AV154" s="13" t="s">
        <v>85</v>
      </c>
      <c r="AW154" s="13" t="s">
        <v>37</v>
      </c>
      <c r="AX154" s="13" t="s">
        <v>76</v>
      </c>
      <c r="AY154" s="169" t="s">
        <v>160</v>
      </c>
    </row>
    <row r="155" spans="2:51" s="15" customFormat="1" ht="10">
      <c r="B155" s="182"/>
      <c r="D155" s="159" t="s">
        <v>171</v>
      </c>
      <c r="E155" s="183" t="s">
        <v>21</v>
      </c>
      <c r="F155" s="184" t="s">
        <v>185</v>
      </c>
      <c r="H155" s="185">
        <v>137.25</v>
      </c>
      <c r="I155" s="186"/>
      <c r="L155" s="182"/>
      <c r="M155" s="187"/>
      <c r="T155" s="188"/>
      <c r="AT155" s="183" t="s">
        <v>171</v>
      </c>
      <c r="AU155" s="183" t="s">
        <v>85</v>
      </c>
      <c r="AV155" s="15" t="s">
        <v>167</v>
      </c>
      <c r="AW155" s="15" t="s">
        <v>37</v>
      </c>
      <c r="AX155" s="15" t="s">
        <v>83</v>
      </c>
      <c r="AY155" s="183" t="s">
        <v>160</v>
      </c>
    </row>
    <row r="156" spans="2:65" s="1" customFormat="1" ht="16.5" customHeight="1">
      <c r="B156" s="33"/>
      <c r="C156" s="192" t="s">
        <v>275</v>
      </c>
      <c r="D156" s="192" t="s">
        <v>799</v>
      </c>
      <c r="E156" s="193" t="s">
        <v>3796</v>
      </c>
      <c r="F156" s="194" t="s">
        <v>3797</v>
      </c>
      <c r="G156" s="195" t="s">
        <v>204</v>
      </c>
      <c r="H156" s="196">
        <v>141.368</v>
      </c>
      <c r="I156" s="197"/>
      <c r="J156" s="198">
        <f>ROUND(I156*H156,2)</f>
        <v>0</v>
      </c>
      <c r="K156" s="194" t="s">
        <v>166</v>
      </c>
      <c r="L156" s="199"/>
      <c r="M156" s="200" t="s">
        <v>21</v>
      </c>
      <c r="N156" s="201" t="s">
        <v>47</v>
      </c>
      <c r="P156" s="155">
        <f>O156*H156</f>
        <v>0</v>
      </c>
      <c r="Q156" s="155">
        <v>0.191</v>
      </c>
      <c r="R156" s="155">
        <f>Q156*H156</f>
        <v>27.001288</v>
      </c>
      <c r="S156" s="155">
        <v>0</v>
      </c>
      <c r="T156" s="156">
        <f>S156*H156</f>
        <v>0</v>
      </c>
      <c r="AR156" s="157" t="s">
        <v>247</v>
      </c>
      <c r="AT156" s="157" t="s">
        <v>799</v>
      </c>
      <c r="AU156" s="157" t="s">
        <v>85</v>
      </c>
      <c r="AY156" s="18" t="s">
        <v>160</v>
      </c>
      <c r="BE156" s="158">
        <f>IF(N156="základní",J156,0)</f>
        <v>0</v>
      </c>
      <c r="BF156" s="158">
        <f>IF(N156="snížená",J156,0)</f>
        <v>0</v>
      </c>
      <c r="BG156" s="158">
        <f>IF(N156="zákl. přenesená",J156,0)</f>
        <v>0</v>
      </c>
      <c r="BH156" s="158">
        <f>IF(N156="sníž. přenesená",J156,0)</f>
        <v>0</v>
      </c>
      <c r="BI156" s="158">
        <f>IF(N156="nulová",J156,0)</f>
        <v>0</v>
      </c>
      <c r="BJ156" s="18" t="s">
        <v>83</v>
      </c>
      <c r="BK156" s="158">
        <f>ROUND(I156*H156,2)</f>
        <v>0</v>
      </c>
      <c r="BL156" s="18" t="s">
        <v>167</v>
      </c>
      <c r="BM156" s="157" t="s">
        <v>3798</v>
      </c>
    </row>
    <row r="157" spans="2:51" s="13" customFormat="1" ht="10">
      <c r="B157" s="168"/>
      <c r="D157" s="159" t="s">
        <v>171</v>
      </c>
      <c r="F157" s="170" t="s">
        <v>3799</v>
      </c>
      <c r="H157" s="171">
        <v>141.368</v>
      </c>
      <c r="I157" s="172"/>
      <c r="L157" s="168"/>
      <c r="M157" s="173"/>
      <c r="T157" s="174"/>
      <c r="AT157" s="169" t="s">
        <v>171</v>
      </c>
      <c r="AU157" s="169" t="s">
        <v>85</v>
      </c>
      <c r="AV157" s="13" t="s">
        <v>85</v>
      </c>
      <c r="AW157" s="13" t="s">
        <v>4</v>
      </c>
      <c r="AX157" s="13" t="s">
        <v>83</v>
      </c>
      <c r="AY157" s="169" t="s">
        <v>160</v>
      </c>
    </row>
    <row r="158" spans="2:63" s="11" customFormat="1" ht="22.75" customHeight="1">
      <c r="B158" s="134"/>
      <c r="D158" s="135" t="s">
        <v>75</v>
      </c>
      <c r="E158" s="144" t="s">
        <v>209</v>
      </c>
      <c r="F158" s="144" t="s">
        <v>210</v>
      </c>
      <c r="I158" s="137"/>
      <c r="J158" s="145">
        <f>BK158</f>
        <v>0</v>
      </c>
      <c r="L158" s="134"/>
      <c r="M158" s="139"/>
      <c r="P158" s="140">
        <f>SUM(P159:P168)</f>
        <v>0</v>
      </c>
      <c r="R158" s="140">
        <f>SUM(R159:R168)</f>
        <v>7.1537500000000005</v>
      </c>
      <c r="T158" s="141">
        <f>SUM(T159:T168)</f>
        <v>0</v>
      </c>
      <c r="AR158" s="135" t="s">
        <v>83</v>
      </c>
      <c r="AT158" s="142" t="s">
        <v>75</v>
      </c>
      <c r="AU158" s="142" t="s">
        <v>83</v>
      </c>
      <c r="AY158" s="135" t="s">
        <v>160</v>
      </c>
      <c r="BK158" s="143">
        <f>SUM(BK159:BK168)</f>
        <v>0</v>
      </c>
    </row>
    <row r="159" spans="2:65" s="1" customFormat="1" ht="24" customHeight="1">
      <c r="B159" s="33"/>
      <c r="C159" s="146" t="s">
        <v>958</v>
      </c>
      <c r="D159" s="146" t="s">
        <v>162</v>
      </c>
      <c r="E159" s="147" t="s">
        <v>3800</v>
      </c>
      <c r="F159" s="148" t="s">
        <v>3801</v>
      </c>
      <c r="G159" s="149" t="s">
        <v>370</v>
      </c>
      <c r="H159" s="150">
        <v>48.5</v>
      </c>
      <c r="I159" s="151"/>
      <c r="J159" s="152">
        <f>ROUND(I159*H159,2)</f>
        <v>0</v>
      </c>
      <c r="K159" s="148" t="s">
        <v>166</v>
      </c>
      <c r="L159" s="33"/>
      <c r="M159" s="153" t="s">
        <v>21</v>
      </c>
      <c r="N159" s="154" t="s">
        <v>47</v>
      </c>
      <c r="P159" s="155">
        <f>O159*H159</f>
        <v>0</v>
      </c>
      <c r="Q159" s="155">
        <v>0.1295</v>
      </c>
      <c r="R159" s="155">
        <f>Q159*H159</f>
        <v>6.28075</v>
      </c>
      <c r="S159" s="155">
        <v>0</v>
      </c>
      <c r="T159" s="156">
        <f>S159*H159</f>
        <v>0</v>
      </c>
      <c r="AR159" s="157" t="s">
        <v>167</v>
      </c>
      <c r="AT159" s="157" t="s">
        <v>162</v>
      </c>
      <c r="AU159" s="157" t="s">
        <v>85</v>
      </c>
      <c r="AY159" s="18" t="s">
        <v>160</v>
      </c>
      <c r="BE159" s="158">
        <f>IF(N159="základní",J159,0)</f>
        <v>0</v>
      </c>
      <c r="BF159" s="158">
        <f>IF(N159="snížená",J159,0)</f>
        <v>0</v>
      </c>
      <c r="BG159" s="158">
        <f>IF(N159="zákl. přenesená",J159,0)</f>
        <v>0</v>
      </c>
      <c r="BH159" s="158">
        <f>IF(N159="sníž. přenesená",J159,0)</f>
        <v>0</v>
      </c>
      <c r="BI159" s="158">
        <f>IF(N159="nulová",J159,0)</f>
        <v>0</v>
      </c>
      <c r="BJ159" s="18" t="s">
        <v>83</v>
      </c>
      <c r="BK159" s="158">
        <f>ROUND(I159*H159,2)</f>
        <v>0</v>
      </c>
      <c r="BL159" s="18" t="s">
        <v>167</v>
      </c>
      <c r="BM159" s="157" t="s">
        <v>3802</v>
      </c>
    </row>
    <row r="160" spans="2:47" s="1" customFormat="1" ht="81">
      <c r="B160" s="33"/>
      <c r="D160" s="159" t="s">
        <v>169</v>
      </c>
      <c r="F160" s="160" t="s">
        <v>3803</v>
      </c>
      <c r="I160" s="94"/>
      <c r="L160" s="33"/>
      <c r="M160" s="161"/>
      <c r="T160" s="54"/>
      <c r="AT160" s="18" t="s">
        <v>169</v>
      </c>
      <c r="AU160" s="18" t="s">
        <v>85</v>
      </c>
    </row>
    <row r="161" spans="2:51" s="13" customFormat="1" ht="10">
      <c r="B161" s="168"/>
      <c r="D161" s="159" t="s">
        <v>171</v>
      </c>
      <c r="E161" s="169" t="s">
        <v>21</v>
      </c>
      <c r="F161" s="170" t="s">
        <v>3804</v>
      </c>
      <c r="H161" s="171">
        <v>48.5</v>
      </c>
      <c r="I161" s="172"/>
      <c r="L161" s="168"/>
      <c r="M161" s="173"/>
      <c r="T161" s="174"/>
      <c r="AT161" s="169" t="s">
        <v>171</v>
      </c>
      <c r="AU161" s="169" t="s">
        <v>85</v>
      </c>
      <c r="AV161" s="13" t="s">
        <v>85</v>
      </c>
      <c r="AW161" s="13" t="s">
        <v>37</v>
      </c>
      <c r="AX161" s="13" t="s">
        <v>83</v>
      </c>
      <c r="AY161" s="169" t="s">
        <v>160</v>
      </c>
    </row>
    <row r="162" spans="2:65" s="1" customFormat="1" ht="16.5" customHeight="1">
      <c r="B162" s="33"/>
      <c r="C162" s="192" t="s">
        <v>970</v>
      </c>
      <c r="D162" s="192" t="s">
        <v>799</v>
      </c>
      <c r="E162" s="193" t="s">
        <v>3805</v>
      </c>
      <c r="F162" s="194" t="s">
        <v>3806</v>
      </c>
      <c r="G162" s="195" t="s">
        <v>370</v>
      </c>
      <c r="H162" s="196">
        <v>48.5</v>
      </c>
      <c r="I162" s="197"/>
      <c r="J162" s="198">
        <f>ROUND(I162*H162,2)</f>
        <v>0</v>
      </c>
      <c r="K162" s="194" t="s">
        <v>166</v>
      </c>
      <c r="L162" s="199"/>
      <c r="M162" s="200" t="s">
        <v>21</v>
      </c>
      <c r="N162" s="201" t="s">
        <v>47</v>
      </c>
      <c r="P162" s="155">
        <f>O162*H162</f>
        <v>0</v>
      </c>
      <c r="Q162" s="155">
        <v>0.018</v>
      </c>
      <c r="R162" s="155">
        <f>Q162*H162</f>
        <v>0.8729999999999999</v>
      </c>
      <c r="S162" s="155">
        <v>0</v>
      </c>
      <c r="T162" s="156">
        <f>S162*H162</f>
        <v>0</v>
      </c>
      <c r="AR162" s="157" t="s">
        <v>247</v>
      </c>
      <c r="AT162" s="157" t="s">
        <v>799</v>
      </c>
      <c r="AU162" s="157" t="s">
        <v>85</v>
      </c>
      <c r="AY162" s="18" t="s">
        <v>160</v>
      </c>
      <c r="BE162" s="158">
        <f>IF(N162="základní",J162,0)</f>
        <v>0</v>
      </c>
      <c r="BF162" s="158">
        <f>IF(N162="snížená",J162,0)</f>
        <v>0</v>
      </c>
      <c r="BG162" s="158">
        <f>IF(N162="zákl. přenesená",J162,0)</f>
        <v>0</v>
      </c>
      <c r="BH162" s="158">
        <f>IF(N162="sníž. přenesená",J162,0)</f>
        <v>0</v>
      </c>
      <c r="BI162" s="158">
        <f>IF(N162="nulová",J162,0)</f>
        <v>0</v>
      </c>
      <c r="BJ162" s="18" t="s">
        <v>83</v>
      </c>
      <c r="BK162" s="158">
        <f>ROUND(I162*H162,2)</f>
        <v>0</v>
      </c>
      <c r="BL162" s="18" t="s">
        <v>167</v>
      </c>
      <c r="BM162" s="157" t="s">
        <v>3807</v>
      </c>
    </row>
    <row r="163" spans="2:65" s="1" customFormat="1" ht="16.5" customHeight="1">
      <c r="B163" s="33"/>
      <c r="C163" s="146" t="s">
        <v>343</v>
      </c>
      <c r="D163" s="146" t="s">
        <v>162</v>
      </c>
      <c r="E163" s="147" t="s">
        <v>1230</v>
      </c>
      <c r="F163" s="148" t="s">
        <v>1231</v>
      </c>
      <c r="G163" s="149" t="s">
        <v>1232</v>
      </c>
      <c r="H163" s="150">
        <v>30</v>
      </c>
      <c r="I163" s="151"/>
      <c r="J163" s="152">
        <f>ROUND(I163*H163,2)</f>
        <v>0</v>
      </c>
      <c r="K163" s="148" t="s">
        <v>166</v>
      </c>
      <c r="L163" s="33"/>
      <c r="M163" s="153" t="s">
        <v>21</v>
      </c>
      <c r="N163" s="154" t="s">
        <v>47</v>
      </c>
      <c r="P163" s="155">
        <f>O163*H163</f>
        <v>0</v>
      </c>
      <c r="Q163" s="155">
        <v>0</v>
      </c>
      <c r="R163" s="155">
        <f>Q163*H163</f>
        <v>0</v>
      </c>
      <c r="S163" s="155">
        <v>0</v>
      </c>
      <c r="T163" s="156">
        <f>S163*H163</f>
        <v>0</v>
      </c>
      <c r="AR163" s="157" t="s">
        <v>167</v>
      </c>
      <c r="AT163" s="157" t="s">
        <v>162</v>
      </c>
      <c r="AU163" s="157" t="s">
        <v>85</v>
      </c>
      <c r="AY163" s="18" t="s">
        <v>160</v>
      </c>
      <c r="BE163" s="158">
        <f>IF(N163="základní",J163,0)</f>
        <v>0</v>
      </c>
      <c r="BF163" s="158">
        <f>IF(N163="snížená",J163,0)</f>
        <v>0</v>
      </c>
      <c r="BG163" s="158">
        <f>IF(N163="zákl. přenesená",J163,0)</f>
        <v>0</v>
      </c>
      <c r="BH163" s="158">
        <f>IF(N163="sníž. přenesená",J163,0)</f>
        <v>0</v>
      </c>
      <c r="BI163" s="158">
        <f>IF(N163="nulová",J163,0)</f>
        <v>0</v>
      </c>
      <c r="BJ163" s="18" t="s">
        <v>83</v>
      </c>
      <c r="BK163" s="158">
        <f>ROUND(I163*H163,2)</f>
        <v>0</v>
      </c>
      <c r="BL163" s="18" t="s">
        <v>167</v>
      </c>
      <c r="BM163" s="157" t="s">
        <v>3808</v>
      </c>
    </row>
    <row r="164" spans="2:65" s="1" customFormat="1" ht="16.5" customHeight="1">
      <c r="B164" s="33"/>
      <c r="C164" s="146" t="s">
        <v>8</v>
      </c>
      <c r="D164" s="146" t="s">
        <v>162</v>
      </c>
      <c r="E164" s="147" t="s">
        <v>3809</v>
      </c>
      <c r="F164" s="148" t="s">
        <v>3810</v>
      </c>
      <c r="G164" s="149" t="s">
        <v>370</v>
      </c>
      <c r="H164" s="150">
        <v>57.2</v>
      </c>
      <c r="I164" s="151"/>
      <c r="J164" s="152">
        <f>ROUND(I164*H164,2)</f>
        <v>0</v>
      </c>
      <c r="K164" s="148" t="s">
        <v>21</v>
      </c>
      <c r="L164" s="33"/>
      <c r="M164" s="153" t="s">
        <v>21</v>
      </c>
      <c r="N164" s="154" t="s">
        <v>47</v>
      </c>
      <c r="P164" s="155">
        <f>O164*H164</f>
        <v>0</v>
      </c>
      <c r="Q164" s="155">
        <v>0</v>
      </c>
      <c r="R164" s="155">
        <f>Q164*H164</f>
        <v>0</v>
      </c>
      <c r="S164" s="155">
        <v>0</v>
      </c>
      <c r="T164" s="156">
        <f>S164*H164</f>
        <v>0</v>
      </c>
      <c r="AR164" s="157" t="s">
        <v>167</v>
      </c>
      <c r="AT164" s="157" t="s">
        <v>162</v>
      </c>
      <c r="AU164" s="157" t="s">
        <v>85</v>
      </c>
      <c r="AY164" s="18" t="s">
        <v>160</v>
      </c>
      <c r="BE164" s="158">
        <f>IF(N164="základní",J164,0)</f>
        <v>0</v>
      </c>
      <c r="BF164" s="158">
        <f>IF(N164="snížená",J164,0)</f>
        <v>0</v>
      </c>
      <c r="BG164" s="158">
        <f>IF(N164="zákl. přenesená",J164,0)</f>
        <v>0</v>
      </c>
      <c r="BH164" s="158">
        <f>IF(N164="sníž. přenesená",J164,0)</f>
        <v>0</v>
      </c>
      <c r="BI164" s="158">
        <f>IF(N164="nulová",J164,0)</f>
        <v>0</v>
      </c>
      <c r="BJ164" s="18" t="s">
        <v>83</v>
      </c>
      <c r="BK164" s="158">
        <f>ROUND(I164*H164,2)</f>
        <v>0</v>
      </c>
      <c r="BL164" s="18" t="s">
        <v>167</v>
      </c>
      <c r="BM164" s="157" t="s">
        <v>3811</v>
      </c>
    </row>
    <row r="165" spans="2:47" s="1" customFormat="1" ht="36">
      <c r="B165" s="33"/>
      <c r="D165" s="159" t="s">
        <v>169</v>
      </c>
      <c r="F165" s="160" t="s">
        <v>3812</v>
      </c>
      <c r="I165" s="94"/>
      <c r="L165" s="33"/>
      <c r="M165" s="161"/>
      <c r="T165" s="54"/>
      <c r="AT165" s="18" t="s">
        <v>169</v>
      </c>
      <c r="AU165" s="18" t="s">
        <v>85</v>
      </c>
    </row>
    <row r="166" spans="2:51" s="12" customFormat="1" ht="10">
      <c r="B166" s="162"/>
      <c r="D166" s="159" t="s">
        <v>171</v>
      </c>
      <c r="E166" s="163" t="s">
        <v>21</v>
      </c>
      <c r="F166" s="164" t="s">
        <v>3813</v>
      </c>
      <c r="H166" s="163" t="s">
        <v>21</v>
      </c>
      <c r="I166" s="165"/>
      <c r="L166" s="162"/>
      <c r="M166" s="166"/>
      <c r="T166" s="167"/>
      <c r="AT166" s="163" t="s">
        <v>171</v>
      </c>
      <c r="AU166" s="163" t="s">
        <v>85</v>
      </c>
      <c r="AV166" s="12" t="s">
        <v>83</v>
      </c>
      <c r="AW166" s="12" t="s">
        <v>37</v>
      </c>
      <c r="AX166" s="12" t="s">
        <v>76</v>
      </c>
      <c r="AY166" s="163" t="s">
        <v>160</v>
      </c>
    </row>
    <row r="167" spans="2:51" s="13" customFormat="1" ht="10">
      <c r="B167" s="168"/>
      <c r="D167" s="159" t="s">
        <v>171</v>
      </c>
      <c r="E167" s="169" t="s">
        <v>21</v>
      </c>
      <c r="F167" s="170" t="s">
        <v>3814</v>
      </c>
      <c r="H167" s="171">
        <v>57.2</v>
      </c>
      <c r="I167" s="172"/>
      <c r="L167" s="168"/>
      <c r="M167" s="173"/>
      <c r="T167" s="174"/>
      <c r="AT167" s="169" t="s">
        <v>171</v>
      </c>
      <c r="AU167" s="169" t="s">
        <v>85</v>
      </c>
      <c r="AV167" s="13" t="s">
        <v>85</v>
      </c>
      <c r="AW167" s="13" t="s">
        <v>37</v>
      </c>
      <c r="AX167" s="13" t="s">
        <v>76</v>
      </c>
      <c r="AY167" s="169" t="s">
        <v>160</v>
      </c>
    </row>
    <row r="168" spans="2:51" s="15" customFormat="1" ht="10">
      <c r="B168" s="182"/>
      <c r="D168" s="159" t="s">
        <v>171</v>
      </c>
      <c r="E168" s="183" t="s">
        <v>21</v>
      </c>
      <c r="F168" s="184" t="s">
        <v>185</v>
      </c>
      <c r="H168" s="185">
        <v>57.2</v>
      </c>
      <c r="I168" s="186"/>
      <c r="L168" s="182"/>
      <c r="M168" s="187"/>
      <c r="T168" s="188"/>
      <c r="AT168" s="183" t="s">
        <v>171</v>
      </c>
      <c r="AU168" s="183" t="s">
        <v>85</v>
      </c>
      <c r="AV168" s="15" t="s">
        <v>167</v>
      </c>
      <c r="AW168" s="15" t="s">
        <v>37</v>
      </c>
      <c r="AX168" s="15" t="s">
        <v>83</v>
      </c>
      <c r="AY168" s="183" t="s">
        <v>160</v>
      </c>
    </row>
    <row r="169" spans="2:63" s="11" customFormat="1" ht="22.75" customHeight="1">
      <c r="B169" s="134"/>
      <c r="D169" s="135" t="s">
        <v>75</v>
      </c>
      <c r="E169" s="144" t="s">
        <v>1288</v>
      </c>
      <c r="F169" s="144" t="s">
        <v>1289</v>
      </c>
      <c r="I169" s="137"/>
      <c r="J169" s="145">
        <f>BK169</f>
        <v>0</v>
      </c>
      <c r="L169" s="134"/>
      <c r="M169" s="139"/>
      <c r="P169" s="140">
        <f>P170</f>
        <v>0</v>
      </c>
      <c r="R169" s="140">
        <f>R170</f>
        <v>0</v>
      </c>
      <c r="T169" s="141">
        <f>T170</f>
        <v>0</v>
      </c>
      <c r="AR169" s="135" t="s">
        <v>83</v>
      </c>
      <c r="AT169" s="142" t="s">
        <v>75</v>
      </c>
      <c r="AU169" s="142" t="s">
        <v>83</v>
      </c>
      <c r="AY169" s="135" t="s">
        <v>160</v>
      </c>
      <c r="BK169" s="143">
        <f>BK170</f>
        <v>0</v>
      </c>
    </row>
    <row r="170" spans="2:65" s="1" customFormat="1" ht="24" customHeight="1">
      <c r="B170" s="33"/>
      <c r="C170" s="146" t="s">
        <v>352</v>
      </c>
      <c r="D170" s="146" t="s">
        <v>162</v>
      </c>
      <c r="E170" s="147" t="s">
        <v>3815</v>
      </c>
      <c r="F170" s="148" t="s">
        <v>3816</v>
      </c>
      <c r="G170" s="149" t="s">
        <v>256</v>
      </c>
      <c r="H170" s="150">
        <v>55.153</v>
      </c>
      <c r="I170" s="151"/>
      <c r="J170" s="152">
        <f>ROUND(I170*H170,2)</f>
        <v>0</v>
      </c>
      <c r="K170" s="148" t="s">
        <v>166</v>
      </c>
      <c r="L170" s="33"/>
      <c r="M170" s="153" t="s">
        <v>21</v>
      </c>
      <c r="N170" s="154" t="s">
        <v>47</v>
      </c>
      <c r="P170" s="155">
        <f>O170*H170</f>
        <v>0</v>
      </c>
      <c r="Q170" s="155">
        <v>0</v>
      </c>
      <c r="R170" s="155">
        <f>Q170*H170</f>
        <v>0</v>
      </c>
      <c r="S170" s="155">
        <v>0</v>
      </c>
      <c r="T170" s="156">
        <f>S170*H170</f>
        <v>0</v>
      </c>
      <c r="AR170" s="157" t="s">
        <v>167</v>
      </c>
      <c r="AT170" s="157" t="s">
        <v>162</v>
      </c>
      <c r="AU170" s="157" t="s">
        <v>85</v>
      </c>
      <c r="AY170" s="18" t="s">
        <v>160</v>
      </c>
      <c r="BE170" s="158">
        <f>IF(N170="základní",J170,0)</f>
        <v>0</v>
      </c>
      <c r="BF170" s="158">
        <f>IF(N170="snížená",J170,0)</f>
        <v>0</v>
      </c>
      <c r="BG170" s="158">
        <f>IF(N170="zákl. přenesená",J170,0)</f>
        <v>0</v>
      </c>
      <c r="BH170" s="158">
        <f>IF(N170="sníž. přenesená",J170,0)</f>
        <v>0</v>
      </c>
      <c r="BI170" s="158">
        <f>IF(N170="nulová",J170,0)</f>
        <v>0</v>
      </c>
      <c r="BJ170" s="18" t="s">
        <v>83</v>
      </c>
      <c r="BK170" s="158">
        <f>ROUND(I170*H170,2)</f>
        <v>0</v>
      </c>
      <c r="BL170" s="18" t="s">
        <v>167</v>
      </c>
      <c r="BM170" s="157" t="s">
        <v>3817</v>
      </c>
    </row>
    <row r="171" spans="2:63" s="11" customFormat="1" ht="25.9" customHeight="1">
      <c r="B171" s="134"/>
      <c r="D171" s="135" t="s">
        <v>75</v>
      </c>
      <c r="E171" s="136" t="s">
        <v>441</v>
      </c>
      <c r="F171" s="136" t="s">
        <v>442</v>
      </c>
      <c r="I171" s="137"/>
      <c r="J171" s="138">
        <f>BK171</f>
        <v>0</v>
      </c>
      <c r="L171" s="134"/>
      <c r="M171" s="139"/>
      <c r="P171" s="140">
        <f>P172+P181+P243+P276+P285</f>
        <v>0</v>
      </c>
      <c r="R171" s="140">
        <f>R172+R181+R243+R276+R285</f>
        <v>7.967009910000001</v>
      </c>
      <c r="T171" s="141">
        <f>T172+T181+T243+T276+T285</f>
        <v>0</v>
      </c>
      <c r="AR171" s="135" t="s">
        <v>85</v>
      </c>
      <c r="AT171" s="142" t="s">
        <v>75</v>
      </c>
      <c r="AU171" s="142" t="s">
        <v>76</v>
      </c>
      <c r="AY171" s="135" t="s">
        <v>160</v>
      </c>
      <c r="BK171" s="143">
        <f>BK172+BK181+BK243+BK276+BK285</f>
        <v>0</v>
      </c>
    </row>
    <row r="172" spans="2:63" s="11" customFormat="1" ht="22.75" customHeight="1">
      <c r="B172" s="134"/>
      <c r="D172" s="135" t="s">
        <v>75</v>
      </c>
      <c r="E172" s="144" t="s">
        <v>1379</v>
      </c>
      <c r="F172" s="144" t="s">
        <v>1380</v>
      </c>
      <c r="I172" s="137"/>
      <c r="J172" s="145">
        <f>BK172</f>
        <v>0</v>
      </c>
      <c r="L172" s="134"/>
      <c r="M172" s="139"/>
      <c r="P172" s="140">
        <f>SUM(P173:P180)</f>
        <v>0</v>
      </c>
      <c r="R172" s="140">
        <f>SUM(R173:R180)</f>
        <v>0.13303808000000003</v>
      </c>
      <c r="T172" s="141">
        <f>SUM(T173:T180)</f>
        <v>0</v>
      </c>
      <c r="AR172" s="135" t="s">
        <v>85</v>
      </c>
      <c r="AT172" s="142" t="s">
        <v>75</v>
      </c>
      <c r="AU172" s="142" t="s">
        <v>83</v>
      </c>
      <c r="AY172" s="135" t="s">
        <v>160</v>
      </c>
      <c r="BK172" s="143">
        <f>SUM(BK173:BK180)</f>
        <v>0</v>
      </c>
    </row>
    <row r="173" spans="2:65" s="1" customFormat="1" ht="24" customHeight="1">
      <c r="B173" s="33"/>
      <c r="C173" s="146" t="s">
        <v>359</v>
      </c>
      <c r="D173" s="146" t="s">
        <v>162</v>
      </c>
      <c r="E173" s="147" t="s">
        <v>1479</v>
      </c>
      <c r="F173" s="148" t="s">
        <v>1480</v>
      </c>
      <c r="G173" s="149" t="s">
        <v>204</v>
      </c>
      <c r="H173" s="150">
        <v>180.758</v>
      </c>
      <c r="I173" s="151"/>
      <c r="J173" s="152">
        <f>ROUND(I173*H173,2)</f>
        <v>0</v>
      </c>
      <c r="K173" s="148" t="s">
        <v>166</v>
      </c>
      <c r="L173" s="33"/>
      <c r="M173" s="153" t="s">
        <v>21</v>
      </c>
      <c r="N173" s="154" t="s">
        <v>47</v>
      </c>
      <c r="P173" s="155">
        <f>O173*H173</f>
        <v>0</v>
      </c>
      <c r="Q173" s="155">
        <v>0</v>
      </c>
      <c r="R173" s="155">
        <f>Q173*H173</f>
        <v>0</v>
      </c>
      <c r="S173" s="155">
        <v>0</v>
      </c>
      <c r="T173" s="156">
        <f>S173*H173</f>
        <v>0</v>
      </c>
      <c r="AR173" s="157" t="s">
        <v>352</v>
      </c>
      <c r="AT173" s="157" t="s">
        <v>162</v>
      </c>
      <c r="AU173" s="157" t="s">
        <v>85</v>
      </c>
      <c r="AY173" s="18" t="s">
        <v>160</v>
      </c>
      <c r="BE173" s="158">
        <f>IF(N173="základní",J173,0)</f>
        <v>0</v>
      </c>
      <c r="BF173" s="158">
        <f>IF(N173="snížená",J173,0)</f>
        <v>0</v>
      </c>
      <c r="BG173" s="158">
        <f>IF(N173="zákl. přenesená",J173,0)</f>
        <v>0</v>
      </c>
      <c r="BH173" s="158">
        <f>IF(N173="sníž. přenesená",J173,0)</f>
        <v>0</v>
      </c>
      <c r="BI173" s="158">
        <f>IF(N173="nulová",J173,0)</f>
        <v>0</v>
      </c>
      <c r="BJ173" s="18" t="s">
        <v>83</v>
      </c>
      <c r="BK173" s="158">
        <f>ROUND(I173*H173,2)</f>
        <v>0</v>
      </c>
      <c r="BL173" s="18" t="s">
        <v>352</v>
      </c>
      <c r="BM173" s="157" t="s">
        <v>3818</v>
      </c>
    </row>
    <row r="174" spans="2:51" s="12" customFormat="1" ht="10">
      <c r="B174" s="162"/>
      <c r="D174" s="159" t="s">
        <v>171</v>
      </c>
      <c r="E174" s="163" t="s">
        <v>21</v>
      </c>
      <c r="F174" s="164" t="s">
        <v>3749</v>
      </c>
      <c r="H174" s="163" t="s">
        <v>21</v>
      </c>
      <c r="I174" s="165"/>
      <c r="L174" s="162"/>
      <c r="M174" s="166"/>
      <c r="T174" s="167"/>
      <c r="AT174" s="163" t="s">
        <v>171</v>
      </c>
      <c r="AU174" s="163" t="s">
        <v>85</v>
      </c>
      <c r="AV174" s="12" t="s">
        <v>83</v>
      </c>
      <c r="AW174" s="12" t="s">
        <v>37</v>
      </c>
      <c r="AX174" s="12" t="s">
        <v>76</v>
      </c>
      <c r="AY174" s="163" t="s">
        <v>160</v>
      </c>
    </row>
    <row r="175" spans="2:51" s="13" customFormat="1" ht="10">
      <c r="B175" s="168"/>
      <c r="D175" s="159" t="s">
        <v>171</v>
      </c>
      <c r="E175" s="169" t="s">
        <v>21</v>
      </c>
      <c r="F175" s="170" t="s">
        <v>3819</v>
      </c>
      <c r="H175" s="171">
        <v>180.758</v>
      </c>
      <c r="I175" s="172"/>
      <c r="L175" s="168"/>
      <c r="M175" s="173"/>
      <c r="T175" s="174"/>
      <c r="AT175" s="169" t="s">
        <v>171</v>
      </c>
      <c r="AU175" s="169" t="s">
        <v>85</v>
      </c>
      <c r="AV175" s="13" t="s">
        <v>85</v>
      </c>
      <c r="AW175" s="13" t="s">
        <v>37</v>
      </c>
      <c r="AX175" s="13" t="s">
        <v>76</v>
      </c>
      <c r="AY175" s="169" t="s">
        <v>160</v>
      </c>
    </row>
    <row r="176" spans="2:51" s="15" customFormat="1" ht="10">
      <c r="B176" s="182"/>
      <c r="D176" s="159" t="s">
        <v>171</v>
      </c>
      <c r="E176" s="183" t="s">
        <v>21</v>
      </c>
      <c r="F176" s="184" t="s">
        <v>185</v>
      </c>
      <c r="H176" s="185">
        <v>180.758</v>
      </c>
      <c r="I176" s="186"/>
      <c r="L176" s="182"/>
      <c r="M176" s="187"/>
      <c r="T176" s="188"/>
      <c r="AT176" s="183" t="s">
        <v>171</v>
      </c>
      <c r="AU176" s="183" t="s">
        <v>85</v>
      </c>
      <c r="AV176" s="15" t="s">
        <v>167</v>
      </c>
      <c r="AW176" s="15" t="s">
        <v>37</v>
      </c>
      <c r="AX176" s="15" t="s">
        <v>83</v>
      </c>
      <c r="AY176" s="183" t="s">
        <v>160</v>
      </c>
    </row>
    <row r="177" spans="2:65" s="1" customFormat="1" ht="16.5" customHeight="1">
      <c r="B177" s="33"/>
      <c r="C177" s="192" t="s">
        <v>367</v>
      </c>
      <c r="D177" s="192" t="s">
        <v>799</v>
      </c>
      <c r="E177" s="193" t="s">
        <v>1485</v>
      </c>
      <c r="F177" s="194" t="s">
        <v>1486</v>
      </c>
      <c r="G177" s="195" t="s">
        <v>204</v>
      </c>
      <c r="H177" s="196">
        <v>207.872</v>
      </c>
      <c r="I177" s="197"/>
      <c r="J177" s="198">
        <f>ROUND(I177*H177,2)</f>
        <v>0</v>
      </c>
      <c r="K177" s="194" t="s">
        <v>166</v>
      </c>
      <c r="L177" s="199"/>
      <c r="M177" s="200" t="s">
        <v>21</v>
      </c>
      <c r="N177" s="201" t="s">
        <v>47</v>
      </c>
      <c r="P177" s="155">
        <f>O177*H177</f>
        <v>0</v>
      </c>
      <c r="Q177" s="155">
        <v>0.00064</v>
      </c>
      <c r="R177" s="155">
        <f>Q177*H177</f>
        <v>0.13303808000000003</v>
      </c>
      <c r="S177" s="155">
        <v>0</v>
      </c>
      <c r="T177" s="156">
        <f>S177*H177</f>
        <v>0</v>
      </c>
      <c r="AR177" s="157" t="s">
        <v>445</v>
      </c>
      <c r="AT177" s="157" t="s">
        <v>799</v>
      </c>
      <c r="AU177" s="157" t="s">
        <v>85</v>
      </c>
      <c r="AY177" s="18" t="s">
        <v>160</v>
      </c>
      <c r="BE177" s="158">
        <f>IF(N177="základní",J177,0)</f>
        <v>0</v>
      </c>
      <c r="BF177" s="158">
        <f>IF(N177="snížená",J177,0)</f>
        <v>0</v>
      </c>
      <c r="BG177" s="158">
        <f>IF(N177="zákl. přenesená",J177,0)</f>
        <v>0</v>
      </c>
      <c r="BH177" s="158">
        <f>IF(N177="sníž. přenesená",J177,0)</f>
        <v>0</v>
      </c>
      <c r="BI177" s="158">
        <f>IF(N177="nulová",J177,0)</f>
        <v>0</v>
      </c>
      <c r="BJ177" s="18" t="s">
        <v>83</v>
      </c>
      <c r="BK177" s="158">
        <f>ROUND(I177*H177,2)</f>
        <v>0</v>
      </c>
      <c r="BL177" s="18" t="s">
        <v>352</v>
      </c>
      <c r="BM177" s="157" t="s">
        <v>3820</v>
      </c>
    </row>
    <row r="178" spans="2:51" s="13" customFormat="1" ht="10">
      <c r="B178" s="168"/>
      <c r="D178" s="159" t="s">
        <v>171</v>
      </c>
      <c r="F178" s="170" t="s">
        <v>3821</v>
      </c>
      <c r="H178" s="171">
        <v>207.872</v>
      </c>
      <c r="I178" s="172"/>
      <c r="L178" s="168"/>
      <c r="M178" s="173"/>
      <c r="T178" s="174"/>
      <c r="AT178" s="169" t="s">
        <v>171</v>
      </c>
      <c r="AU178" s="169" t="s">
        <v>85</v>
      </c>
      <c r="AV178" s="13" t="s">
        <v>85</v>
      </c>
      <c r="AW178" s="13" t="s">
        <v>4</v>
      </c>
      <c r="AX178" s="13" t="s">
        <v>83</v>
      </c>
      <c r="AY178" s="169" t="s">
        <v>160</v>
      </c>
    </row>
    <row r="179" spans="2:65" s="1" customFormat="1" ht="24" customHeight="1">
      <c r="B179" s="33"/>
      <c r="C179" s="146" t="s">
        <v>374</v>
      </c>
      <c r="D179" s="146" t="s">
        <v>162</v>
      </c>
      <c r="E179" s="147" t="s">
        <v>1499</v>
      </c>
      <c r="F179" s="148" t="s">
        <v>1500</v>
      </c>
      <c r="G179" s="149" t="s">
        <v>256</v>
      </c>
      <c r="H179" s="150">
        <v>0.133</v>
      </c>
      <c r="I179" s="151"/>
      <c r="J179" s="152">
        <f>ROUND(I179*H179,2)</f>
        <v>0</v>
      </c>
      <c r="K179" s="148" t="s">
        <v>166</v>
      </c>
      <c r="L179" s="33"/>
      <c r="M179" s="153" t="s">
        <v>21</v>
      </c>
      <c r="N179" s="154" t="s">
        <v>47</v>
      </c>
      <c r="P179" s="155">
        <f>O179*H179</f>
        <v>0</v>
      </c>
      <c r="Q179" s="155">
        <v>0</v>
      </c>
      <c r="R179" s="155">
        <f>Q179*H179</f>
        <v>0</v>
      </c>
      <c r="S179" s="155">
        <v>0</v>
      </c>
      <c r="T179" s="156">
        <f>S179*H179</f>
        <v>0</v>
      </c>
      <c r="AR179" s="157" t="s">
        <v>352</v>
      </c>
      <c r="AT179" s="157" t="s">
        <v>162</v>
      </c>
      <c r="AU179" s="157" t="s">
        <v>85</v>
      </c>
      <c r="AY179" s="18" t="s">
        <v>160</v>
      </c>
      <c r="BE179" s="158">
        <f>IF(N179="základní",J179,0)</f>
        <v>0</v>
      </c>
      <c r="BF179" s="158">
        <f>IF(N179="snížená",J179,0)</f>
        <v>0</v>
      </c>
      <c r="BG179" s="158">
        <f>IF(N179="zákl. přenesená",J179,0)</f>
        <v>0</v>
      </c>
      <c r="BH179" s="158">
        <f>IF(N179="sníž. přenesená",J179,0)</f>
        <v>0</v>
      </c>
      <c r="BI179" s="158">
        <f>IF(N179="nulová",J179,0)</f>
        <v>0</v>
      </c>
      <c r="BJ179" s="18" t="s">
        <v>83</v>
      </c>
      <c r="BK179" s="158">
        <f>ROUND(I179*H179,2)</f>
        <v>0</v>
      </c>
      <c r="BL179" s="18" t="s">
        <v>352</v>
      </c>
      <c r="BM179" s="157" t="s">
        <v>3822</v>
      </c>
    </row>
    <row r="180" spans="2:47" s="1" customFormat="1" ht="72">
      <c r="B180" s="33"/>
      <c r="D180" s="159" t="s">
        <v>169</v>
      </c>
      <c r="F180" s="160" t="s">
        <v>1502</v>
      </c>
      <c r="I180" s="94"/>
      <c r="L180" s="33"/>
      <c r="M180" s="161"/>
      <c r="T180" s="54"/>
      <c r="AT180" s="18" t="s">
        <v>169</v>
      </c>
      <c r="AU180" s="18" t="s">
        <v>85</v>
      </c>
    </row>
    <row r="181" spans="2:63" s="11" customFormat="1" ht="22.75" customHeight="1">
      <c r="B181" s="134"/>
      <c r="D181" s="135" t="s">
        <v>75</v>
      </c>
      <c r="E181" s="144" t="s">
        <v>465</v>
      </c>
      <c r="F181" s="144" t="s">
        <v>466</v>
      </c>
      <c r="I181" s="137"/>
      <c r="J181" s="145">
        <f>BK181</f>
        <v>0</v>
      </c>
      <c r="L181" s="134"/>
      <c r="M181" s="139"/>
      <c r="P181" s="140">
        <f>SUM(P182:P242)</f>
        <v>0</v>
      </c>
      <c r="R181" s="140">
        <f>SUM(R182:R242)</f>
        <v>6.192159950000001</v>
      </c>
      <c r="T181" s="141">
        <f>SUM(T182:T242)</f>
        <v>0</v>
      </c>
      <c r="AR181" s="135" t="s">
        <v>85</v>
      </c>
      <c r="AT181" s="142" t="s">
        <v>75</v>
      </c>
      <c r="AU181" s="142" t="s">
        <v>83</v>
      </c>
      <c r="AY181" s="135" t="s">
        <v>160</v>
      </c>
      <c r="BK181" s="143">
        <f>SUM(BK182:BK242)</f>
        <v>0</v>
      </c>
    </row>
    <row r="182" spans="2:65" s="1" customFormat="1" ht="24" customHeight="1">
      <c r="B182" s="33"/>
      <c r="C182" s="146" t="s">
        <v>380</v>
      </c>
      <c r="D182" s="146" t="s">
        <v>162</v>
      </c>
      <c r="E182" s="147" t="s">
        <v>3823</v>
      </c>
      <c r="F182" s="148" t="s">
        <v>1512</v>
      </c>
      <c r="G182" s="149" t="s">
        <v>165</v>
      </c>
      <c r="H182" s="150">
        <v>11.354</v>
      </c>
      <c r="I182" s="151"/>
      <c r="J182" s="152">
        <f>ROUND(I182*H182,2)</f>
        <v>0</v>
      </c>
      <c r="K182" s="148" t="s">
        <v>21</v>
      </c>
      <c r="L182" s="33"/>
      <c r="M182" s="153" t="s">
        <v>21</v>
      </c>
      <c r="N182" s="154" t="s">
        <v>47</v>
      </c>
      <c r="P182" s="155">
        <f>O182*H182</f>
        <v>0</v>
      </c>
      <c r="Q182" s="155">
        <v>0.00189</v>
      </c>
      <c r="R182" s="155">
        <f>Q182*H182</f>
        <v>0.02145906</v>
      </c>
      <c r="S182" s="155">
        <v>0</v>
      </c>
      <c r="T182" s="156">
        <f>S182*H182</f>
        <v>0</v>
      </c>
      <c r="AR182" s="157" t="s">
        <v>352</v>
      </c>
      <c r="AT182" s="157" t="s">
        <v>162</v>
      </c>
      <c r="AU182" s="157" t="s">
        <v>85</v>
      </c>
      <c r="AY182" s="18" t="s">
        <v>160</v>
      </c>
      <c r="BE182" s="158">
        <f>IF(N182="základní",J182,0)</f>
        <v>0</v>
      </c>
      <c r="BF182" s="158">
        <f>IF(N182="snížená",J182,0)</f>
        <v>0</v>
      </c>
      <c r="BG182" s="158">
        <f>IF(N182="zákl. přenesená",J182,0)</f>
        <v>0</v>
      </c>
      <c r="BH182" s="158">
        <f>IF(N182="sníž. přenesená",J182,0)</f>
        <v>0</v>
      </c>
      <c r="BI182" s="158">
        <f>IF(N182="nulová",J182,0)</f>
        <v>0</v>
      </c>
      <c r="BJ182" s="18" t="s">
        <v>83</v>
      </c>
      <c r="BK182" s="158">
        <f>ROUND(I182*H182,2)</f>
        <v>0</v>
      </c>
      <c r="BL182" s="18" t="s">
        <v>352</v>
      </c>
      <c r="BM182" s="157" t="s">
        <v>3824</v>
      </c>
    </row>
    <row r="183" spans="2:47" s="1" customFormat="1" ht="81">
      <c r="B183" s="33"/>
      <c r="D183" s="159" t="s">
        <v>169</v>
      </c>
      <c r="F183" s="160" t="s">
        <v>1507</v>
      </c>
      <c r="I183" s="94"/>
      <c r="L183" s="33"/>
      <c r="M183" s="161"/>
      <c r="T183" s="54"/>
      <c r="AT183" s="18" t="s">
        <v>169</v>
      </c>
      <c r="AU183" s="18" t="s">
        <v>85</v>
      </c>
    </row>
    <row r="184" spans="2:51" s="13" customFormat="1" ht="10">
      <c r="B184" s="168"/>
      <c r="D184" s="159" t="s">
        <v>171</v>
      </c>
      <c r="E184" s="169" t="s">
        <v>21</v>
      </c>
      <c r="F184" s="170" t="s">
        <v>3825</v>
      </c>
      <c r="H184" s="171">
        <v>0.8</v>
      </c>
      <c r="I184" s="172"/>
      <c r="L184" s="168"/>
      <c r="M184" s="173"/>
      <c r="T184" s="174"/>
      <c r="AT184" s="169" t="s">
        <v>171</v>
      </c>
      <c r="AU184" s="169" t="s">
        <v>85</v>
      </c>
      <c r="AV184" s="13" t="s">
        <v>85</v>
      </c>
      <c r="AW184" s="13" t="s">
        <v>37</v>
      </c>
      <c r="AX184" s="13" t="s">
        <v>76</v>
      </c>
      <c r="AY184" s="169" t="s">
        <v>160</v>
      </c>
    </row>
    <row r="185" spans="2:51" s="13" customFormat="1" ht="10">
      <c r="B185" s="168"/>
      <c r="D185" s="159" t="s">
        <v>171</v>
      </c>
      <c r="E185" s="169" t="s">
        <v>21</v>
      </c>
      <c r="F185" s="170" t="s">
        <v>3826</v>
      </c>
      <c r="H185" s="171">
        <v>4.971</v>
      </c>
      <c r="I185" s="172"/>
      <c r="L185" s="168"/>
      <c r="M185" s="173"/>
      <c r="T185" s="174"/>
      <c r="AT185" s="169" t="s">
        <v>171</v>
      </c>
      <c r="AU185" s="169" t="s">
        <v>85</v>
      </c>
      <c r="AV185" s="13" t="s">
        <v>85</v>
      </c>
      <c r="AW185" s="13" t="s">
        <v>37</v>
      </c>
      <c r="AX185" s="13" t="s">
        <v>76</v>
      </c>
      <c r="AY185" s="169" t="s">
        <v>160</v>
      </c>
    </row>
    <row r="186" spans="2:51" s="13" customFormat="1" ht="10">
      <c r="B186" s="168"/>
      <c r="D186" s="159" t="s">
        <v>171</v>
      </c>
      <c r="E186" s="169" t="s">
        <v>21</v>
      </c>
      <c r="F186" s="170" t="s">
        <v>3827</v>
      </c>
      <c r="H186" s="171">
        <v>0.88</v>
      </c>
      <c r="I186" s="172"/>
      <c r="L186" s="168"/>
      <c r="M186" s="173"/>
      <c r="T186" s="174"/>
      <c r="AT186" s="169" t="s">
        <v>171</v>
      </c>
      <c r="AU186" s="169" t="s">
        <v>85</v>
      </c>
      <c r="AV186" s="13" t="s">
        <v>85</v>
      </c>
      <c r="AW186" s="13" t="s">
        <v>37</v>
      </c>
      <c r="AX186" s="13" t="s">
        <v>76</v>
      </c>
      <c r="AY186" s="169" t="s">
        <v>160</v>
      </c>
    </row>
    <row r="187" spans="2:51" s="13" customFormat="1" ht="10">
      <c r="B187" s="168"/>
      <c r="D187" s="159" t="s">
        <v>171</v>
      </c>
      <c r="E187" s="169" t="s">
        <v>21</v>
      </c>
      <c r="F187" s="170" t="s">
        <v>3828</v>
      </c>
      <c r="H187" s="171">
        <v>4.703</v>
      </c>
      <c r="I187" s="172"/>
      <c r="L187" s="168"/>
      <c r="M187" s="173"/>
      <c r="T187" s="174"/>
      <c r="AT187" s="169" t="s">
        <v>171</v>
      </c>
      <c r="AU187" s="169" t="s">
        <v>85</v>
      </c>
      <c r="AV187" s="13" t="s">
        <v>85</v>
      </c>
      <c r="AW187" s="13" t="s">
        <v>37</v>
      </c>
      <c r="AX187" s="13" t="s">
        <v>76</v>
      </c>
      <c r="AY187" s="169" t="s">
        <v>160</v>
      </c>
    </row>
    <row r="188" spans="2:51" s="15" customFormat="1" ht="10">
      <c r="B188" s="182"/>
      <c r="D188" s="159" t="s">
        <v>171</v>
      </c>
      <c r="E188" s="183" t="s">
        <v>21</v>
      </c>
      <c r="F188" s="184" t="s">
        <v>185</v>
      </c>
      <c r="H188" s="185">
        <v>11.354</v>
      </c>
      <c r="I188" s="186"/>
      <c r="L188" s="182"/>
      <c r="M188" s="187"/>
      <c r="T188" s="188"/>
      <c r="AT188" s="183" t="s">
        <v>171</v>
      </c>
      <c r="AU188" s="183" t="s">
        <v>85</v>
      </c>
      <c r="AV188" s="15" t="s">
        <v>167</v>
      </c>
      <c r="AW188" s="15" t="s">
        <v>37</v>
      </c>
      <c r="AX188" s="15" t="s">
        <v>83</v>
      </c>
      <c r="AY188" s="183" t="s">
        <v>160</v>
      </c>
    </row>
    <row r="189" spans="2:65" s="1" customFormat="1" ht="24" customHeight="1">
      <c r="B189" s="33"/>
      <c r="C189" s="146" t="s">
        <v>949</v>
      </c>
      <c r="D189" s="146" t="s">
        <v>162</v>
      </c>
      <c r="E189" s="147" t="s">
        <v>3829</v>
      </c>
      <c r="F189" s="148" t="s">
        <v>3830</v>
      </c>
      <c r="G189" s="149" t="s">
        <v>332</v>
      </c>
      <c r="H189" s="150">
        <v>8</v>
      </c>
      <c r="I189" s="151"/>
      <c r="J189" s="152">
        <f>ROUND(I189*H189,2)</f>
        <v>0</v>
      </c>
      <c r="K189" s="148" t="s">
        <v>166</v>
      </c>
      <c r="L189" s="33"/>
      <c r="M189" s="153" t="s">
        <v>21</v>
      </c>
      <c r="N189" s="154" t="s">
        <v>47</v>
      </c>
      <c r="P189" s="155">
        <f>O189*H189</f>
        <v>0</v>
      </c>
      <c r="Q189" s="155">
        <v>0.00267</v>
      </c>
      <c r="R189" s="155">
        <f>Q189*H189</f>
        <v>0.02136</v>
      </c>
      <c r="S189" s="155">
        <v>0</v>
      </c>
      <c r="T189" s="156">
        <f>S189*H189</f>
        <v>0</v>
      </c>
      <c r="AR189" s="157" t="s">
        <v>352</v>
      </c>
      <c r="AT189" s="157" t="s">
        <v>162</v>
      </c>
      <c r="AU189" s="157" t="s">
        <v>85</v>
      </c>
      <c r="AY189" s="18" t="s">
        <v>160</v>
      </c>
      <c r="BE189" s="158">
        <f>IF(N189="základní",J189,0)</f>
        <v>0</v>
      </c>
      <c r="BF189" s="158">
        <f>IF(N189="snížená",J189,0)</f>
        <v>0</v>
      </c>
      <c r="BG189" s="158">
        <f>IF(N189="zákl. přenesená",J189,0)</f>
        <v>0</v>
      </c>
      <c r="BH189" s="158">
        <f>IF(N189="sníž. přenesená",J189,0)</f>
        <v>0</v>
      </c>
      <c r="BI189" s="158">
        <f>IF(N189="nulová",J189,0)</f>
        <v>0</v>
      </c>
      <c r="BJ189" s="18" t="s">
        <v>83</v>
      </c>
      <c r="BK189" s="158">
        <f>ROUND(I189*H189,2)</f>
        <v>0</v>
      </c>
      <c r="BL189" s="18" t="s">
        <v>352</v>
      </c>
      <c r="BM189" s="157" t="s">
        <v>3831</v>
      </c>
    </row>
    <row r="190" spans="2:47" s="1" customFormat="1" ht="81">
      <c r="B190" s="33"/>
      <c r="D190" s="159" t="s">
        <v>169</v>
      </c>
      <c r="F190" s="160" t="s">
        <v>1507</v>
      </c>
      <c r="I190" s="94"/>
      <c r="L190" s="33"/>
      <c r="M190" s="161"/>
      <c r="T190" s="54"/>
      <c r="AT190" s="18" t="s">
        <v>169</v>
      </c>
      <c r="AU190" s="18" t="s">
        <v>85</v>
      </c>
    </row>
    <row r="191" spans="2:65" s="1" customFormat="1" ht="16.5" customHeight="1">
      <c r="B191" s="33"/>
      <c r="C191" s="192" t="s">
        <v>954</v>
      </c>
      <c r="D191" s="192" t="s">
        <v>799</v>
      </c>
      <c r="E191" s="193" t="s">
        <v>3832</v>
      </c>
      <c r="F191" s="194" t="s">
        <v>3833</v>
      </c>
      <c r="G191" s="195" t="s">
        <v>332</v>
      </c>
      <c r="H191" s="196">
        <v>8</v>
      </c>
      <c r="I191" s="197"/>
      <c r="J191" s="198">
        <f>ROUND(I191*H191,2)</f>
        <v>0</v>
      </c>
      <c r="K191" s="194" t="s">
        <v>21</v>
      </c>
      <c r="L191" s="199"/>
      <c r="M191" s="200" t="s">
        <v>21</v>
      </c>
      <c r="N191" s="201" t="s">
        <v>47</v>
      </c>
      <c r="P191" s="155">
        <f>O191*H191</f>
        <v>0</v>
      </c>
      <c r="Q191" s="155">
        <v>0.0015</v>
      </c>
      <c r="R191" s="155">
        <f>Q191*H191</f>
        <v>0.012</v>
      </c>
      <c r="S191" s="155">
        <v>0</v>
      </c>
      <c r="T191" s="156">
        <f>S191*H191</f>
        <v>0</v>
      </c>
      <c r="AR191" s="157" t="s">
        <v>445</v>
      </c>
      <c r="AT191" s="157" t="s">
        <v>799</v>
      </c>
      <c r="AU191" s="157" t="s">
        <v>85</v>
      </c>
      <c r="AY191" s="18" t="s">
        <v>160</v>
      </c>
      <c r="BE191" s="158">
        <f>IF(N191="základní",J191,0)</f>
        <v>0</v>
      </c>
      <c r="BF191" s="158">
        <f>IF(N191="snížená",J191,0)</f>
        <v>0</v>
      </c>
      <c r="BG191" s="158">
        <f>IF(N191="zákl. přenesená",J191,0)</f>
        <v>0</v>
      </c>
      <c r="BH191" s="158">
        <f>IF(N191="sníž. přenesená",J191,0)</f>
        <v>0</v>
      </c>
      <c r="BI191" s="158">
        <f>IF(N191="nulová",J191,0)</f>
        <v>0</v>
      </c>
      <c r="BJ191" s="18" t="s">
        <v>83</v>
      </c>
      <c r="BK191" s="158">
        <f>ROUND(I191*H191,2)</f>
        <v>0</v>
      </c>
      <c r="BL191" s="18" t="s">
        <v>352</v>
      </c>
      <c r="BM191" s="157" t="s">
        <v>3834</v>
      </c>
    </row>
    <row r="192" spans="2:65" s="1" customFormat="1" ht="16.5" customHeight="1">
      <c r="B192" s="33"/>
      <c r="C192" s="146" t="s">
        <v>7</v>
      </c>
      <c r="D192" s="146" t="s">
        <v>162</v>
      </c>
      <c r="E192" s="147" t="s">
        <v>3835</v>
      </c>
      <c r="F192" s="148" t="s">
        <v>3836</v>
      </c>
      <c r="G192" s="149" t="s">
        <v>250</v>
      </c>
      <c r="H192" s="150">
        <v>1</v>
      </c>
      <c r="I192" s="151"/>
      <c r="J192" s="152">
        <f>ROUND(I192*H192,2)</f>
        <v>0</v>
      </c>
      <c r="K192" s="148" t="s">
        <v>21</v>
      </c>
      <c r="L192" s="33"/>
      <c r="M192" s="153" t="s">
        <v>21</v>
      </c>
      <c r="N192" s="154" t="s">
        <v>47</v>
      </c>
      <c r="P192" s="155">
        <f>O192*H192</f>
        <v>0</v>
      </c>
      <c r="Q192" s="155">
        <v>0.00267</v>
      </c>
      <c r="R192" s="155">
        <f>Q192*H192</f>
        <v>0.00267</v>
      </c>
      <c r="S192" s="155">
        <v>0</v>
      </c>
      <c r="T192" s="156">
        <f>S192*H192</f>
        <v>0</v>
      </c>
      <c r="AR192" s="157" t="s">
        <v>352</v>
      </c>
      <c r="AT192" s="157" t="s">
        <v>162</v>
      </c>
      <c r="AU192" s="157" t="s">
        <v>85</v>
      </c>
      <c r="AY192" s="18" t="s">
        <v>160</v>
      </c>
      <c r="BE192" s="158">
        <f>IF(N192="základní",J192,0)</f>
        <v>0</v>
      </c>
      <c r="BF192" s="158">
        <f>IF(N192="snížená",J192,0)</f>
        <v>0</v>
      </c>
      <c r="BG192" s="158">
        <f>IF(N192="zákl. přenesená",J192,0)</f>
        <v>0</v>
      </c>
      <c r="BH192" s="158">
        <f>IF(N192="sníž. přenesená",J192,0)</f>
        <v>0</v>
      </c>
      <c r="BI192" s="158">
        <f>IF(N192="nulová",J192,0)</f>
        <v>0</v>
      </c>
      <c r="BJ192" s="18" t="s">
        <v>83</v>
      </c>
      <c r="BK192" s="158">
        <f>ROUND(I192*H192,2)</f>
        <v>0</v>
      </c>
      <c r="BL192" s="18" t="s">
        <v>352</v>
      </c>
      <c r="BM192" s="157" t="s">
        <v>3837</v>
      </c>
    </row>
    <row r="193" spans="2:47" s="1" customFormat="1" ht="81">
      <c r="B193" s="33"/>
      <c r="D193" s="159" t="s">
        <v>169</v>
      </c>
      <c r="F193" s="160" t="s">
        <v>1507</v>
      </c>
      <c r="I193" s="94"/>
      <c r="L193" s="33"/>
      <c r="M193" s="161"/>
      <c r="T193" s="54"/>
      <c r="AT193" s="18" t="s">
        <v>169</v>
      </c>
      <c r="AU193" s="18" t="s">
        <v>85</v>
      </c>
    </row>
    <row r="194" spans="2:51" s="12" customFormat="1" ht="10">
      <c r="B194" s="162"/>
      <c r="D194" s="159" t="s">
        <v>171</v>
      </c>
      <c r="E194" s="163" t="s">
        <v>21</v>
      </c>
      <c r="F194" s="164" t="s">
        <v>3838</v>
      </c>
      <c r="H194" s="163" t="s">
        <v>21</v>
      </c>
      <c r="I194" s="165"/>
      <c r="L194" s="162"/>
      <c r="M194" s="166"/>
      <c r="T194" s="167"/>
      <c r="AT194" s="163" t="s">
        <v>171</v>
      </c>
      <c r="AU194" s="163" t="s">
        <v>85</v>
      </c>
      <c r="AV194" s="12" t="s">
        <v>83</v>
      </c>
      <c r="AW194" s="12" t="s">
        <v>37</v>
      </c>
      <c r="AX194" s="12" t="s">
        <v>76</v>
      </c>
      <c r="AY194" s="163" t="s">
        <v>160</v>
      </c>
    </row>
    <row r="195" spans="2:51" s="13" customFormat="1" ht="10">
      <c r="B195" s="168"/>
      <c r="D195" s="159" t="s">
        <v>171</v>
      </c>
      <c r="E195" s="169" t="s">
        <v>21</v>
      </c>
      <c r="F195" s="170" t="s">
        <v>471</v>
      </c>
      <c r="H195" s="171">
        <v>1</v>
      </c>
      <c r="I195" s="172"/>
      <c r="L195" s="168"/>
      <c r="M195" s="173"/>
      <c r="T195" s="174"/>
      <c r="AT195" s="169" t="s">
        <v>171</v>
      </c>
      <c r="AU195" s="169" t="s">
        <v>85</v>
      </c>
      <c r="AV195" s="13" t="s">
        <v>85</v>
      </c>
      <c r="AW195" s="13" t="s">
        <v>37</v>
      </c>
      <c r="AX195" s="13" t="s">
        <v>76</v>
      </c>
      <c r="AY195" s="169" t="s">
        <v>160</v>
      </c>
    </row>
    <row r="196" spans="2:51" s="15" customFormat="1" ht="10">
      <c r="B196" s="182"/>
      <c r="D196" s="159" t="s">
        <v>171</v>
      </c>
      <c r="E196" s="183" t="s">
        <v>21</v>
      </c>
      <c r="F196" s="184" t="s">
        <v>185</v>
      </c>
      <c r="H196" s="185">
        <v>1</v>
      </c>
      <c r="I196" s="186"/>
      <c r="L196" s="182"/>
      <c r="M196" s="187"/>
      <c r="T196" s="188"/>
      <c r="AT196" s="183" t="s">
        <v>171</v>
      </c>
      <c r="AU196" s="183" t="s">
        <v>85</v>
      </c>
      <c r="AV196" s="15" t="s">
        <v>167</v>
      </c>
      <c r="AW196" s="15" t="s">
        <v>37</v>
      </c>
      <c r="AX196" s="15" t="s">
        <v>83</v>
      </c>
      <c r="AY196" s="183" t="s">
        <v>160</v>
      </c>
    </row>
    <row r="197" spans="2:65" s="1" customFormat="1" ht="16.5" customHeight="1">
      <c r="B197" s="33"/>
      <c r="C197" s="146" t="s">
        <v>389</v>
      </c>
      <c r="D197" s="146" t="s">
        <v>162</v>
      </c>
      <c r="E197" s="147" t="s">
        <v>1529</v>
      </c>
      <c r="F197" s="148" t="s">
        <v>1530</v>
      </c>
      <c r="G197" s="149" t="s">
        <v>204</v>
      </c>
      <c r="H197" s="150">
        <v>29.07</v>
      </c>
      <c r="I197" s="151"/>
      <c r="J197" s="152">
        <f>ROUND(I197*H197,2)</f>
        <v>0</v>
      </c>
      <c r="K197" s="148" t="s">
        <v>166</v>
      </c>
      <c r="L197" s="33"/>
      <c r="M197" s="153" t="s">
        <v>21</v>
      </c>
      <c r="N197" s="154" t="s">
        <v>47</v>
      </c>
      <c r="P197" s="155">
        <f>O197*H197</f>
        <v>0</v>
      </c>
      <c r="Q197" s="155">
        <v>0</v>
      </c>
      <c r="R197" s="155">
        <f>Q197*H197</f>
        <v>0</v>
      </c>
      <c r="S197" s="155">
        <v>0</v>
      </c>
      <c r="T197" s="156">
        <f>S197*H197</f>
        <v>0</v>
      </c>
      <c r="AR197" s="157" t="s">
        <v>352</v>
      </c>
      <c r="AT197" s="157" t="s">
        <v>162</v>
      </c>
      <c r="AU197" s="157" t="s">
        <v>85</v>
      </c>
      <c r="AY197" s="18" t="s">
        <v>160</v>
      </c>
      <c r="BE197" s="158">
        <f>IF(N197="základní",J197,0)</f>
        <v>0</v>
      </c>
      <c r="BF197" s="158">
        <f>IF(N197="snížená",J197,0)</f>
        <v>0</v>
      </c>
      <c r="BG197" s="158">
        <f>IF(N197="zákl. přenesená",J197,0)</f>
        <v>0</v>
      </c>
      <c r="BH197" s="158">
        <f>IF(N197="sníž. přenesená",J197,0)</f>
        <v>0</v>
      </c>
      <c r="BI197" s="158">
        <f>IF(N197="nulová",J197,0)</f>
        <v>0</v>
      </c>
      <c r="BJ197" s="18" t="s">
        <v>83</v>
      </c>
      <c r="BK197" s="158">
        <f>ROUND(I197*H197,2)</f>
        <v>0</v>
      </c>
      <c r="BL197" s="18" t="s">
        <v>352</v>
      </c>
      <c r="BM197" s="157" t="s">
        <v>3839</v>
      </c>
    </row>
    <row r="198" spans="2:47" s="1" customFormat="1" ht="27">
      <c r="B198" s="33"/>
      <c r="D198" s="159" t="s">
        <v>169</v>
      </c>
      <c r="F198" s="160" t="s">
        <v>1521</v>
      </c>
      <c r="I198" s="94"/>
      <c r="L198" s="33"/>
      <c r="M198" s="161"/>
      <c r="T198" s="54"/>
      <c r="AT198" s="18" t="s">
        <v>169</v>
      </c>
      <c r="AU198" s="18" t="s">
        <v>85</v>
      </c>
    </row>
    <row r="199" spans="2:51" s="12" customFormat="1" ht="10">
      <c r="B199" s="162"/>
      <c r="D199" s="159" t="s">
        <v>171</v>
      </c>
      <c r="E199" s="163" t="s">
        <v>21</v>
      </c>
      <c r="F199" s="164" t="s">
        <v>3840</v>
      </c>
      <c r="H199" s="163" t="s">
        <v>21</v>
      </c>
      <c r="I199" s="165"/>
      <c r="L199" s="162"/>
      <c r="M199" s="166"/>
      <c r="T199" s="167"/>
      <c r="AT199" s="163" t="s">
        <v>171</v>
      </c>
      <c r="AU199" s="163" t="s">
        <v>85</v>
      </c>
      <c r="AV199" s="12" t="s">
        <v>83</v>
      </c>
      <c r="AW199" s="12" t="s">
        <v>37</v>
      </c>
      <c r="AX199" s="12" t="s">
        <v>76</v>
      </c>
      <c r="AY199" s="163" t="s">
        <v>160</v>
      </c>
    </row>
    <row r="200" spans="2:51" s="13" customFormat="1" ht="10">
      <c r="B200" s="168"/>
      <c r="D200" s="159" t="s">
        <v>171</v>
      </c>
      <c r="E200" s="169" t="s">
        <v>21</v>
      </c>
      <c r="F200" s="170" t="s">
        <v>3841</v>
      </c>
      <c r="H200" s="171">
        <v>29.07</v>
      </c>
      <c r="I200" s="172"/>
      <c r="L200" s="168"/>
      <c r="M200" s="173"/>
      <c r="T200" s="174"/>
      <c r="AT200" s="169" t="s">
        <v>171</v>
      </c>
      <c r="AU200" s="169" t="s">
        <v>85</v>
      </c>
      <c r="AV200" s="13" t="s">
        <v>85</v>
      </c>
      <c r="AW200" s="13" t="s">
        <v>37</v>
      </c>
      <c r="AX200" s="13" t="s">
        <v>76</v>
      </c>
      <c r="AY200" s="169" t="s">
        <v>160</v>
      </c>
    </row>
    <row r="201" spans="2:51" s="15" customFormat="1" ht="10">
      <c r="B201" s="182"/>
      <c r="D201" s="159" t="s">
        <v>171</v>
      </c>
      <c r="E201" s="183" t="s">
        <v>21</v>
      </c>
      <c r="F201" s="184" t="s">
        <v>185</v>
      </c>
      <c r="H201" s="185">
        <v>29.07</v>
      </c>
      <c r="I201" s="186"/>
      <c r="L201" s="182"/>
      <c r="M201" s="187"/>
      <c r="T201" s="188"/>
      <c r="AT201" s="183" t="s">
        <v>171</v>
      </c>
      <c r="AU201" s="183" t="s">
        <v>85</v>
      </c>
      <c r="AV201" s="15" t="s">
        <v>167</v>
      </c>
      <c r="AW201" s="15" t="s">
        <v>37</v>
      </c>
      <c r="AX201" s="15" t="s">
        <v>83</v>
      </c>
      <c r="AY201" s="183" t="s">
        <v>160</v>
      </c>
    </row>
    <row r="202" spans="2:65" s="1" customFormat="1" ht="16.5" customHeight="1">
      <c r="B202" s="33"/>
      <c r="C202" s="192" t="s">
        <v>396</v>
      </c>
      <c r="D202" s="192" t="s">
        <v>799</v>
      </c>
      <c r="E202" s="193" t="s">
        <v>3842</v>
      </c>
      <c r="F202" s="194" t="s">
        <v>3843</v>
      </c>
      <c r="G202" s="195" t="s">
        <v>165</v>
      </c>
      <c r="H202" s="196">
        <v>0.8</v>
      </c>
      <c r="I202" s="197"/>
      <c r="J202" s="198">
        <f>ROUND(I202*H202,2)</f>
        <v>0</v>
      </c>
      <c r="K202" s="194" t="s">
        <v>21</v>
      </c>
      <c r="L202" s="199"/>
      <c r="M202" s="200" t="s">
        <v>21</v>
      </c>
      <c r="N202" s="201" t="s">
        <v>47</v>
      </c>
      <c r="P202" s="155">
        <f>O202*H202</f>
        <v>0</v>
      </c>
      <c r="Q202" s="155">
        <v>0.5</v>
      </c>
      <c r="R202" s="155">
        <f>Q202*H202</f>
        <v>0.4</v>
      </c>
      <c r="S202" s="155">
        <v>0</v>
      </c>
      <c r="T202" s="156">
        <f>S202*H202</f>
        <v>0</v>
      </c>
      <c r="AR202" s="157" t="s">
        <v>445</v>
      </c>
      <c r="AT202" s="157" t="s">
        <v>799</v>
      </c>
      <c r="AU202" s="157" t="s">
        <v>85</v>
      </c>
      <c r="AY202" s="18" t="s">
        <v>160</v>
      </c>
      <c r="BE202" s="158">
        <f>IF(N202="základní",J202,0)</f>
        <v>0</v>
      </c>
      <c r="BF202" s="158">
        <f>IF(N202="snížená",J202,0)</f>
        <v>0</v>
      </c>
      <c r="BG202" s="158">
        <f>IF(N202="zákl. přenesená",J202,0)</f>
        <v>0</v>
      </c>
      <c r="BH202" s="158">
        <f>IF(N202="sníž. přenesená",J202,0)</f>
        <v>0</v>
      </c>
      <c r="BI202" s="158">
        <f>IF(N202="nulová",J202,0)</f>
        <v>0</v>
      </c>
      <c r="BJ202" s="18" t="s">
        <v>83</v>
      </c>
      <c r="BK202" s="158">
        <f>ROUND(I202*H202,2)</f>
        <v>0</v>
      </c>
      <c r="BL202" s="18" t="s">
        <v>352</v>
      </c>
      <c r="BM202" s="157" t="s">
        <v>3844</v>
      </c>
    </row>
    <row r="203" spans="2:51" s="13" customFormat="1" ht="10">
      <c r="B203" s="168"/>
      <c r="D203" s="159" t="s">
        <v>171</v>
      </c>
      <c r="E203" s="169" t="s">
        <v>21</v>
      </c>
      <c r="F203" s="170" t="s">
        <v>3845</v>
      </c>
      <c r="H203" s="171">
        <v>0.727</v>
      </c>
      <c r="I203" s="172"/>
      <c r="L203" s="168"/>
      <c r="M203" s="173"/>
      <c r="T203" s="174"/>
      <c r="AT203" s="169" t="s">
        <v>171</v>
      </c>
      <c r="AU203" s="169" t="s">
        <v>85</v>
      </c>
      <c r="AV203" s="13" t="s">
        <v>85</v>
      </c>
      <c r="AW203" s="13" t="s">
        <v>37</v>
      </c>
      <c r="AX203" s="13" t="s">
        <v>76</v>
      </c>
      <c r="AY203" s="169" t="s">
        <v>160</v>
      </c>
    </row>
    <row r="204" spans="2:51" s="15" customFormat="1" ht="10">
      <c r="B204" s="182"/>
      <c r="D204" s="159" t="s">
        <v>171</v>
      </c>
      <c r="E204" s="183" t="s">
        <v>21</v>
      </c>
      <c r="F204" s="184" t="s">
        <v>185</v>
      </c>
      <c r="H204" s="185">
        <v>0.727</v>
      </c>
      <c r="I204" s="186"/>
      <c r="L204" s="182"/>
      <c r="M204" s="187"/>
      <c r="T204" s="188"/>
      <c r="AT204" s="183" t="s">
        <v>171</v>
      </c>
      <c r="AU204" s="183" t="s">
        <v>85</v>
      </c>
      <c r="AV204" s="15" t="s">
        <v>167</v>
      </c>
      <c r="AW204" s="15" t="s">
        <v>37</v>
      </c>
      <c r="AX204" s="15" t="s">
        <v>83</v>
      </c>
      <c r="AY204" s="183" t="s">
        <v>160</v>
      </c>
    </row>
    <row r="205" spans="2:51" s="13" customFormat="1" ht="10">
      <c r="B205" s="168"/>
      <c r="D205" s="159" t="s">
        <v>171</v>
      </c>
      <c r="F205" s="170" t="s">
        <v>3846</v>
      </c>
      <c r="H205" s="171">
        <v>0.8</v>
      </c>
      <c r="I205" s="172"/>
      <c r="L205" s="168"/>
      <c r="M205" s="173"/>
      <c r="T205" s="174"/>
      <c r="AT205" s="169" t="s">
        <v>171</v>
      </c>
      <c r="AU205" s="169" t="s">
        <v>85</v>
      </c>
      <c r="AV205" s="13" t="s">
        <v>85</v>
      </c>
      <c r="AW205" s="13" t="s">
        <v>4</v>
      </c>
      <c r="AX205" s="13" t="s">
        <v>83</v>
      </c>
      <c r="AY205" s="169" t="s">
        <v>160</v>
      </c>
    </row>
    <row r="206" spans="2:65" s="1" customFormat="1" ht="24" customHeight="1">
      <c r="B206" s="33"/>
      <c r="C206" s="146" t="s">
        <v>403</v>
      </c>
      <c r="D206" s="146" t="s">
        <v>162</v>
      </c>
      <c r="E206" s="147" t="s">
        <v>1588</v>
      </c>
      <c r="F206" s="148" t="s">
        <v>1589</v>
      </c>
      <c r="G206" s="149" t="s">
        <v>204</v>
      </c>
      <c r="H206" s="150">
        <v>180.758</v>
      </c>
      <c r="I206" s="151"/>
      <c r="J206" s="152">
        <f>ROUND(I206*H206,2)</f>
        <v>0</v>
      </c>
      <c r="K206" s="148" t="s">
        <v>166</v>
      </c>
      <c r="L206" s="33"/>
      <c r="M206" s="153" t="s">
        <v>21</v>
      </c>
      <c r="N206" s="154" t="s">
        <v>47</v>
      </c>
      <c r="P206" s="155">
        <f>O206*H206</f>
        <v>0</v>
      </c>
      <c r="Q206" s="155">
        <v>0</v>
      </c>
      <c r="R206" s="155">
        <f>Q206*H206</f>
        <v>0</v>
      </c>
      <c r="S206" s="155">
        <v>0</v>
      </c>
      <c r="T206" s="156">
        <f>S206*H206</f>
        <v>0</v>
      </c>
      <c r="AR206" s="157" t="s">
        <v>352</v>
      </c>
      <c r="AT206" s="157" t="s">
        <v>162</v>
      </c>
      <c r="AU206" s="157" t="s">
        <v>85</v>
      </c>
      <c r="AY206" s="18" t="s">
        <v>160</v>
      </c>
      <c r="BE206" s="158">
        <f>IF(N206="základní",J206,0)</f>
        <v>0</v>
      </c>
      <c r="BF206" s="158">
        <f>IF(N206="snížená",J206,0)</f>
        <v>0</v>
      </c>
      <c r="BG206" s="158">
        <f>IF(N206="zákl. přenesená",J206,0)</f>
        <v>0</v>
      </c>
      <c r="BH206" s="158">
        <f>IF(N206="sníž. přenesená",J206,0)</f>
        <v>0</v>
      </c>
      <c r="BI206" s="158">
        <f>IF(N206="nulová",J206,0)</f>
        <v>0</v>
      </c>
      <c r="BJ206" s="18" t="s">
        <v>83</v>
      </c>
      <c r="BK206" s="158">
        <f>ROUND(I206*H206,2)</f>
        <v>0</v>
      </c>
      <c r="BL206" s="18" t="s">
        <v>352</v>
      </c>
      <c r="BM206" s="157" t="s">
        <v>3847</v>
      </c>
    </row>
    <row r="207" spans="2:47" s="1" customFormat="1" ht="36">
      <c r="B207" s="33"/>
      <c r="D207" s="159" t="s">
        <v>169</v>
      </c>
      <c r="F207" s="160" t="s">
        <v>1591</v>
      </c>
      <c r="I207" s="94"/>
      <c r="L207" s="33"/>
      <c r="M207" s="161"/>
      <c r="T207" s="54"/>
      <c r="AT207" s="18" t="s">
        <v>169</v>
      </c>
      <c r="AU207" s="18" t="s">
        <v>85</v>
      </c>
    </row>
    <row r="208" spans="2:51" s="13" customFormat="1" ht="10">
      <c r="B208" s="168"/>
      <c r="D208" s="159" t="s">
        <v>171</v>
      </c>
      <c r="E208" s="169" t="s">
        <v>21</v>
      </c>
      <c r="F208" s="170" t="s">
        <v>3848</v>
      </c>
      <c r="H208" s="171">
        <v>180.758</v>
      </c>
      <c r="I208" s="172"/>
      <c r="L208" s="168"/>
      <c r="M208" s="173"/>
      <c r="T208" s="174"/>
      <c r="AT208" s="169" t="s">
        <v>171</v>
      </c>
      <c r="AU208" s="169" t="s">
        <v>85</v>
      </c>
      <c r="AV208" s="13" t="s">
        <v>85</v>
      </c>
      <c r="AW208" s="13" t="s">
        <v>37</v>
      </c>
      <c r="AX208" s="13" t="s">
        <v>76</v>
      </c>
      <c r="AY208" s="169" t="s">
        <v>160</v>
      </c>
    </row>
    <row r="209" spans="2:51" s="15" customFormat="1" ht="10">
      <c r="B209" s="182"/>
      <c r="D209" s="159" t="s">
        <v>171</v>
      </c>
      <c r="E209" s="183" t="s">
        <v>21</v>
      </c>
      <c r="F209" s="184" t="s">
        <v>185</v>
      </c>
      <c r="H209" s="185">
        <v>180.758</v>
      </c>
      <c r="I209" s="186"/>
      <c r="L209" s="182"/>
      <c r="M209" s="187"/>
      <c r="T209" s="188"/>
      <c r="AT209" s="183" t="s">
        <v>171</v>
      </c>
      <c r="AU209" s="183" t="s">
        <v>85</v>
      </c>
      <c r="AV209" s="15" t="s">
        <v>167</v>
      </c>
      <c r="AW209" s="15" t="s">
        <v>37</v>
      </c>
      <c r="AX209" s="15" t="s">
        <v>83</v>
      </c>
      <c r="AY209" s="183" t="s">
        <v>160</v>
      </c>
    </row>
    <row r="210" spans="2:65" s="1" customFormat="1" ht="16.5" customHeight="1">
      <c r="B210" s="33"/>
      <c r="C210" s="192" t="s">
        <v>409</v>
      </c>
      <c r="D210" s="192" t="s">
        <v>799</v>
      </c>
      <c r="E210" s="193" t="s">
        <v>1523</v>
      </c>
      <c r="F210" s="194" t="s">
        <v>1524</v>
      </c>
      <c r="G210" s="195" t="s">
        <v>165</v>
      </c>
      <c r="H210" s="196">
        <v>4.971</v>
      </c>
      <c r="I210" s="197"/>
      <c r="J210" s="198">
        <f>ROUND(I210*H210,2)</f>
        <v>0</v>
      </c>
      <c r="K210" s="194" t="s">
        <v>166</v>
      </c>
      <c r="L210" s="199"/>
      <c r="M210" s="200" t="s">
        <v>21</v>
      </c>
      <c r="N210" s="201" t="s">
        <v>47</v>
      </c>
      <c r="P210" s="155">
        <f>O210*H210</f>
        <v>0</v>
      </c>
      <c r="Q210" s="155">
        <v>0.55</v>
      </c>
      <c r="R210" s="155">
        <f>Q210*H210</f>
        <v>2.7340500000000003</v>
      </c>
      <c r="S210" s="155">
        <v>0</v>
      </c>
      <c r="T210" s="156">
        <f>S210*H210</f>
        <v>0</v>
      </c>
      <c r="AR210" s="157" t="s">
        <v>445</v>
      </c>
      <c r="AT210" s="157" t="s">
        <v>799</v>
      </c>
      <c r="AU210" s="157" t="s">
        <v>85</v>
      </c>
      <c r="AY210" s="18" t="s">
        <v>160</v>
      </c>
      <c r="BE210" s="158">
        <f>IF(N210="základní",J210,0)</f>
        <v>0</v>
      </c>
      <c r="BF210" s="158">
        <f>IF(N210="snížená",J210,0)</f>
        <v>0</v>
      </c>
      <c r="BG210" s="158">
        <f>IF(N210="zákl. přenesená",J210,0)</f>
        <v>0</v>
      </c>
      <c r="BH210" s="158">
        <f>IF(N210="sníž. přenesená",J210,0)</f>
        <v>0</v>
      </c>
      <c r="BI210" s="158">
        <f>IF(N210="nulová",J210,0)</f>
        <v>0</v>
      </c>
      <c r="BJ210" s="18" t="s">
        <v>83</v>
      </c>
      <c r="BK210" s="158">
        <f>ROUND(I210*H210,2)</f>
        <v>0</v>
      </c>
      <c r="BL210" s="18" t="s">
        <v>352</v>
      </c>
      <c r="BM210" s="157" t="s">
        <v>3849</v>
      </c>
    </row>
    <row r="211" spans="2:51" s="13" customFormat="1" ht="10">
      <c r="B211" s="168"/>
      <c r="D211" s="159" t="s">
        <v>171</v>
      </c>
      <c r="E211" s="169" t="s">
        <v>21</v>
      </c>
      <c r="F211" s="170" t="s">
        <v>3850</v>
      </c>
      <c r="H211" s="171">
        <v>4.519</v>
      </c>
      <c r="I211" s="172"/>
      <c r="L211" s="168"/>
      <c r="M211" s="173"/>
      <c r="T211" s="174"/>
      <c r="AT211" s="169" t="s">
        <v>171</v>
      </c>
      <c r="AU211" s="169" t="s">
        <v>85</v>
      </c>
      <c r="AV211" s="13" t="s">
        <v>85</v>
      </c>
      <c r="AW211" s="13" t="s">
        <v>37</v>
      </c>
      <c r="AX211" s="13" t="s">
        <v>76</v>
      </c>
      <c r="AY211" s="169" t="s">
        <v>160</v>
      </c>
    </row>
    <row r="212" spans="2:51" s="15" customFormat="1" ht="10">
      <c r="B212" s="182"/>
      <c r="D212" s="159" t="s">
        <v>171</v>
      </c>
      <c r="E212" s="183" t="s">
        <v>21</v>
      </c>
      <c r="F212" s="184" t="s">
        <v>185</v>
      </c>
      <c r="H212" s="185">
        <v>4.519</v>
      </c>
      <c r="I212" s="186"/>
      <c r="L212" s="182"/>
      <c r="M212" s="187"/>
      <c r="T212" s="188"/>
      <c r="AT212" s="183" t="s">
        <v>171</v>
      </c>
      <c r="AU212" s="183" t="s">
        <v>85</v>
      </c>
      <c r="AV212" s="15" t="s">
        <v>167</v>
      </c>
      <c r="AW212" s="15" t="s">
        <v>37</v>
      </c>
      <c r="AX212" s="15" t="s">
        <v>83</v>
      </c>
      <c r="AY212" s="183" t="s">
        <v>160</v>
      </c>
    </row>
    <row r="213" spans="2:51" s="13" customFormat="1" ht="10">
      <c r="B213" s="168"/>
      <c r="D213" s="159" t="s">
        <v>171</v>
      </c>
      <c r="F213" s="170" t="s">
        <v>3851</v>
      </c>
      <c r="H213" s="171">
        <v>4.971</v>
      </c>
      <c r="I213" s="172"/>
      <c r="L213" s="168"/>
      <c r="M213" s="173"/>
      <c r="T213" s="174"/>
      <c r="AT213" s="169" t="s">
        <v>171</v>
      </c>
      <c r="AU213" s="169" t="s">
        <v>85</v>
      </c>
      <c r="AV213" s="13" t="s">
        <v>85</v>
      </c>
      <c r="AW213" s="13" t="s">
        <v>4</v>
      </c>
      <c r="AX213" s="13" t="s">
        <v>83</v>
      </c>
      <c r="AY213" s="169" t="s">
        <v>160</v>
      </c>
    </row>
    <row r="214" spans="2:65" s="1" customFormat="1" ht="24" customHeight="1">
      <c r="B214" s="33"/>
      <c r="C214" s="146" t="s">
        <v>414</v>
      </c>
      <c r="D214" s="146" t="s">
        <v>162</v>
      </c>
      <c r="E214" s="147" t="s">
        <v>1655</v>
      </c>
      <c r="F214" s="148" t="s">
        <v>1656</v>
      </c>
      <c r="G214" s="149" t="s">
        <v>165</v>
      </c>
      <c r="H214" s="150">
        <v>5.771</v>
      </c>
      <c r="I214" s="151"/>
      <c r="J214" s="152">
        <f>ROUND(I214*H214,2)</f>
        <v>0</v>
      </c>
      <c r="K214" s="148" t="s">
        <v>166</v>
      </c>
      <c r="L214" s="33"/>
      <c r="M214" s="153" t="s">
        <v>21</v>
      </c>
      <c r="N214" s="154" t="s">
        <v>47</v>
      </c>
      <c r="P214" s="155">
        <f>O214*H214</f>
        <v>0</v>
      </c>
      <c r="Q214" s="155">
        <v>0.02337</v>
      </c>
      <c r="R214" s="155">
        <f>Q214*H214</f>
        <v>0.13486826999999998</v>
      </c>
      <c r="S214" s="155">
        <v>0</v>
      </c>
      <c r="T214" s="156">
        <f>S214*H214</f>
        <v>0</v>
      </c>
      <c r="AR214" s="157" t="s">
        <v>352</v>
      </c>
      <c r="AT214" s="157" t="s">
        <v>162</v>
      </c>
      <c r="AU214" s="157" t="s">
        <v>85</v>
      </c>
      <c r="AY214" s="18" t="s">
        <v>160</v>
      </c>
      <c r="BE214" s="158">
        <f>IF(N214="základní",J214,0)</f>
        <v>0</v>
      </c>
      <c r="BF214" s="158">
        <f>IF(N214="snížená",J214,0)</f>
        <v>0</v>
      </c>
      <c r="BG214" s="158">
        <f>IF(N214="zákl. přenesená",J214,0)</f>
        <v>0</v>
      </c>
      <c r="BH214" s="158">
        <f>IF(N214="sníž. přenesená",J214,0)</f>
        <v>0</v>
      </c>
      <c r="BI214" s="158">
        <f>IF(N214="nulová",J214,0)</f>
        <v>0</v>
      </c>
      <c r="BJ214" s="18" t="s">
        <v>83</v>
      </c>
      <c r="BK214" s="158">
        <f>ROUND(I214*H214,2)</f>
        <v>0</v>
      </c>
      <c r="BL214" s="18" t="s">
        <v>352</v>
      </c>
      <c r="BM214" s="157" t="s">
        <v>3852</v>
      </c>
    </row>
    <row r="215" spans="2:47" s="1" customFormat="1" ht="81">
      <c r="B215" s="33"/>
      <c r="D215" s="159" t="s">
        <v>169</v>
      </c>
      <c r="F215" s="160" t="s">
        <v>1658</v>
      </c>
      <c r="I215" s="94"/>
      <c r="L215" s="33"/>
      <c r="M215" s="161"/>
      <c r="T215" s="54"/>
      <c r="AT215" s="18" t="s">
        <v>169</v>
      </c>
      <c r="AU215" s="18" t="s">
        <v>85</v>
      </c>
    </row>
    <row r="216" spans="2:51" s="13" customFormat="1" ht="10">
      <c r="B216" s="168"/>
      <c r="D216" s="159" t="s">
        <v>171</v>
      </c>
      <c r="E216" s="169" t="s">
        <v>21</v>
      </c>
      <c r="F216" s="170" t="s">
        <v>3825</v>
      </c>
      <c r="H216" s="171">
        <v>0.8</v>
      </c>
      <c r="I216" s="172"/>
      <c r="L216" s="168"/>
      <c r="M216" s="173"/>
      <c r="T216" s="174"/>
      <c r="AT216" s="169" t="s">
        <v>171</v>
      </c>
      <c r="AU216" s="169" t="s">
        <v>85</v>
      </c>
      <c r="AV216" s="13" t="s">
        <v>85</v>
      </c>
      <c r="AW216" s="13" t="s">
        <v>37</v>
      </c>
      <c r="AX216" s="13" t="s">
        <v>76</v>
      </c>
      <c r="AY216" s="169" t="s">
        <v>160</v>
      </c>
    </row>
    <row r="217" spans="2:51" s="13" customFormat="1" ht="10">
      <c r="B217" s="168"/>
      <c r="D217" s="159" t="s">
        <v>171</v>
      </c>
      <c r="E217" s="169" t="s">
        <v>21</v>
      </c>
      <c r="F217" s="170" t="s">
        <v>3826</v>
      </c>
      <c r="H217" s="171">
        <v>4.971</v>
      </c>
      <c r="I217" s="172"/>
      <c r="L217" s="168"/>
      <c r="M217" s="173"/>
      <c r="T217" s="174"/>
      <c r="AT217" s="169" t="s">
        <v>171</v>
      </c>
      <c r="AU217" s="169" t="s">
        <v>85</v>
      </c>
      <c r="AV217" s="13" t="s">
        <v>85</v>
      </c>
      <c r="AW217" s="13" t="s">
        <v>37</v>
      </c>
      <c r="AX217" s="13" t="s">
        <v>76</v>
      </c>
      <c r="AY217" s="169" t="s">
        <v>160</v>
      </c>
    </row>
    <row r="218" spans="2:51" s="15" customFormat="1" ht="10">
      <c r="B218" s="182"/>
      <c r="D218" s="159" t="s">
        <v>171</v>
      </c>
      <c r="E218" s="183" t="s">
        <v>21</v>
      </c>
      <c r="F218" s="184" t="s">
        <v>185</v>
      </c>
      <c r="H218" s="185">
        <v>5.771</v>
      </c>
      <c r="I218" s="186"/>
      <c r="L218" s="182"/>
      <c r="M218" s="187"/>
      <c r="T218" s="188"/>
      <c r="AT218" s="183" t="s">
        <v>171</v>
      </c>
      <c r="AU218" s="183" t="s">
        <v>85</v>
      </c>
      <c r="AV218" s="15" t="s">
        <v>167</v>
      </c>
      <c r="AW218" s="15" t="s">
        <v>37</v>
      </c>
      <c r="AX218" s="15" t="s">
        <v>83</v>
      </c>
      <c r="AY218" s="183" t="s">
        <v>160</v>
      </c>
    </row>
    <row r="219" spans="2:65" s="1" customFormat="1" ht="24" customHeight="1">
      <c r="B219" s="33"/>
      <c r="C219" s="146" t="s">
        <v>416</v>
      </c>
      <c r="D219" s="146" t="s">
        <v>162</v>
      </c>
      <c r="E219" s="147" t="s">
        <v>3853</v>
      </c>
      <c r="F219" s="148" t="s">
        <v>3854</v>
      </c>
      <c r="G219" s="149" t="s">
        <v>370</v>
      </c>
      <c r="H219" s="150">
        <v>73.1</v>
      </c>
      <c r="I219" s="151"/>
      <c r="J219" s="152">
        <f>ROUND(I219*H219,2)</f>
        <v>0</v>
      </c>
      <c r="K219" s="148" t="s">
        <v>21</v>
      </c>
      <c r="L219" s="33"/>
      <c r="M219" s="153" t="s">
        <v>21</v>
      </c>
      <c r="N219" s="154" t="s">
        <v>47</v>
      </c>
      <c r="P219" s="155">
        <f>O219*H219</f>
        <v>0</v>
      </c>
      <c r="Q219" s="155">
        <v>0</v>
      </c>
      <c r="R219" s="155">
        <f>Q219*H219</f>
        <v>0</v>
      </c>
      <c r="S219" s="155">
        <v>0</v>
      </c>
      <c r="T219" s="156">
        <f>S219*H219</f>
        <v>0</v>
      </c>
      <c r="AR219" s="157" t="s">
        <v>352</v>
      </c>
      <c r="AT219" s="157" t="s">
        <v>162</v>
      </c>
      <c r="AU219" s="157" t="s">
        <v>85</v>
      </c>
      <c r="AY219" s="18" t="s">
        <v>160</v>
      </c>
      <c r="BE219" s="158">
        <f>IF(N219="základní",J219,0)</f>
        <v>0</v>
      </c>
      <c r="BF219" s="158">
        <f>IF(N219="snížená",J219,0)</f>
        <v>0</v>
      </c>
      <c r="BG219" s="158">
        <f>IF(N219="zákl. přenesená",J219,0)</f>
        <v>0</v>
      </c>
      <c r="BH219" s="158">
        <f>IF(N219="sníž. přenesená",J219,0)</f>
        <v>0</v>
      </c>
      <c r="BI219" s="158">
        <f>IF(N219="nulová",J219,0)</f>
        <v>0</v>
      </c>
      <c r="BJ219" s="18" t="s">
        <v>83</v>
      </c>
      <c r="BK219" s="158">
        <f>ROUND(I219*H219,2)</f>
        <v>0</v>
      </c>
      <c r="BL219" s="18" t="s">
        <v>352</v>
      </c>
      <c r="BM219" s="157" t="s">
        <v>3855</v>
      </c>
    </row>
    <row r="220" spans="2:51" s="12" customFormat="1" ht="10">
      <c r="B220" s="162"/>
      <c r="D220" s="159" t="s">
        <v>171</v>
      </c>
      <c r="E220" s="163" t="s">
        <v>21</v>
      </c>
      <c r="F220" s="164" t="s">
        <v>3856</v>
      </c>
      <c r="H220" s="163" t="s">
        <v>21</v>
      </c>
      <c r="I220" s="165"/>
      <c r="L220" s="162"/>
      <c r="M220" s="166"/>
      <c r="T220" s="167"/>
      <c r="AT220" s="163" t="s">
        <v>171</v>
      </c>
      <c r="AU220" s="163" t="s">
        <v>85</v>
      </c>
      <c r="AV220" s="12" t="s">
        <v>83</v>
      </c>
      <c r="AW220" s="12" t="s">
        <v>37</v>
      </c>
      <c r="AX220" s="12" t="s">
        <v>76</v>
      </c>
      <c r="AY220" s="163" t="s">
        <v>160</v>
      </c>
    </row>
    <row r="221" spans="2:51" s="13" customFormat="1" ht="10">
      <c r="B221" s="168"/>
      <c r="D221" s="159" t="s">
        <v>171</v>
      </c>
      <c r="E221" s="169" t="s">
        <v>21</v>
      </c>
      <c r="F221" s="170" t="s">
        <v>3857</v>
      </c>
      <c r="H221" s="171">
        <v>47.5</v>
      </c>
      <c r="I221" s="172"/>
      <c r="L221" s="168"/>
      <c r="M221" s="173"/>
      <c r="T221" s="174"/>
      <c r="AT221" s="169" t="s">
        <v>171</v>
      </c>
      <c r="AU221" s="169" t="s">
        <v>85</v>
      </c>
      <c r="AV221" s="13" t="s">
        <v>85</v>
      </c>
      <c r="AW221" s="13" t="s">
        <v>37</v>
      </c>
      <c r="AX221" s="13" t="s">
        <v>76</v>
      </c>
      <c r="AY221" s="169" t="s">
        <v>160</v>
      </c>
    </row>
    <row r="222" spans="2:51" s="13" customFormat="1" ht="10">
      <c r="B222" s="168"/>
      <c r="D222" s="159" t="s">
        <v>171</v>
      </c>
      <c r="E222" s="169" t="s">
        <v>21</v>
      </c>
      <c r="F222" s="170" t="s">
        <v>3858</v>
      </c>
      <c r="H222" s="171">
        <v>25.6</v>
      </c>
      <c r="I222" s="172"/>
      <c r="L222" s="168"/>
      <c r="M222" s="173"/>
      <c r="T222" s="174"/>
      <c r="AT222" s="169" t="s">
        <v>171</v>
      </c>
      <c r="AU222" s="169" t="s">
        <v>85</v>
      </c>
      <c r="AV222" s="13" t="s">
        <v>85</v>
      </c>
      <c r="AW222" s="13" t="s">
        <v>37</v>
      </c>
      <c r="AX222" s="13" t="s">
        <v>76</v>
      </c>
      <c r="AY222" s="169" t="s">
        <v>160</v>
      </c>
    </row>
    <row r="223" spans="2:51" s="15" customFormat="1" ht="10">
      <c r="B223" s="182"/>
      <c r="D223" s="159" t="s">
        <v>171</v>
      </c>
      <c r="E223" s="183" t="s">
        <v>21</v>
      </c>
      <c r="F223" s="184" t="s">
        <v>185</v>
      </c>
      <c r="H223" s="185">
        <v>73.1</v>
      </c>
      <c r="I223" s="186"/>
      <c r="L223" s="182"/>
      <c r="M223" s="187"/>
      <c r="T223" s="188"/>
      <c r="AT223" s="183" t="s">
        <v>171</v>
      </c>
      <c r="AU223" s="183" t="s">
        <v>85</v>
      </c>
      <c r="AV223" s="15" t="s">
        <v>167</v>
      </c>
      <c r="AW223" s="15" t="s">
        <v>37</v>
      </c>
      <c r="AX223" s="15" t="s">
        <v>83</v>
      </c>
      <c r="AY223" s="183" t="s">
        <v>160</v>
      </c>
    </row>
    <row r="224" spans="2:65" s="1" customFormat="1" ht="16.5" customHeight="1">
      <c r="B224" s="33"/>
      <c r="C224" s="192" t="s">
        <v>422</v>
      </c>
      <c r="D224" s="192" t="s">
        <v>799</v>
      </c>
      <c r="E224" s="193" t="s">
        <v>3859</v>
      </c>
      <c r="F224" s="194" t="s">
        <v>3860</v>
      </c>
      <c r="G224" s="195" t="s">
        <v>165</v>
      </c>
      <c r="H224" s="196">
        <v>1.76</v>
      </c>
      <c r="I224" s="197"/>
      <c r="J224" s="198">
        <f>ROUND(I224*H224,2)</f>
        <v>0</v>
      </c>
      <c r="K224" s="194" t="s">
        <v>166</v>
      </c>
      <c r="L224" s="199"/>
      <c r="M224" s="200" t="s">
        <v>21</v>
      </c>
      <c r="N224" s="201" t="s">
        <v>47</v>
      </c>
      <c r="P224" s="155">
        <f>O224*H224</f>
        <v>0</v>
      </c>
      <c r="Q224" s="155">
        <v>0.55</v>
      </c>
      <c r="R224" s="155">
        <f>Q224*H224</f>
        <v>0.9680000000000001</v>
      </c>
      <c r="S224" s="155">
        <v>0</v>
      </c>
      <c r="T224" s="156">
        <f>S224*H224</f>
        <v>0</v>
      </c>
      <c r="AR224" s="157" t="s">
        <v>445</v>
      </c>
      <c r="AT224" s="157" t="s">
        <v>799</v>
      </c>
      <c r="AU224" s="157" t="s">
        <v>85</v>
      </c>
      <c r="AY224" s="18" t="s">
        <v>160</v>
      </c>
      <c r="BE224" s="158">
        <f>IF(N224="základní",J224,0)</f>
        <v>0</v>
      </c>
      <c r="BF224" s="158">
        <f>IF(N224="snížená",J224,0)</f>
        <v>0</v>
      </c>
      <c r="BG224" s="158">
        <f>IF(N224="zákl. přenesená",J224,0)</f>
        <v>0</v>
      </c>
      <c r="BH224" s="158">
        <f>IF(N224="sníž. přenesená",J224,0)</f>
        <v>0</v>
      </c>
      <c r="BI224" s="158">
        <f>IF(N224="nulová",J224,0)</f>
        <v>0</v>
      </c>
      <c r="BJ224" s="18" t="s">
        <v>83</v>
      </c>
      <c r="BK224" s="158">
        <f>ROUND(I224*H224,2)</f>
        <v>0</v>
      </c>
      <c r="BL224" s="18" t="s">
        <v>352</v>
      </c>
      <c r="BM224" s="157" t="s">
        <v>3861</v>
      </c>
    </row>
    <row r="225" spans="2:51" s="13" customFormat="1" ht="10">
      <c r="B225" s="168"/>
      <c r="D225" s="159" t="s">
        <v>171</v>
      </c>
      <c r="E225" s="169" t="s">
        <v>21</v>
      </c>
      <c r="F225" s="170" t="s">
        <v>3862</v>
      </c>
      <c r="H225" s="171">
        <v>1.6</v>
      </c>
      <c r="I225" s="172"/>
      <c r="L225" s="168"/>
      <c r="M225" s="173"/>
      <c r="T225" s="174"/>
      <c r="AT225" s="169" t="s">
        <v>171</v>
      </c>
      <c r="AU225" s="169" t="s">
        <v>85</v>
      </c>
      <c r="AV225" s="13" t="s">
        <v>85</v>
      </c>
      <c r="AW225" s="13" t="s">
        <v>37</v>
      </c>
      <c r="AX225" s="13" t="s">
        <v>76</v>
      </c>
      <c r="AY225" s="169" t="s">
        <v>160</v>
      </c>
    </row>
    <row r="226" spans="2:51" s="15" customFormat="1" ht="10">
      <c r="B226" s="182"/>
      <c r="D226" s="159" t="s">
        <v>171</v>
      </c>
      <c r="E226" s="183" t="s">
        <v>21</v>
      </c>
      <c r="F226" s="184" t="s">
        <v>185</v>
      </c>
      <c r="H226" s="185">
        <v>1.6</v>
      </c>
      <c r="I226" s="186"/>
      <c r="L226" s="182"/>
      <c r="M226" s="187"/>
      <c r="T226" s="188"/>
      <c r="AT226" s="183" t="s">
        <v>171</v>
      </c>
      <c r="AU226" s="183" t="s">
        <v>85</v>
      </c>
      <c r="AV226" s="15" t="s">
        <v>167</v>
      </c>
      <c r="AW226" s="15" t="s">
        <v>37</v>
      </c>
      <c r="AX226" s="15" t="s">
        <v>83</v>
      </c>
      <c r="AY226" s="183" t="s">
        <v>160</v>
      </c>
    </row>
    <row r="227" spans="2:51" s="13" customFormat="1" ht="10">
      <c r="B227" s="168"/>
      <c r="D227" s="159" t="s">
        <v>171</v>
      </c>
      <c r="F227" s="170" t="s">
        <v>3863</v>
      </c>
      <c r="H227" s="171">
        <v>1.76</v>
      </c>
      <c r="I227" s="172"/>
      <c r="L227" s="168"/>
      <c r="M227" s="173"/>
      <c r="T227" s="174"/>
      <c r="AT227" s="169" t="s">
        <v>171</v>
      </c>
      <c r="AU227" s="169" t="s">
        <v>85</v>
      </c>
      <c r="AV227" s="13" t="s">
        <v>85</v>
      </c>
      <c r="AW227" s="13" t="s">
        <v>4</v>
      </c>
      <c r="AX227" s="13" t="s">
        <v>83</v>
      </c>
      <c r="AY227" s="169" t="s">
        <v>160</v>
      </c>
    </row>
    <row r="228" spans="2:65" s="1" customFormat="1" ht="16.5" customHeight="1">
      <c r="B228" s="33"/>
      <c r="C228" s="192" t="s">
        <v>427</v>
      </c>
      <c r="D228" s="192" t="s">
        <v>799</v>
      </c>
      <c r="E228" s="193" t="s">
        <v>3864</v>
      </c>
      <c r="F228" s="194" t="s">
        <v>3865</v>
      </c>
      <c r="G228" s="195" t="s">
        <v>165</v>
      </c>
      <c r="H228" s="196">
        <v>3.266</v>
      </c>
      <c r="I228" s="197"/>
      <c r="J228" s="198">
        <f>ROUND(I228*H228,2)</f>
        <v>0</v>
      </c>
      <c r="K228" s="194" t="s">
        <v>166</v>
      </c>
      <c r="L228" s="199"/>
      <c r="M228" s="200" t="s">
        <v>21</v>
      </c>
      <c r="N228" s="201" t="s">
        <v>47</v>
      </c>
      <c r="P228" s="155">
        <f>O228*H228</f>
        <v>0</v>
      </c>
      <c r="Q228" s="155">
        <v>0.55</v>
      </c>
      <c r="R228" s="155">
        <f>Q228*H228</f>
        <v>1.7963000000000002</v>
      </c>
      <c r="S228" s="155">
        <v>0</v>
      </c>
      <c r="T228" s="156">
        <f>S228*H228</f>
        <v>0</v>
      </c>
      <c r="AR228" s="157" t="s">
        <v>445</v>
      </c>
      <c r="AT228" s="157" t="s">
        <v>799</v>
      </c>
      <c r="AU228" s="157" t="s">
        <v>85</v>
      </c>
      <c r="AY228" s="18" t="s">
        <v>160</v>
      </c>
      <c r="BE228" s="158">
        <f>IF(N228="základní",J228,0)</f>
        <v>0</v>
      </c>
      <c r="BF228" s="158">
        <f>IF(N228="snížená",J228,0)</f>
        <v>0</v>
      </c>
      <c r="BG228" s="158">
        <f>IF(N228="zákl. přenesená",J228,0)</f>
        <v>0</v>
      </c>
      <c r="BH228" s="158">
        <f>IF(N228="sníž. přenesená",J228,0)</f>
        <v>0</v>
      </c>
      <c r="BI228" s="158">
        <f>IF(N228="nulová",J228,0)</f>
        <v>0</v>
      </c>
      <c r="BJ228" s="18" t="s">
        <v>83</v>
      </c>
      <c r="BK228" s="158">
        <f>ROUND(I228*H228,2)</f>
        <v>0</v>
      </c>
      <c r="BL228" s="18" t="s">
        <v>352</v>
      </c>
      <c r="BM228" s="157" t="s">
        <v>3866</v>
      </c>
    </row>
    <row r="229" spans="2:51" s="13" customFormat="1" ht="10">
      <c r="B229" s="168"/>
      <c r="D229" s="159" t="s">
        <v>171</v>
      </c>
      <c r="E229" s="169" t="s">
        <v>21</v>
      </c>
      <c r="F229" s="170" t="s">
        <v>3867</v>
      </c>
      <c r="H229" s="171">
        <v>2.969</v>
      </c>
      <c r="I229" s="172"/>
      <c r="L229" s="168"/>
      <c r="M229" s="173"/>
      <c r="T229" s="174"/>
      <c r="AT229" s="169" t="s">
        <v>171</v>
      </c>
      <c r="AU229" s="169" t="s">
        <v>85</v>
      </c>
      <c r="AV229" s="13" t="s">
        <v>85</v>
      </c>
      <c r="AW229" s="13" t="s">
        <v>37</v>
      </c>
      <c r="AX229" s="13" t="s">
        <v>76</v>
      </c>
      <c r="AY229" s="169" t="s">
        <v>160</v>
      </c>
    </row>
    <row r="230" spans="2:51" s="15" customFormat="1" ht="10">
      <c r="B230" s="182"/>
      <c r="D230" s="159" t="s">
        <v>171</v>
      </c>
      <c r="E230" s="183" t="s">
        <v>21</v>
      </c>
      <c r="F230" s="184" t="s">
        <v>185</v>
      </c>
      <c r="H230" s="185">
        <v>2.969</v>
      </c>
      <c r="I230" s="186"/>
      <c r="L230" s="182"/>
      <c r="M230" s="187"/>
      <c r="T230" s="188"/>
      <c r="AT230" s="183" t="s">
        <v>171</v>
      </c>
      <c r="AU230" s="183" t="s">
        <v>85</v>
      </c>
      <c r="AV230" s="15" t="s">
        <v>167</v>
      </c>
      <c r="AW230" s="15" t="s">
        <v>37</v>
      </c>
      <c r="AX230" s="15" t="s">
        <v>83</v>
      </c>
      <c r="AY230" s="183" t="s">
        <v>160</v>
      </c>
    </row>
    <row r="231" spans="2:51" s="13" customFormat="1" ht="10">
      <c r="B231" s="168"/>
      <c r="D231" s="159" t="s">
        <v>171</v>
      </c>
      <c r="F231" s="170" t="s">
        <v>3868</v>
      </c>
      <c r="H231" s="171">
        <v>3.266</v>
      </c>
      <c r="I231" s="172"/>
      <c r="L231" s="168"/>
      <c r="M231" s="173"/>
      <c r="T231" s="174"/>
      <c r="AT231" s="169" t="s">
        <v>171</v>
      </c>
      <c r="AU231" s="169" t="s">
        <v>85</v>
      </c>
      <c r="AV231" s="13" t="s">
        <v>85</v>
      </c>
      <c r="AW231" s="13" t="s">
        <v>4</v>
      </c>
      <c r="AX231" s="13" t="s">
        <v>83</v>
      </c>
      <c r="AY231" s="169" t="s">
        <v>160</v>
      </c>
    </row>
    <row r="232" spans="2:65" s="1" customFormat="1" ht="16.5" customHeight="1">
      <c r="B232" s="33"/>
      <c r="C232" s="146" t="s">
        <v>432</v>
      </c>
      <c r="D232" s="146" t="s">
        <v>162</v>
      </c>
      <c r="E232" s="147" t="s">
        <v>3869</v>
      </c>
      <c r="F232" s="148" t="s">
        <v>3870</v>
      </c>
      <c r="G232" s="149" t="s">
        <v>165</v>
      </c>
      <c r="H232" s="150">
        <v>4.146</v>
      </c>
      <c r="I232" s="151"/>
      <c r="J232" s="152">
        <f>ROUND(I232*H232,2)</f>
        <v>0</v>
      </c>
      <c r="K232" s="148" t="s">
        <v>166</v>
      </c>
      <c r="L232" s="33"/>
      <c r="M232" s="153" t="s">
        <v>21</v>
      </c>
      <c r="N232" s="154" t="s">
        <v>47</v>
      </c>
      <c r="P232" s="155">
        <f>O232*H232</f>
        <v>0</v>
      </c>
      <c r="Q232" s="155">
        <v>0.02447</v>
      </c>
      <c r="R232" s="155">
        <f>Q232*H232</f>
        <v>0.10145262</v>
      </c>
      <c r="S232" s="155">
        <v>0</v>
      </c>
      <c r="T232" s="156">
        <f>S232*H232</f>
        <v>0</v>
      </c>
      <c r="AR232" s="157" t="s">
        <v>352</v>
      </c>
      <c r="AT232" s="157" t="s">
        <v>162</v>
      </c>
      <c r="AU232" s="157" t="s">
        <v>85</v>
      </c>
      <c r="AY232" s="18" t="s">
        <v>160</v>
      </c>
      <c r="BE232" s="158">
        <f>IF(N232="základní",J232,0)</f>
        <v>0</v>
      </c>
      <c r="BF232" s="158">
        <f>IF(N232="snížená",J232,0)</f>
        <v>0</v>
      </c>
      <c r="BG232" s="158">
        <f>IF(N232="zákl. přenesená",J232,0)</f>
        <v>0</v>
      </c>
      <c r="BH232" s="158">
        <f>IF(N232="sníž. přenesená",J232,0)</f>
        <v>0</v>
      </c>
      <c r="BI232" s="158">
        <f>IF(N232="nulová",J232,0)</f>
        <v>0</v>
      </c>
      <c r="BJ232" s="18" t="s">
        <v>83</v>
      </c>
      <c r="BK232" s="158">
        <f>ROUND(I232*H232,2)</f>
        <v>0</v>
      </c>
      <c r="BL232" s="18" t="s">
        <v>352</v>
      </c>
      <c r="BM232" s="157" t="s">
        <v>3871</v>
      </c>
    </row>
    <row r="233" spans="2:47" s="1" customFormat="1" ht="45">
      <c r="B233" s="33"/>
      <c r="D233" s="159" t="s">
        <v>169</v>
      </c>
      <c r="F233" s="160" t="s">
        <v>3872</v>
      </c>
      <c r="I233" s="94"/>
      <c r="L233" s="33"/>
      <c r="M233" s="161"/>
      <c r="T233" s="54"/>
      <c r="AT233" s="18" t="s">
        <v>169</v>
      </c>
      <c r="AU233" s="18" t="s">
        <v>85</v>
      </c>
    </row>
    <row r="234" spans="2:51" s="13" customFormat="1" ht="10">
      <c r="B234" s="168"/>
      <c r="D234" s="159" t="s">
        <v>171</v>
      </c>
      <c r="E234" s="169" t="s">
        <v>21</v>
      </c>
      <c r="F234" s="170" t="s">
        <v>3827</v>
      </c>
      <c r="H234" s="171">
        <v>0.88</v>
      </c>
      <c r="I234" s="172"/>
      <c r="L234" s="168"/>
      <c r="M234" s="173"/>
      <c r="T234" s="174"/>
      <c r="AT234" s="169" t="s">
        <v>171</v>
      </c>
      <c r="AU234" s="169" t="s">
        <v>85</v>
      </c>
      <c r="AV234" s="13" t="s">
        <v>85</v>
      </c>
      <c r="AW234" s="13" t="s">
        <v>37</v>
      </c>
      <c r="AX234" s="13" t="s">
        <v>76</v>
      </c>
      <c r="AY234" s="169" t="s">
        <v>160</v>
      </c>
    </row>
    <row r="235" spans="2:51" s="13" customFormat="1" ht="10">
      <c r="B235" s="168"/>
      <c r="D235" s="159" t="s">
        <v>171</v>
      </c>
      <c r="E235" s="169" t="s">
        <v>21</v>
      </c>
      <c r="F235" s="170" t="s">
        <v>3873</v>
      </c>
      <c r="H235" s="171">
        <v>3.266</v>
      </c>
      <c r="I235" s="172"/>
      <c r="L235" s="168"/>
      <c r="M235" s="173"/>
      <c r="T235" s="174"/>
      <c r="AT235" s="169" t="s">
        <v>171</v>
      </c>
      <c r="AU235" s="169" t="s">
        <v>85</v>
      </c>
      <c r="AV235" s="13" t="s">
        <v>85</v>
      </c>
      <c r="AW235" s="13" t="s">
        <v>37</v>
      </c>
      <c r="AX235" s="13" t="s">
        <v>76</v>
      </c>
      <c r="AY235" s="169" t="s">
        <v>160</v>
      </c>
    </row>
    <row r="236" spans="2:51" s="15" customFormat="1" ht="10">
      <c r="B236" s="182"/>
      <c r="D236" s="159" t="s">
        <v>171</v>
      </c>
      <c r="E236" s="183" t="s">
        <v>21</v>
      </c>
      <c r="F236" s="184" t="s">
        <v>185</v>
      </c>
      <c r="H236" s="185">
        <v>4.146</v>
      </c>
      <c r="I236" s="186"/>
      <c r="L236" s="182"/>
      <c r="M236" s="187"/>
      <c r="T236" s="188"/>
      <c r="AT236" s="183" t="s">
        <v>171</v>
      </c>
      <c r="AU236" s="183" t="s">
        <v>85</v>
      </c>
      <c r="AV236" s="15" t="s">
        <v>167</v>
      </c>
      <c r="AW236" s="15" t="s">
        <v>37</v>
      </c>
      <c r="AX236" s="15" t="s">
        <v>83</v>
      </c>
      <c r="AY236" s="183" t="s">
        <v>160</v>
      </c>
    </row>
    <row r="237" spans="2:65" s="1" customFormat="1" ht="24" customHeight="1">
      <c r="B237" s="33"/>
      <c r="C237" s="146" t="s">
        <v>437</v>
      </c>
      <c r="D237" s="146" t="s">
        <v>162</v>
      </c>
      <c r="E237" s="147" t="s">
        <v>3874</v>
      </c>
      <c r="F237" s="148" t="s">
        <v>3875</v>
      </c>
      <c r="G237" s="149" t="s">
        <v>250</v>
      </c>
      <c r="H237" s="150">
        <v>1</v>
      </c>
      <c r="I237" s="151"/>
      <c r="J237" s="152">
        <f>ROUND(I237*H237,2)</f>
        <v>0</v>
      </c>
      <c r="K237" s="148" t="s">
        <v>21</v>
      </c>
      <c r="L237" s="33"/>
      <c r="M237" s="153" t="s">
        <v>21</v>
      </c>
      <c r="N237" s="154" t="s">
        <v>47</v>
      </c>
      <c r="P237" s="155">
        <f>O237*H237</f>
        <v>0</v>
      </c>
      <c r="Q237" s="155">
        <v>0</v>
      </c>
      <c r="R237" s="155">
        <f>Q237*H237</f>
        <v>0</v>
      </c>
      <c r="S237" s="155">
        <v>0</v>
      </c>
      <c r="T237" s="156">
        <f>S237*H237</f>
        <v>0</v>
      </c>
      <c r="AR237" s="157" t="s">
        <v>352</v>
      </c>
      <c r="AT237" s="157" t="s">
        <v>162</v>
      </c>
      <c r="AU237" s="157" t="s">
        <v>85</v>
      </c>
      <c r="AY237" s="18" t="s">
        <v>160</v>
      </c>
      <c r="BE237" s="158">
        <f>IF(N237="základní",J237,0)</f>
        <v>0</v>
      </c>
      <c r="BF237" s="158">
        <f>IF(N237="snížená",J237,0)</f>
        <v>0</v>
      </c>
      <c r="BG237" s="158">
        <f>IF(N237="zákl. přenesená",J237,0)</f>
        <v>0</v>
      </c>
      <c r="BH237" s="158">
        <f>IF(N237="sníž. přenesená",J237,0)</f>
        <v>0</v>
      </c>
      <c r="BI237" s="158">
        <f>IF(N237="nulová",J237,0)</f>
        <v>0</v>
      </c>
      <c r="BJ237" s="18" t="s">
        <v>83</v>
      </c>
      <c r="BK237" s="158">
        <f>ROUND(I237*H237,2)</f>
        <v>0</v>
      </c>
      <c r="BL237" s="18" t="s">
        <v>352</v>
      </c>
      <c r="BM237" s="157" t="s">
        <v>3876</v>
      </c>
    </row>
    <row r="238" spans="2:51" s="12" customFormat="1" ht="10">
      <c r="B238" s="162"/>
      <c r="D238" s="159" t="s">
        <v>171</v>
      </c>
      <c r="E238" s="163" t="s">
        <v>21</v>
      </c>
      <c r="F238" s="164" t="s">
        <v>749</v>
      </c>
      <c r="H238" s="163" t="s">
        <v>21</v>
      </c>
      <c r="I238" s="165"/>
      <c r="L238" s="162"/>
      <c r="M238" s="166"/>
      <c r="T238" s="167"/>
      <c r="AT238" s="163" t="s">
        <v>171</v>
      </c>
      <c r="AU238" s="163" t="s">
        <v>85</v>
      </c>
      <c r="AV238" s="12" t="s">
        <v>83</v>
      </c>
      <c r="AW238" s="12" t="s">
        <v>37</v>
      </c>
      <c r="AX238" s="12" t="s">
        <v>76</v>
      </c>
      <c r="AY238" s="163" t="s">
        <v>160</v>
      </c>
    </row>
    <row r="239" spans="2:51" s="13" customFormat="1" ht="10">
      <c r="B239" s="168"/>
      <c r="D239" s="159" t="s">
        <v>171</v>
      </c>
      <c r="E239" s="169" t="s">
        <v>21</v>
      </c>
      <c r="F239" s="170" t="s">
        <v>471</v>
      </c>
      <c r="H239" s="171">
        <v>1</v>
      </c>
      <c r="I239" s="172"/>
      <c r="L239" s="168"/>
      <c r="M239" s="173"/>
      <c r="T239" s="174"/>
      <c r="AT239" s="169" t="s">
        <v>171</v>
      </c>
      <c r="AU239" s="169" t="s">
        <v>85</v>
      </c>
      <c r="AV239" s="13" t="s">
        <v>85</v>
      </c>
      <c r="AW239" s="13" t="s">
        <v>37</v>
      </c>
      <c r="AX239" s="13" t="s">
        <v>76</v>
      </c>
      <c r="AY239" s="169" t="s">
        <v>160</v>
      </c>
    </row>
    <row r="240" spans="2:51" s="15" customFormat="1" ht="10">
      <c r="B240" s="182"/>
      <c r="D240" s="159" t="s">
        <v>171</v>
      </c>
      <c r="E240" s="183" t="s">
        <v>21</v>
      </c>
      <c r="F240" s="184" t="s">
        <v>185</v>
      </c>
      <c r="H240" s="185">
        <v>1</v>
      </c>
      <c r="I240" s="186"/>
      <c r="L240" s="182"/>
      <c r="M240" s="187"/>
      <c r="T240" s="188"/>
      <c r="AT240" s="183" t="s">
        <v>171</v>
      </c>
      <c r="AU240" s="183" t="s">
        <v>85</v>
      </c>
      <c r="AV240" s="15" t="s">
        <v>167</v>
      </c>
      <c r="AW240" s="15" t="s">
        <v>37</v>
      </c>
      <c r="AX240" s="15" t="s">
        <v>83</v>
      </c>
      <c r="AY240" s="183" t="s">
        <v>160</v>
      </c>
    </row>
    <row r="241" spans="2:65" s="1" customFormat="1" ht="24" customHeight="1">
      <c r="B241" s="33"/>
      <c r="C241" s="146" t="s">
        <v>445</v>
      </c>
      <c r="D241" s="146" t="s">
        <v>162</v>
      </c>
      <c r="E241" s="147" t="s">
        <v>3877</v>
      </c>
      <c r="F241" s="148" t="s">
        <v>1705</v>
      </c>
      <c r="G241" s="149" t="s">
        <v>250</v>
      </c>
      <c r="H241" s="150">
        <v>1</v>
      </c>
      <c r="I241" s="151"/>
      <c r="J241" s="152">
        <f>ROUND(I241*H241,2)</f>
        <v>0</v>
      </c>
      <c r="K241" s="148" t="s">
        <v>21</v>
      </c>
      <c r="L241" s="33"/>
      <c r="M241" s="153" t="s">
        <v>21</v>
      </c>
      <c r="N241" s="154" t="s">
        <v>47</v>
      </c>
      <c r="P241" s="155">
        <f>O241*H241</f>
        <v>0</v>
      </c>
      <c r="Q241" s="155">
        <v>0</v>
      </c>
      <c r="R241" s="155">
        <f>Q241*H241</f>
        <v>0</v>
      </c>
      <c r="S241" s="155">
        <v>0</v>
      </c>
      <c r="T241" s="156">
        <f>S241*H241</f>
        <v>0</v>
      </c>
      <c r="AR241" s="157" t="s">
        <v>352</v>
      </c>
      <c r="AT241" s="157" t="s">
        <v>162</v>
      </c>
      <c r="AU241" s="157" t="s">
        <v>85</v>
      </c>
      <c r="AY241" s="18" t="s">
        <v>160</v>
      </c>
      <c r="BE241" s="158">
        <f>IF(N241="základní",J241,0)</f>
        <v>0</v>
      </c>
      <c r="BF241" s="158">
        <f>IF(N241="snížená",J241,0)</f>
        <v>0</v>
      </c>
      <c r="BG241" s="158">
        <f>IF(N241="zákl. přenesená",J241,0)</f>
        <v>0</v>
      </c>
      <c r="BH241" s="158">
        <f>IF(N241="sníž. přenesená",J241,0)</f>
        <v>0</v>
      </c>
      <c r="BI241" s="158">
        <f>IF(N241="nulová",J241,0)</f>
        <v>0</v>
      </c>
      <c r="BJ241" s="18" t="s">
        <v>83</v>
      </c>
      <c r="BK241" s="158">
        <f>ROUND(I241*H241,2)</f>
        <v>0</v>
      </c>
      <c r="BL241" s="18" t="s">
        <v>352</v>
      </c>
      <c r="BM241" s="157" t="s">
        <v>3878</v>
      </c>
    </row>
    <row r="242" spans="2:47" s="1" customFormat="1" ht="72">
      <c r="B242" s="33"/>
      <c r="D242" s="159" t="s">
        <v>169</v>
      </c>
      <c r="F242" s="160" t="s">
        <v>1707</v>
      </c>
      <c r="I242" s="94"/>
      <c r="L242" s="33"/>
      <c r="M242" s="161"/>
      <c r="T242" s="54"/>
      <c r="AT242" s="18" t="s">
        <v>169</v>
      </c>
      <c r="AU242" s="18" t="s">
        <v>85</v>
      </c>
    </row>
    <row r="243" spans="2:63" s="11" customFormat="1" ht="22.75" customHeight="1">
      <c r="B243" s="134"/>
      <c r="D243" s="135" t="s">
        <v>75</v>
      </c>
      <c r="E243" s="144" t="s">
        <v>1777</v>
      </c>
      <c r="F243" s="144" t="s">
        <v>1778</v>
      </c>
      <c r="I243" s="137"/>
      <c r="J243" s="145">
        <f>BK243</f>
        <v>0</v>
      </c>
      <c r="L243" s="134"/>
      <c r="M243" s="139"/>
      <c r="P243" s="140">
        <f>SUM(P244:P275)</f>
        <v>0</v>
      </c>
      <c r="R243" s="140">
        <f>SUM(R244:R275)</f>
        <v>1.58030832</v>
      </c>
      <c r="T243" s="141">
        <f>SUM(T244:T275)</f>
        <v>0</v>
      </c>
      <c r="AR243" s="135" t="s">
        <v>85</v>
      </c>
      <c r="AT243" s="142" t="s">
        <v>75</v>
      </c>
      <c r="AU243" s="142" t="s">
        <v>83</v>
      </c>
      <c r="AY243" s="135" t="s">
        <v>160</v>
      </c>
      <c r="BK243" s="143">
        <f>SUM(BK244:BK275)</f>
        <v>0</v>
      </c>
    </row>
    <row r="244" spans="2:65" s="1" customFormat="1" ht="24" customHeight="1">
      <c r="B244" s="33"/>
      <c r="C244" s="146" t="s">
        <v>450</v>
      </c>
      <c r="D244" s="146" t="s">
        <v>162</v>
      </c>
      <c r="E244" s="147" t="s">
        <v>1788</v>
      </c>
      <c r="F244" s="148" t="s">
        <v>1789</v>
      </c>
      <c r="G244" s="149" t="s">
        <v>204</v>
      </c>
      <c r="H244" s="150">
        <v>180.758</v>
      </c>
      <c r="I244" s="151"/>
      <c r="J244" s="152">
        <f>ROUND(I244*H244,2)</f>
        <v>0</v>
      </c>
      <c r="K244" s="148" t="s">
        <v>166</v>
      </c>
      <c r="L244" s="33"/>
      <c r="M244" s="153" t="s">
        <v>21</v>
      </c>
      <c r="N244" s="154" t="s">
        <v>47</v>
      </c>
      <c r="P244" s="155">
        <f>O244*H244</f>
        <v>0</v>
      </c>
      <c r="Q244" s="155">
        <v>0.00724</v>
      </c>
      <c r="R244" s="155">
        <f>Q244*H244</f>
        <v>1.3086879200000001</v>
      </c>
      <c r="S244" s="155">
        <v>0</v>
      </c>
      <c r="T244" s="156">
        <f>S244*H244</f>
        <v>0</v>
      </c>
      <c r="AR244" s="157" t="s">
        <v>352</v>
      </c>
      <c r="AT244" s="157" t="s">
        <v>162</v>
      </c>
      <c r="AU244" s="157" t="s">
        <v>85</v>
      </c>
      <c r="AY244" s="18" t="s">
        <v>160</v>
      </c>
      <c r="BE244" s="158">
        <f>IF(N244="základní",J244,0)</f>
        <v>0</v>
      </c>
      <c r="BF244" s="158">
        <f>IF(N244="snížená",J244,0)</f>
        <v>0</v>
      </c>
      <c r="BG244" s="158">
        <f>IF(N244="zákl. přenesená",J244,0)</f>
        <v>0</v>
      </c>
      <c r="BH244" s="158">
        <f>IF(N244="sníž. přenesená",J244,0)</f>
        <v>0</v>
      </c>
      <c r="BI244" s="158">
        <f>IF(N244="nulová",J244,0)</f>
        <v>0</v>
      </c>
      <c r="BJ244" s="18" t="s">
        <v>83</v>
      </c>
      <c r="BK244" s="158">
        <f>ROUND(I244*H244,2)</f>
        <v>0</v>
      </c>
      <c r="BL244" s="18" t="s">
        <v>352</v>
      </c>
      <c r="BM244" s="157" t="s">
        <v>3879</v>
      </c>
    </row>
    <row r="245" spans="2:51" s="13" customFormat="1" ht="10">
      <c r="B245" s="168"/>
      <c r="D245" s="159" t="s">
        <v>171</v>
      </c>
      <c r="E245" s="169" t="s">
        <v>21</v>
      </c>
      <c r="F245" s="170" t="s">
        <v>3848</v>
      </c>
      <c r="H245" s="171">
        <v>180.758</v>
      </c>
      <c r="I245" s="172"/>
      <c r="L245" s="168"/>
      <c r="M245" s="173"/>
      <c r="T245" s="174"/>
      <c r="AT245" s="169" t="s">
        <v>171</v>
      </c>
      <c r="AU245" s="169" t="s">
        <v>85</v>
      </c>
      <c r="AV245" s="13" t="s">
        <v>85</v>
      </c>
      <c r="AW245" s="13" t="s">
        <v>37</v>
      </c>
      <c r="AX245" s="13" t="s">
        <v>76</v>
      </c>
      <c r="AY245" s="169" t="s">
        <v>160</v>
      </c>
    </row>
    <row r="246" spans="2:51" s="15" customFormat="1" ht="10">
      <c r="B246" s="182"/>
      <c r="D246" s="159" t="s">
        <v>171</v>
      </c>
      <c r="E246" s="183" t="s">
        <v>21</v>
      </c>
      <c r="F246" s="184" t="s">
        <v>185</v>
      </c>
      <c r="H246" s="185">
        <v>180.758</v>
      </c>
      <c r="I246" s="186"/>
      <c r="L246" s="182"/>
      <c r="M246" s="187"/>
      <c r="T246" s="188"/>
      <c r="AT246" s="183" t="s">
        <v>171</v>
      </c>
      <c r="AU246" s="183" t="s">
        <v>85</v>
      </c>
      <c r="AV246" s="15" t="s">
        <v>167</v>
      </c>
      <c r="AW246" s="15" t="s">
        <v>37</v>
      </c>
      <c r="AX246" s="15" t="s">
        <v>83</v>
      </c>
      <c r="AY246" s="183" t="s">
        <v>160</v>
      </c>
    </row>
    <row r="247" spans="2:65" s="1" customFormat="1" ht="24" customHeight="1">
      <c r="B247" s="33"/>
      <c r="C247" s="146" t="s">
        <v>455</v>
      </c>
      <c r="D247" s="146" t="s">
        <v>162</v>
      </c>
      <c r="E247" s="147" t="s">
        <v>3880</v>
      </c>
      <c r="F247" s="148" t="s">
        <v>3881</v>
      </c>
      <c r="G247" s="149" t="s">
        <v>370</v>
      </c>
      <c r="H247" s="150">
        <v>15.65</v>
      </c>
      <c r="I247" s="151"/>
      <c r="J247" s="152">
        <f>ROUND(I247*H247,2)</f>
        <v>0</v>
      </c>
      <c r="K247" s="148" t="s">
        <v>166</v>
      </c>
      <c r="L247" s="33"/>
      <c r="M247" s="153" t="s">
        <v>21</v>
      </c>
      <c r="N247" s="154" t="s">
        <v>47</v>
      </c>
      <c r="P247" s="155">
        <f>O247*H247</f>
        <v>0</v>
      </c>
      <c r="Q247" s="155">
        <v>0</v>
      </c>
      <c r="R247" s="155">
        <f>Q247*H247</f>
        <v>0</v>
      </c>
      <c r="S247" s="155">
        <v>0</v>
      </c>
      <c r="T247" s="156">
        <f>S247*H247</f>
        <v>0</v>
      </c>
      <c r="AR247" s="157" t="s">
        <v>352</v>
      </c>
      <c r="AT247" s="157" t="s">
        <v>162</v>
      </c>
      <c r="AU247" s="157" t="s">
        <v>85</v>
      </c>
      <c r="AY247" s="18" t="s">
        <v>160</v>
      </c>
      <c r="BE247" s="158">
        <f>IF(N247="základní",J247,0)</f>
        <v>0</v>
      </c>
      <c r="BF247" s="158">
        <f>IF(N247="snížená",J247,0)</f>
        <v>0</v>
      </c>
      <c r="BG247" s="158">
        <f>IF(N247="zákl. přenesená",J247,0)</f>
        <v>0</v>
      </c>
      <c r="BH247" s="158">
        <f>IF(N247="sníž. přenesená",J247,0)</f>
        <v>0</v>
      </c>
      <c r="BI247" s="158">
        <f>IF(N247="nulová",J247,0)</f>
        <v>0</v>
      </c>
      <c r="BJ247" s="18" t="s">
        <v>83</v>
      </c>
      <c r="BK247" s="158">
        <f>ROUND(I247*H247,2)</f>
        <v>0</v>
      </c>
      <c r="BL247" s="18" t="s">
        <v>352</v>
      </c>
      <c r="BM247" s="157" t="s">
        <v>3882</v>
      </c>
    </row>
    <row r="248" spans="2:47" s="1" customFormat="1" ht="36">
      <c r="B248" s="33"/>
      <c r="D248" s="159" t="s">
        <v>169</v>
      </c>
      <c r="F248" s="160" t="s">
        <v>1816</v>
      </c>
      <c r="I248" s="94"/>
      <c r="L248" s="33"/>
      <c r="M248" s="161"/>
      <c r="T248" s="54"/>
      <c r="AT248" s="18" t="s">
        <v>169</v>
      </c>
      <c r="AU248" s="18" t="s">
        <v>85</v>
      </c>
    </row>
    <row r="249" spans="2:51" s="12" customFormat="1" ht="10">
      <c r="B249" s="162"/>
      <c r="D249" s="159" t="s">
        <v>171</v>
      </c>
      <c r="E249" s="163" t="s">
        <v>21</v>
      </c>
      <c r="F249" s="164" t="s">
        <v>3749</v>
      </c>
      <c r="H249" s="163" t="s">
        <v>21</v>
      </c>
      <c r="I249" s="165"/>
      <c r="L249" s="162"/>
      <c r="M249" s="166"/>
      <c r="T249" s="167"/>
      <c r="AT249" s="163" t="s">
        <v>171</v>
      </c>
      <c r="AU249" s="163" t="s">
        <v>85</v>
      </c>
      <c r="AV249" s="12" t="s">
        <v>83</v>
      </c>
      <c r="AW249" s="12" t="s">
        <v>37</v>
      </c>
      <c r="AX249" s="12" t="s">
        <v>76</v>
      </c>
      <c r="AY249" s="163" t="s">
        <v>160</v>
      </c>
    </row>
    <row r="250" spans="2:51" s="13" customFormat="1" ht="10">
      <c r="B250" s="168"/>
      <c r="D250" s="159" t="s">
        <v>171</v>
      </c>
      <c r="E250" s="169" t="s">
        <v>21</v>
      </c>
      <c r="F250" s="170" t="s">
        <v>3883</v>
      </c>
      <c r="H250" s="171">
        <v>15.65</v>
      </c>
      <c r="I250" s="172"/>
      <c r="L250" s="168"/>
      <c r="M250" s="173"/>
      <c r="T250" s="174"/>
      <c r="AT250" s="169" t="s">
        <v>171</v>
      </c>
      <c r="AU250" s="169" t="s">
        <v>85</v>
      </c>
      <c r="AV250" s="13" t="s">
        <v>85</v>
      </c>
      <c r="AW250" s="13" t="s">
        <v>37</v>
      </c>
      <c r="AX250" s="13" t="s">
        <v>76</v>
      </c>
      <c r="AY250" s="169" t="s">
        <v>160</v>
      </c>
    </row>
    <row r="251" spans="2:51" s="15" customFormat="1" ht="10">
      <c r="B251" s="182"/>
      <c r="D251" s="159" t="s">
        <v>171</v>
      </c>
      <c r="E251" s="183" t="s">
        <v>21</v>
      </c>
      <c r="F251" s="184" t="s">
        <v>185</v>
      </c>
      <c r="H251" s="185">
        <v>15.65</v>
      </c>
      <c r="I251" s="186"/>
      <c r="L251" s="182"/>
      <c r="M251" s="187"/>
      <c r="T251" s="188"/>
      <c r="AT251" s="183" t="s">
        <v>171</v>
      </c>
      <c r="AU251" s="183" t="s">
        <v>85</v>
      </c>
      <c r="AV251" s="15" t="s">
        <v>167</v>
      </c>
      <c r="AW251" s="15" t="s">
        <v>37</v>
      </c>
      <c r="AX251" s="15" t="s">
        <v>83</v>
      </c>
      <c r="AY251" s="183" t="s">
        <v>160</v>
      </c>
    </row>
    <row r="252" spans="2:65" s="1" customFormat="1" ht="16.5" customHeight="1">
      <c r="B252" s="33"/>
      <c r="C252" s="146" t="s">
        <v>460</v>
      </c>
      <c r="D252" s="146" t="s">
        <v>162</v>
      </c>
      <c r="E252" s="147" t="s">
        <v>1813</v>
      </c>
      <c r="F252" s="148" t="s">
        <v>1814</v>
      </c>
      <c r="G252" s="149" t="s">
        <v>370</v>
      </c>
      <c r="H252" s="150">
        <v>23.1</v>
      </c>
      <c r="I252" s="151"/>
      <c r="J252" s="152">
        <f>ROUND(I252*H252,2)</f>
        <v>0</v>
      </c>
      <c r="K252" s="148" t="s">
        <v>166</v>
      </c>
      <c r="L252" s="33"/>
      <c r="M252" s="153" t="s">
        <v>21</v>
      </c>
      <c r="N252" s="154" t="s">
        <v>47</v>
      </c>
      <c r="P252" s="155">
        <f>O252*H252</f>
        <v>0</v>
      </c>
      <c r="Q252" s="155">
        <v>0.00287</v>
      </c>
      <c r="R252" s="155">
        <f>Q252*H252</f>
        <v>0.06629700000000001</v>
      </c>
      <c r="S252" s="155">
        <v>0</v>
      </c>
      <c r="T252" s="156">
        <f>S252*H252</f>
        <v>0</v>
      </c>
      <c r="AR252" s="157" t="s">
        <v>352</v>
      </c>
      <c r="AT252" s="157" t="s">
        <v>162</v>
      </c>
      <c r="AU252" s="157" t="s">
        <v>85</v>
      </c>
      <c r="AY252" s="18" t="s">
        <v>160</v>
      </c>
      <c r="BE252" s="158">
        <f>IF(N252="základní",J252,0)</f>
        <v>0</v>
      </c>
      <c r="BF252" s="158">
        <f>IF(N252="snížená",J252,0)</f>
        <v>0</v>
      </c>
      <c r="BG252" s="158">
        <f>IF(N252="zákl. přenesená",J252,0)</f>
        <v>0</v>
      </c>
      <c r="BH252" s="158">
        <f>IF(N252="sníž. přenesená",J252,0)</f>
        <v>0</v>
      </c>
      <c r="BI252" s="158">
        <f>IF(N252="nulová",J252,0)</f>
        <v>0</v>
      </c>
      <c r="BJ252" s="18" t="s">
        <v>83</v>
      </c>
      <c r="BK252" s="158">
        <f>ROUND(I252*H252,2)</f>
        <v>0</v>
      </c>
      <c r="BL252" s="18" t="s">
        <v>352</v>
      </c>
      <c r="BM252" s="157" t="s">
        <v>3884</v>
      </c>
    </row>
    <row r="253" spans="2:47" s="1" customFormat="1" ht="36">
      <c r="B253" s="33"/>
      <c r="D253" s="159" t="s">
        <v>169</v>
      </c>
      <c r="F253" s="160" t="s">
        <v>1816</v>
      </c>
      <c r="I253" s="94"/>
      <c r="L253" s="33"/>
      <c r="M253" s="161"/>
      <c r="T253" s="54"/>
      <c r="AT253" s="18" t="s">
        <v>169</v>
      </c>
      <c r="AU253" s="18" t="s">
        <v>85</v>
      </c>
    </row>
    <row r="254" spans="2:51" s="12" customFormat="1" ht="10">
      <c r="B254" s="162"/>
      <c r="D254" s="159" t="s">
        <v>171</v>
      </c>
      <c r="E254" s="163" t="s">
        <v>21</v>
      </c>
      <c r="F254" s="164" t="s">
        <v>1817</v>
      </c>
      <c r="H254" s="163" t="s">
        <v>21</v>
      </c>
      <c r="I254" s="165"/>
      <c r="L254" s="162"/>
      <c r="M254" s="166"/>
      <c r="T254" s="167"/>
      <c r="AT254" s="163" t="s">
        <v>171</v>
      </c>
      <c r="AU254" s="163" t="s">
        <v>85</v>
      </c>
      <c r="AV254" s="12" t="s">
        <v>83</v>
      </c>
      <c r="AW254" s="12" t="s">
        <v>37</v>
      </c>
      <c r="AX254" s="12" t="s">
        <v>76</v>
      </c>
      <c r="AY254" s="163" t="s">
        <v>160</v>
      </c>
    </row>
    <row r="255" spans="2:51" s="13" customFormat="1" ht="10">
      <c r="B255" s="168"/>
      <c r="D255" s="159" t="s">
        <v>171</v>
      </c>
      <c r="E255" s="169" t="s">
        <v>21</v>
      </c>
      <c r="F255" s="170" t="s">
        <v>3885</v>
      </c>
      <c r="H255" s="171">
        <v>23.1</v>
      </c>
      <c r="I255" s="172"/>
      <c r="L255" s="168"/>
      <c r="M255" s="173"/>
      <c r="T255" s="174"/>
      <c r="AT255" s="169" t="s">
        <v>171</v>
      </c>
      <c r="AU255" s="169" t="s">
        <v>85</v>
      </c>
      <c r="AV255" s="13" t="s">
        <v>85</v>
      </c>
      <c r="AW255" s="13" t="s">
        <v>37</v>
      </c>
      <c r="AX255" s="13" t="s">
        <v>76</v>
      </c>
      <c r="AY255" s="169" t="s">
        <v>160</v>
      </c>
    </row>
    <row r="256" spans="2:51" s="15" customFormat="1" ht="10">
      <c r="B256" s="182"/>
      <c r="D256" s="159" t="s">
        <v>171</v>
      </c>
      <c r="E256" s="183" t="s">
        <v>21</v>
      </c>
      <c r="F256" s="184" t="s">
        <v>185</v>
      </c>
      <c r="H256" s="185">
        <v>23.1</v>
      </c>
      <c r="I256" s="186"/>
      <c r="L256" s="182"/>
      <c r="M256" s="187"/>
      <c r="T256" s="188"/>
      <c r="AT256" s="183" t="s">
        <v>171</v>
      </c>
      <c r="AU256" s="183" t="s">
        <v>85</v>
      </c>
      <c r="AV256" s="15" t="s">
        <v>167</v>
      </c>
      <c r="AW256" s="15" t="s">
        <v>37</v>
      </c>
      <c r="AX256" s="15" t="s">
        <v>83</v>
      </c>
      <c r="AY256" s="183" t="s">
        <v>160</v>
      </c>
    </row>
    <row r="257" spans="2:65" s="1" customFormat="1" ht="24" customHeight="1">
      <c r="B257" s="33"/>
      <c r="C257" s="146" t="s">
        <v>467</v>
      </c>
      <c r="D257" s="146" t="s">
        <v>162</v>
      </c>
      <c r="E257" s="147" t="s">
        <v>3886</v>
      </c>
      <c r="F257" s="148" t="s">
        <v>1821</v>
      </c>
      <c r="G257" s="149" t="s">
        <v>370</v>
      </c>
      <c r="H257" s="150">
        <v>31.3</v>
      </c>
      <c r="I257" s="151"/>
      <c r="J257" s="152">
        <f>ROUND(I257*H257,2)</f>
        <v>0</v>
      </c>
      <c r="K257" s="148" t="s">
        <v>21</v>
      </c>
      <c r="L257" s="33"/>
      <c r="M257" s="153" t="s">
        <v>21</v>
      </c>
      <c r="N257" s="154" t="s">
        <v>47</v>
      </c>
      <c r="P257" s="155">
        <f>O257*H257</f>
        <v>0</v>
      </c>
      <c r="Q257" s="155">
        <v>0.00443</v>
      </c>
      <c r="R257" s="155">
        <f>Q257*H257</f>
        <v>0.138659</v>
      </c>
      <c r="S257" s="155">
        <v>0</v>
      </c>
      <c r="T257" s="156">
        <f>S257*H257</f>
        <v>0</v>
      </c>
      <c r="AR257" s="157" t="s">
        <v>352</v>
      </c>
      <c r="AT257" s="157" t="s">
        <v>162</v>
      </c>
      <c r="AU257" s="157" t="s">
        <v>85</v>
      </c>
      <c r="AY257" s="18" t="s">
        <v>160</v>
      </c>
      <c r="BE257" s="158">
        <f>IF(N257="základní",J257,0)</f>
        <v>0</v>
      </c>
      <c r="BF257" s="158">
        <f>IF(N257="snížená",J257,0)</f>
        <v>0</v>
      </c>
      <c r="BG257" s="158">
        <f>IF(N257="zákl. přenesená",J257,0)</f>
        <v>0</v>
      </c>
      <c r="BH257" s="158">
        <f>IF(N257="sníž. přenesená",J257,0)</f>
        <v>0</v>
      </c>
      <c r="BI257" s="158">
        <f>IF(N257="nulová",J257,0)</f>
        <v>0</v>
      </c>
      <c r="BJ257" s="18" t="s">
        <v>83</v>
      </c>
      <c r="BK257" s="158">
        <f>ROUND(I257*H257,2)</f>
        <v>0</v>
      </c>
      <c r="BL257" s="18" t="s">
        <v>352</v>
      </c>
      <c r="BM257" s="157" t="s">
        <v>3887</v>
      </c>
    </row>
    <row r="258" spans="2:47" s="1" customFormat="1" ht="36">
      <c r="B258" s="33"/>
      <c r="D258" s="159" t="s">
        <v>169</v>
      </c>
      <c r="F258" s="160" t="s">
        <v>1816</v>
      </c>
      <c r="I258" s="94"/>
      <c r="L258" s="33"/>
      <c r="M258" s="161"/>
      <c r="T258" s="54"/>
      <c r="AT258" s="18" t="s">
        <v>169</v>
      </c>
      <c r="AU258" s="18" t="s">
        <v>85</v>
      </c>
    </row>
    <row r="259" spans="2:51" s="12" customFormat="1" ht="10">
      <c r="B259" s="162"/>
      <c r="D259" s="159" t="s">
        <v>171</v>
      </c>
      <c r="E259" s="163" t="s">
        <v>21</v>
      </c>
      <c r="F259" s="164" t="s">
        <v>3749</v>
      </c>
      <c r="H259" s="163" t="s">
        <v>21</v>
      </c>
      <c r="I259" s="165"/>
      <c r="L259" s="162"/>
      <c r="M259" s="166"/>
      <c r="T259" s="167"/>
      <c r="AT259" s="163" t="s">
        <v>171</v>
      </c>
      <c r="AU259" s="163" t="s">
        <v>85</v>
      </c>
      <c r="AV259" s="12" t="s">
        <v>83</v>
      </c>
      <c r="AW259" s="12" t="s">
        <v>37</v>
      </c>
      <c r="AX259" s="12" t="s">
        <v>76</v>
      </c>
      <c r="AY259" s="163" t="s">
        <v>160</v>
      </c>
    </row>
    <row r="260" spans="2:51" s="13" customFormat="1" ht="10">
      <c r="B260" s="168"/>
      <c r="D260" s="159" t="s">
        <v>171</v>
      </c>
      <c r="E260" s="169" t="s">
        <v>21</v>
      </c>
      <c r="F260" s="170" t="s">
        <v>3888</v>
      </c>
      <c r="H260" s="171">
        <v>31.3</v>
      </c>
      <c r="I260" s="172"/>
      <c r="L260" s="168"/>
      <c r="M260" s="173"/>
      <c r="T260" s="174"/>
      <c r="AT260" s="169" t="s">
        <v>171</v>
      </c>
      <c r="AU260" s="169" t="s">
        <v>85</v>
      </c>
      <c r="AV260" s="13" t="s">
        <v>85</v>
      </c>
      <c r="AW260" s="13" t="s">
        <v>37</v>
      </c>
      <c r="AX260" s="13" t="s">
        <v>76</v>
      </c>
      <c r="AY260" s="169" t="s">
        <v>160</v>
      </c>
    </row>
    <row r="261" spans="2:51" s="15" customFormat="1" ht="10">
      <c r="B261" s="182"/>
      <c r="D261" s="159" t="s">
        <v>171</v>
      </c>
      <c r="E261" s="183" t="s">
        <v>21</v>
      </c>
      <c r="F261" s="184" t="s">
        <v>185</v>
      </c>
      <c r="H261" s="185">
        <v>31.3</v>
      </c>
      <c r="I261" s="186"/>
      <c r="L261" s="182"/>
      <c r="M261" s="187"/>
      <c r="T261" s="188"/>
      <c r="AT261" s="183" t="s">
        <v>171</v>
      </c>
      <c r="AU261" s="183" t="s">
        <v>85</v>
      </c>
      <c r="AV261" s="15" t="s">
        <v>167</v>
      </c>
      <c r="AW261" s="15" t="s">
        <v>37</v>
      </c>
      <c r="AX261" s="15" t="s">
        <v>83</v>
      </c>
      <c r="AY261" s="183" t="s">
        <v>160</v>
      </c>
    </row>
    <row r="262" spans="2:65" s="1" customFormat="1" ht="16.5" customHeight="1">
      <c r="B262" s="33"/>
      <c r="C262" s="146" t="s">
        <v>474</v>
      </c>
      <c r="D262" s="146" t="s">
        <v>162</v>
      </c>
      <c r="E262" s="147" t="s">
        <v>1867</v>
      </c>
      <c r="F262" s="148" t="s">
        <v>1868</v>
      </c>
      <c r="G262" s="149" t="s">
        <v>370</v>
      </c>
      <c r="H262" s="150">
        <v>31.3</v>
      </c>
      <c r="I262" s="151"/>
      <c r="J262" s="152">
        <f>ROUND(I262*H262,2)</f>
        <v>0</v>
      </c>
      <c r="K262" s="148" t="s">
        <v>166</v>
      </c>
      <c r="L262" s="33"/>
      <c r="M262" s="153" t="s">
        <v>21</v>
      </c>
      <c r="N262" s="154" t="s">
        <v>47</v>
      </c>
      <c r="P262" s="155">
        <f>O262*H262</f>
        <v>0</v>
      </c>
      <c r="Q262" s="155">
        <v>0.00174</v>
      </c>
      <c r="R262" s="155">
        <f>Q262*H262</f>
        <v>0.054462</v>
      </c>
      <c r="S262" s="155">
        <v>0</v>
      </c>
      <c r="T262" s="156">
        <f>S262*H262</f>
        <v>0</v>
      </c>
      <c r="AR262" s="157" t="s">
        <v>352</v>
      </c>
      <c r="AT262" s="157" t="s">
        <v>162</v>
      </c>
      <c r="AU262" s="157" t="s">
        <v>85</v>
      </c>
      <c r="AY262" s="18" t="s">
        <v>160</v>
      </c>
      <c r="BE262" s="158">
        <f>IF(N262="základní",J262,0)</f>
        <v>0</v>
      </c>
      <c r="BF262" s="158">
        <f>IF(N262="snížená",J262,0)</f>
        <v>0</v>
      </c>
      <c r="BG262" s="158">
        <f>IF(N262="zákl. přenesená",J262,0)</f>
        <v>0</v>
      </c>
      <c r="BH262" s="158">
        <f>IF(N262="sníž. přenesená",J262,0)</f>
        <v>0</v>
      </c>
      <c r="BI262" s="158">
        <f>IF(N262="nulová",J262,0)</f>
        <v>0</v>
      </c>
      <c r="BJ262" s="18" t="s">
        <v>83</v>
      </c>
      <c r="BK262" s="158">
        <f>ROUND(I262*H262,2)</f>
        <v>0</v>
      </c>
      <c r="BL262" s="18" t="s">
        <v>352</v>
      </c>
      <c r="BM262" s="157" t="s">
        <v>3889</v>
      </c>
    </row>
    <row r="263" spans="2:51" s="12" customFormat="1" ht="10">
      <c r="B263" s="162"/>
      <c r="D263" s="159" t="s">
        <v>171</v>
      </c>
      <c r="E263" s="163" t="s">
        <v>21</v>
      </c>
      <c r="F263" s="164" t="s">
        <v>1817</v>
      </c>
      <c r="H263" s="163" t="s">
        <v>21</v>
      </c>
      <c r="I263" s="165"/>
      <c r="L263" s="162"/>
      <c r="M263" s="166"/>
      <c r="T263" s="167"/>
      <c r="AT263" s="163" t="s">
        <v>171</v>
      </c>
      <c r="AU263" s="163" t="s">
        <v>85</v>
      </c>
      <c r="AV263" s="12" t="s">
        <v>83</v>
      </c>
      <c r="AW263" s="12" t="s">
        <v>37</v>
      </c>
      <c r="AX263" s="12" t="s">
        <v>76</v>
      </c>
      <c r="AY263" s="163" t="s">
        <v>160</v>
      </c>
    </row>
    <row r="264" spans="2:51" s="13" customFormat="1" ht="10">
      <c r="B264" s="168"/>
      <c r="D264" s="159" t="s">
        <v>171</v>
      </c>
      <c r="E264" s="169" t="s">
        <v>21</v>
      </c>
      <c r="F264" s="170" t="s">
        <v>3888</v>
      </c>
      <c r="H264" s="171">
        <v>31.3</v>
      </c>
      <c r="I264" s="172"/>
      <c r="L264" s="168"/>
      <c r="M264" s="173"/>
      <c r="T264" s="174"/>
      <c r="AT264" s="169" t="s">
        <v>171</v>
      </c>
      <c r="AU264" s="169" t="s">
        <v>85</v>
      </c>
      <c r="AV264" s="13" t="s">
        <v>85</v>
      </c>
      <c r="AW264" s="13" t="s">
        <v>37</v>
      </c>
      <c r="AX264" s="13" t="s">
        <v>76</v>
      </c>
      <c r="AY264" s="169" t="s">
        <v>160</v>
      </c>
    </row>
    <row r="265" spans="2:51" s="15" customFormat="1" ht="10">
      <c r="B265" s="182"/>
      <c r="D265" s="159" t="s">
        <v>171</v>
      </c>
      <c r="E265" s="183" t="s">
        <v>21</v>
      </c>
      <c r="F265" s="184" t="s">
        <v>185</v>
      </c>
      <c r="H265" s="185">
        <v>31.3</v>
      </c>
      <c r="I265" s="186"/>
      <c r="L265" s="182"/>
      <c r="M265" s="187"/>
      <c r="T265" s="188"/>
      <c r="AT265" s="183" t="s">
        <v>171</v>
      </c>
      <c r="AU265" s="183" t="s">
        <v>85</v>
      </c>
      <c r="AV265" s="15" t="s">
        <v>167</v>
      </c>
      <c r="AW265" s="15" t="s">
        <v>37</v>
      </c>
      <c r="AX265" s="15" t="s">
        <v>83</v>
      </c>
      <c r="AY265" s="183" t="s">
        <v>160</v>
      </c>
    </row>
    <row r="266" spans="2:65" s="1" customFormat="1" ht="24" customHeight="1">
      <c r="B266" s="33"/>
      <c r="C266" s="146" t="s">
        <v>786</v>
      </c>
      <c r="D266" s="146" t="s">
        <v>162</v>
      </c>
      <c r="E266" s="147" t="s">
        <v>1878</v>
      </c>
      <c r="F266" s="148" t="s">
        <v>1879</v>
      </c>
      <c r="G266" s="149" t="s">
        <v>332</v>
      </c>
      <c r="H266" s="150">
        <v>2</v>
      </c>
      <c r="I266" s="151"/>
      <c r="J266" s="152">
        <f>ROUND(I266*H266,2)</f>
        <v>0</v>
      </c>
      <c r="K266" s="148" t="s">
        <v>166</v>
      </c>
      <c r="L266" s="33"/>
      <c r="M266" s="153" t="s">
        <v>21</v>
      </c>
      <c r="N266" s="154" t="s">
        <v>47</v>
      </c>
      <c r="P266" s="155">
        <f>O266*H266</f>
        <v>0</v>
      </c>
      <c r="Q266" s="155">
        <v>0.00025</v>
      </c>
      <c r="R266" s="155">
        <f>Q266*H266</f>
        <v>0.0005</v>
      </c>
      <c r="S266" s="155">
        <v>0</v>
      </c>
      <c r="T266" s="156">
        <f>S266*H266</f>
        <v>0</v>
      </c>
      <c r="AR266" s="157" t="s">
        <v>352</v>
      </c>
      <c r="AT266" s="157" t="s">
        <v>162</v>
      </c>
      <c r="AU266" s="157" t="s">
        <v>85</v>
      </c>
      <c r="AY266" s="18" t="s">
        <v>160</v>
      </c>
      <c r="BE266" s="158">
        <f>IF(N266="základní",J266,0)</f>
        <v>0</v>
      </c>
      <c r="BF266" s="158">
        <f>IF(N266="snížená",J266,0)</f>
        <v>0</v>
      </c>
      <c r="BG266" s="158">
        <f>IF(N266="zákl. přenesená",J266,0)</f>
        <v>0</v>
      </c>
      <c r="BH266" s="158">
        <f>IF(N266="sníž. přenesená",J266,0)</f>
        <v>0</v>
      </c>
      <c r="BI266" s="158">
        <f>IF(N266="nulová",J266,0)</f>
        <v>0</v>
      </c>
      <c r="BJ266" s="18" t="s">
        <v>83</v>
      </c>
      <c r="BK266" s="158">
        <f>ROUND(I266*H266,2)</f>
        <v>0</v>
      </c>
      <c r="BL266" s="18" t="s">
        <v>352</v>
      </c>
      <c r="BM266" s="157" t="s">
        <v>3890</v>
      </c>
    </row>
    <row r="267" spans="2:51" s="12" customFormat="1" ht="10">
      <c r="B267" s="162"/>
      <c r="D267" s="159" t="s">
        <v>171</v>
      </c>
      <c r="E267" s="163" t="s">
        <v>21</v>
      </c>
      <c r="F267" s="164" t="s">
        <v>3856</v>
      </c>
      <c r="H267" s="163" t="s">
        <v>21</v>
      </c>
      <c r="I267" s="165"/>
      <c r="L267" s="162"/>
      <c r="M267" s="166"/>
      <c r="T267" s="167"/>
      <c r="AT267" s="163" t="s">
        <v>171</v>
      </c>
      <c r="AU267" s="163" t="s">
        <v>85</v>
      </c>
      <c r="AV267" s="12" t="s">
        <v>83</v>
      </c>
      <c r="AW267" s="12" t="s">
        <v>37</v>
      </c>
      <c r="AX267" s="12" t="s">
        <v>76</v>
      </c>
      <c r="AY267" s="163" t="s">
        <v>160</v>
      </c>
    </row>
    <row r="268" spans="2:51" s="13" customFormat="1" ht="10">
      <c r="B268" s="168"/>
      <c r="D268" s="159" t="s">
        <v>171</v>
      </c>
      <c r="E268" s="169" t="s">
        <v>21</v>
      </c>
      <c r="F268" s="170" t="s">
        <v>384</v>
      </c>
      <c r="H268" s="171">
        <v>2</v>
      </c>
      <c r="I268" s="172"/>
      <c r="L268" s="168"/>
      <c r="M268" s="173"/>
      <c r="T268" s="174"/>
      <c r="AT268" s="169" t="s">
        <v>171</v>
      </c>
      <c r="AU268" s="169" t="s">
        <v>85</v>
      </c>
      <c r="AV268" s="13" t="s">
        <v>85</v>
      </c>
      <c r="AW268" s="13" t="s">
        <v>37</v>
      </c>
      <c r="AX268" s="13" t="s">
        <v>76</v>
      </c>
      <c r="AY268" s="169" t="s">
        <v>160</v>
      </c>
    </row>
    <row r="269" spans="2:51" s="15" customFormat="1" ht="10">
      <c r="B269" s="182"/>
      <c r="D269" s="159" t="s">
        <v>171</v>
      </c>
      <c r="E269" s="183" t="s">
        <v>21</v>
      </c>
      <c r="F269" s="184" t="s">
        <v>185</v>
      </c>
      <c r="H269" s="185">
        <v>2</v>
      </c>
      <c r="I269" s="186"/>
      <c r="L269" s="182"/>
      <c r="M269" s="187"/>
      <c r="T269" s="188"/>
      <c r="AT269" s="183" t="s">
        <v>171</v>
      </c>
      <c r="AU269" s="183" t="s">
        <v>85</v>
      </c>
      <c r="AV269" s="15" t="s">
        <v>167</v>
      </c>
      <c r="AW269" s="15" t="s">
        <v>37</v>
      </c>
      <c r="AX269" s="15" t="s">
        <v>83</v>
      </c>
      <c r="AY269" s="183" t="s">
        <v>160</v>
      </c>
    </row>
    <row r="270" spans="2:65" s="1" customFormat="1" ht="24" customHeight="1">
      <c r="B270" s="33"/>
      <c r="C270" s="146" t="s">
        <v>791</v>
      </c>
      <c r="D270" s="146" t="s">
        <v>162</v>
      </c>
      <c r="E270" s="147" t="s">
        <v>1883</v>
      </c>
      <c r="F270" s="148" t="s">
        <v>1884</v>
      </c>
      <c r="G270" s="149" t="s">
        <v>370</v>
      </c>
      <c r="H270" s="150">
        <v>5.52</v>
      </c>
      <c r="I270" s="151"/>
      <c r="J270" s="152">
        <f>ROUND(I270*H270,2)</f>
        <v>0</v>
      </c>
      <c r="K270" s="148" t="s">
        <v>166</v>
      </c>
      <c r="L270" s="33"/>
      <c r="M270" s="153" t="s">
        <v>21</v>
      </c>
      <c r="N270" s="154" t="s">
        <v>47</v>
      </c>
      <c r="P270" s="155">
        <f>O270*H270</f>
        <v>0</v>
      </c>
      <c r="Q270" s="155">
        <v>0.00212</v>
      </c>
      <c r="R270" s="155">
        <f>Q270*H270</f>
        <v>0.011702399999999998</v>
      </c>
      <c r="S270" s="155">
        <v>0</v>
      </c>
      <c r="T270" s="156">
        <f>S270*H270</f>
        <v>0</v>
      </c>
      <c r="AR270" s="157" t="s">
        <v>352</v>
      </c>
      <c r="AT270" s="157" t="s">
        <v>162</v>
      </c>
      <c r="AU270" s="157" t="s">
        <v>85</v>
      </c>
      <c r="AY270" s="18" t="s">
        <v>160</v>
      </c>
      <c r="BE270" s="158">
        <f>IF(N270="základní",J270,0)</f>
        <v>0</v>
      </c>
      <c r="BF270" s="158">
        <f>IF(N270="snížená",J270,0)</f>
        <v>0</v>
      </c>
      <c r="BG270" s="158">
        <f>IF(N270="zákl. přenesená",J270,0)</f>
        <v>0</v>
      </c>
      <c r="BH270" s="158">
        <f>IF(N270="sníž. přenesená",J270,0)</f>
        <v>0</v>
      </c>
      <c r="BI270" s="158">
        <f>IF(N270="nulová",J270,0)</f>
        <v>0</v>
      </c>
      <c r="BJ270" s="18" t="s">
        <v>83</v>
      </c>
      <c r="BK270" s="158">
        <f>ROUND(I270*H270,2)</f>
        <v>0</v>
      </c>
      <c r="BL270" s="18" t="s">
        <v>352</v>
      </c>
      <c r="BM270" s="157" t="s">
        <v>3891</v>
      </c>
    </row>
    <row r="271" spans="2:51" s="12" customFormat="1" ht="10">
      <c r="B271" s="162"/>
      <c r="D271" s="159" t="s">
        <v>171</v>
      </c>
      <c r="E271" s="163" t="s">
        <v>21</v>
      </c>
      <c r="F271" s="164" t="s">
        <v>1817</v>
      </c>
      <c r="H271" s="163" t="s">
        <v>21</v>
      </c>
      <c r="I271" s="165"/>
      <c r="L271" s="162"/>
      <c r="M271" s="166"/>
      <c r="T271" s="167"/>
      <c r="AT271" s="163" t="s">
        <v>171</v>
      </c>
      <c r="AU271" s="163" t="s">
        <v>85</v>
      </c>
      <c r="AV271" s="12" t="s">
        <v>83</v>
      </c>
      <c r="AW271" s="12" t="s">
        <v>37</v>
      </c>
      <c r="AX271" s="12" t="s">
        <v>76</v>
      </c>
      <c r="AY271" s="163" t="s">
        <v>160</v>
      </c>
    </row>
    <row r="272" spans="2:51" s="13" customFormat="1" ht="10">
      <c r="B272" s="168"/>
      <c r="D272" s="159" t="s">
        <v>171</v>
      </c>
      <c r="E272" s="169" t="s">
        <v>21</v>
      </c>
      <c r="F272" s="170" t="s">
        <v>3892</v>
      </c>
      <c r="H272" s="171">
        <v>5.52</v>
      </c>
      <c r="I272" s="172"/>
      <c r="L272" s="168"/>
      <c r="M272" s="173"/>
      <c r="T272" s="174"/>
      <c r="AT272" s="169" t="s">
        <v>171</v>
      </c>
      <c r="AU272" s="169" t="s">
        <v>85</v>
      </c>
      <c r="AV272" s="13" t="s">
        <v>85</v>
      </c>
      <c r="AW272" s="13" t="s">
        <v>37</v>
      </c>
      <c r="AX272" s="13" t="s">
        <v>76</v>
      </c>
      <c r="AY272" s="169" t="s">
        <v>160</v>
      </c>
    </row>
    <row r="273" spans="2:51" s="15" customFormat="1" ht="10">
      <c r="B273" s="182"/>
      <c r="D273" s="159" t="s">
        <v>171</v>
      </c>
      <c r="E273" s="183" t="s">
        <v>21</v>
      </c>
      <c r="F273" s="184" t="s">
        <v>185</v>
      </c>
      <c r="H273" s="185">
        <v>5.52</v>
      </c>
      <c r="I273" s="186"/>
      <c r="L273" s="182"/>
      <c r="M273" s="187"/>
      <c r="T273" s="188"/>
      <c r="AT273" s="183" t="s">
        <v>171</v>
      </c>
      <c r="AU273" s="183" t="s">
        <v>85</v>
      </c>
      <c r="AV273" s="15" t="s">
        <v>167</v>
      </c>
      <c r="AW273" s="15" t="s">
        <v>37</v>
      </c>
      <c r="AX273" s="15" t="s">
        <v>83</v>
      </c>
      <c r="AY273" s="183" t="s">
        <v>160</v>
      </c>
    </row>
    <row r="274" spans="2:65" s="1" customFormat="1" ht="24" customHeight="1">
      <c r="B274" s="33"/>
      <c r="C274" s="146" t="s">
        <v>798</v>
      </c>
      <c r="D274" s="146" t="s">
        <v>162</v>
      </c>
      <c r="E274" s="147" t="s">
        <v>1888</v>
      </c>
      <c r="F274" s="148" t="s">
        <v>1889</v>
      </c>
      <c r="G274" s="149" t="s">
        <v>256</v>
      </c>
      <c r="H274" s="150">
        <v>1.58</v>
      </c>
      <c r="I274" s="151"/>
      <c r="J274" s="152">
        <f>ROUND(I274*H274,2)</f>
        <v>0</v>
      </c>
      <c r="K274" s="148" t="s">
        <v>166</v>
      </c>
      <c r="L274" s="33"/>
      <c r="M274" s="153" t="s">
        <v>21</v>
      </c>
      <c r="N274" s="154" t="s">
        <v>47</v>
      </c>
      <c r="P274" s="155">
        <f>O274*H274</f>
        <v>0</v>
      </c>
      <c r="Q274" s="155">
        <v>0</v>
      </c>
      <c r="R274" s="155">
        <f>Q274*H274</f>
        <v>0</v>
      </c>
      <c r="S274" s="155">
        <v>0</v>
      </c>
      <c r="T274" s="156">
        <f>S274*H274</f>
        <v>0</v>
      </c>
      <c r="AR274" s="157" t="s">
        <v>352</v>
      </c>
      <c r="AT274" s="157" t="s">
        <v>162</v>
      </c>
      <c r="AU274" s="157" t="s">
        <v>85</v>
      </c>
      <c r="AY274" s="18" t="s">
        <v>160</v>
      </c>
      <c r="BE274" s="158">
        <f>IF(N274="základní",J274,0)</f>
        <v>0</v>
      </c>
      <c r="BF274" s="158">
        <f>IF(N274="snížená",J274,0)</f>
        <v>0</v>
      </c>
      <c r="BG274" s="158">
        <f>IF(N274="zákl. přenesená",J274,0)</f>
        <v>0</v>
      </c>
      <c r="BH274" s="158">
        <f>IF(N274="sníž. přenesená",J274,0)</f>
        <v>0</v>
      </c>
      <c r="BI274" s="158">
        <f>IF(N274="nulová",J274,0)</f>
        <v>0</v>
      </c>
      <c r="BJ274" s="18" t="s">
        <v>83</v>
      </c>
      <c r="BK274" s="158">
        <f>ROUND(I274*H274,2)</f>
        <v>0</v>
      </c>
      <c r="BL274" s="18" t="s">
        <v>352</v>
      </c>
      <c r="BM274" s="157" t="s">
        <v>3893</v>
      </c>
    </row>
    <row r="275" spans="2:47" s="1" customFormat="1" ht="72">
      <c r="B275" s="33"/>
      <c r="D275" s="159" t="s">
        <v>169</v>
      </c>
      <c r="F275" s="160" t="s">
        <v>1891</v>
      </c>
      <c r="I275" s="94"/>
      <c r="L275" s="33"/>
      <c r="M275" s="161"/>
      <c r="T275" s="54"/>
      <c r="AT275" s="18" t="s">
        <v>169</v>
      </c>
      <c r="AU275" s="18" t="s">
        <v>85</v>
      </c>
    </row>
    <row r="276" spans="2:63" s="11" customFormat="1" ht="22.75" customHeight="1">
      <c r="B276" s="134"/>
      <c r="D276" s="135" t="s">
        <v>75</v>
      </c>
      <c r="E276" s="144" t="s">
        <v>1892</v>
      </c>
      <c r="F276" s="144" t="s">
        <v>1893</v>
      </c>
      <c r="I276" s="137"/>
      <c r="J276" s="145">
        <f>BK276</f>
        <v>0</v>
      </c>
      <c r="L276" s="134"/>
      <c r="M276" s="139"/>
      <c r="P276" s="140">
        <f>SUM(P277:P284)</f>
        <v>0</v>
      </c>
      <c r="R276" s="140">
        <f>SUM(R277:R284)</f>
        <v>0.02783676</v>
      </c>
      <c r="T276" s="141">
        <f>SUM(T277:T284)</f>
        <v>0</v>
      </c>
      <c r="AR276" s="135" t="s">
        <v>85</v>
      </c>
      <c r="AT276" s="142" t="s">
        <v>75</v>
      </c>
      <c r="AU276" s="142" t="s">
        <v>83</v>
      </c>
      <c r="AY276" s="135" t="s">
        <v>160</v>
      </c>
      <c r="BK276" s="143">
        <f>SUM(BK277:BK284)</f>
        <v>0</v>
      </c>
    </row>
    <row r="277" spans="2:65" s="1" customFormat="1" ht="24" customHeight="1">
      <c r="B277" s="33"/>
      <c r="C277" s="146" t="s">
        <v>804</v>
      </c>
      <c r="D277" s="146" t="s">
        <v>162</v>
      </c>
      <c r="E277" s="147" t="s">
        <v>1895</v>
      </c>
      <c r="F277" s="148" t="s">
        <v>1896</v>
      </c>
      <c r="G277" s="149" t="s">
        <v>204</v>
      </c>
      <c r="H277" s="150">
        <v>180.758</v>
      </c>
      <c r="I277" s="151"/>
      <c r="J277" s="152">
        <f>ROUND(I277*H277,2)</f>
        <v>0</v>
      </c>
      <c r="K277" s="148" t="s">
        <v>166</v>
      </c>
      <c r="L277" s="33"/>
      <c r="M277" s="153" t="s">
        <v>21</v>
      </c>
      <c r="N277" s="154" t="s">
        <v>47</v>
      </c>
      <c r="P277" s="155">
        <f>O277*H277</f>
        <v>0</v>
      </c>
      <c r="Q277" s="155">
        <v>0</v>
      </c>
      <c r="R277" s="155">
        <f>Q277*H277</f>
        <v>0</v>
      </c>
      <c r="S277" s="155">
        <v>0</v>
      </c>
      <c r="T277" s="156">
        <f>S277*H277</f>
        <v>0</v>
      </c>
      <c r="AR277" s="157" t="s">
        <v>352</v>
      </c>
      <c r="AT277" s="157" t="s">
        <v>162</v>
      </c>
      <c r="AU277" s="157" t="s">
        <v>85</v>
      </c>
      <c r="AY277" s="18" t="s">
        <v>160</v>
      </c>
      <c r="BE277" s="158">
        <f>IF(N277="základní",J277,0)</f>
        <v>0</v>
      </c>
      <c r="BF277" s="158">
        <f>IF(N277="snížená",J277,0)</f>
        <v>0</v>
      </c>
      <c r="BG277" s="158">
        <f>IF(N277="zákl. přenesená",J277,0)</f>
        <v>0</v>
      </c>
      <c r="BH277" s="158">
        <f>IF(N277="sníž. přenesená",J277,0)</f>
        <v>0</v>
      </c>
      <c r="BI277" s="158">
        <f>IF(N277="nulová",J277,0)</f>
        <v>0</v>
      </c>
      <c r="BJ277" s="18" t="s">
        <v>83</v>
      </c>
      <c r="BK277" s="158">
        <f>ROUND(I277*H277,2)</f>
        <v>0</v>
      </c>
      <c r="BL277" s="18" t="s">
        <v>352</v>
      </c>
      <c r="BM277" s="157" t="s">
        <v>3894</v>
      </c>
    </row>
    <row r="278" spans="2:47" s="1" customFormat="1" ht="36">
      <c r="B278" s="33"/>
      <c r="D278" s="159" t="s">
        <v>169</v>
      </c>
      <c r="F278" s="160" t="s">
        <v>1898</v>
      </c>
      <c r="I278" s="94"/>
      <c r="L278" s="33"/>
      <c r="M278" s="161"/>
      <c r="T278" s="54"/>
      <c r="AT278" s="18" t="s">
        <v>169</v>
      </c>
      <c r="AU278" s="18" t="s">
        <v>85</v>
      </c>
    </row>
    <row r="279" spans="2:51" s="13" customFormat="1" ht="10">
      <c r="B279" s="168"/>
      <c r="D279" s="159" t="s">
        <v>171</v>
      </c>
      <c r="E279" s="169" t="s">
        <v>21</v>
      </c>
      <c r="F279" s="170" t="s">
        <v>3848</v>
      </c>
      <c r="H279" s="171">
        <v>180.758</v>
      </c>
      <c r="I279" s="172"/>
      <c r="L279" s="168"/>
      <c r="M279" s="173"/>
      <c r="T279" s="174"/>
      <c r="AT279" s="169" t="s">
        <v>171</v>
      </c>
      <c r="AU279" s="169" t="s">
        <v>85</v>
      </c>
      <c r="AV279" s="13" t="s">
        <v>85</v>
      </c>
      <c r="AW279" s="13" t="s">
        <v>37</v>
      </c>
      <c r="AX279" s="13" t="s">
        <v>76</v>
      </c>
      <c r="AY279" s="169" t="s">
        <v>160</v>
      </c>
    </row>
    <row r="280" spans="2:51" s="15" customFormat="1" ht="10">
      <c r="B280" s="182"/>
      <c r="D280" s="159" t="s">
        <v>171</v>
      </c>
      <c r="E280" s="183" t="s">
        <v>21</v>
      </c>
      <c r="F280" s="184" t="s">
        <v>185</v>
      </c>
      <c r="H280" s="185">
        <v>180.758</v>
      </c>
      <c r="I280" s="186"/>
      <c r="L280" s="182"/>
      <c r="M280" s="187"/>
      <c r="T280" s="188"/>
      <c r="AT280" s="183" t="s">
        <v>171</v>
      </c>
      <c r="AU280" s="183" t="s">
        <v>85</v>
      </c>
      <c r="AV280" s="15" t="s">
        <v>167</v>
      </c>
      <c r="AW280" s="15" t="s">
        <v>37</v>
      </c>
      <c r="AX280" s="15" t="s">
        <v>83</v>
      </c>
      <c r="AY280" s="183" t="s">
        <v>160</v>
      </c>
    </row>
    <row r="281" spans="2:65" s="1" customFormat="1" ht="24" customHeight="1">
      <c r="B281" s="33"/>
      <c r="C281" s="192" t="s">
        <v>810</v>
      </c>
      <c r="D281" s="192" t="s">
        <v>799</v>
      </c>
      <c r="E281" s="193" t="s">
        <v>1439</v>
      </c>
      <c r="F281" s="194" t="s">
        <v>1440</v>
      </c>
      <c r="G281" s="195" t="s">
        <v>204</v>
      </c>
      <c r="H281" s="196">
        <v>198.834</v>
      </c>
      <c r="I281" s="197"/>
      <c r="J281" s="198">
        <f>ROUND(I281*H281,2)</f>
        <v>0</v>
      </c>
      <c r="K281" s="194" t="s">
        <v>166</v>
      </c>
      <c r="L281" s="199"/>
      <c r="M281" s="200" t="s">
        <v>21</v>
      </c>
      <c r="N281" s="201" t="s">
        <v>47</v>
      </c>
      <c r="P281" s="155">
        <f>O281*H281</f>
        <v>0</v>
      </c>
      <c r="Q281" s="155">
        <v>0.00014</v>
      </c>
      <c r="R281" s="155">
        <f>Q281*H281</f>
        <v>0.02783676</v>
      </c>
      <c r="S281" s="155">
        <v>0</v>
      </c>
      <c r="T281" s="156">
        <f>S281*H281</f>
        <v>0</v>
      </c>
      <c r="AR281" s="157" t="s">
        <v>445</v>
      </c>
      <c r="AT281" s="157" t="s">
        <v>799</v>
      </c>
      <c r="AU281" s="157" t="s">
        <v>85</v>
      </c>
      <c r="AY281" s="18" t="s">
        <v>160</v>
      </c>
      <c r="BE281" s="158">
        <f>IF(N281="základní",J281,0)</f>
        <v>0</v>
      </c>
      <c r="BF281" s="158">
        <f>IF(N281="snížená",J281,0)</f>
        <v>0</v>
      </c>
      <c r="BG281" s="158">
        <f>IF(N281="zákl. přenesená",J281,0)</f>
        <v>0</v>
      </c>
      <c r="BH281" s="158">
        <f>IF(N281="sníž. přenesená",J281,0)</f>
        <v>0</v>
      </c>
      <c r="BI281" s="158">
        <f>IF(N281="nulová",J281,0)</f>
        <v>0</v>
      </c>
      <c r="BJ281" s="18" t="s">
        <v>83</v>
      </c>
      <c r="BK281" s="158">
        <f>ROUND(I281*H281,2)</f>
        <v>0</v>
      </c>
      <c r="BL281" s="18" t="s">
        <v>352</v>
      </c>
      <c r="BM281" s="157" t="s">
        <v>3895</v>
      </c>
    </row>
    <row r="282" spans="2:51" s="13" customFormat="1" ht="10">
      <c r="B282" s="168"/>
      <c r="D282" s="159" t="s">
        <v>171</v>
      </c>
      <c r="F282" s="170" t="s">
        <v>3896</v>
      </c>
      <c r="H282" s="171">
        <v>198.834</v>
      </c>
      <c r="I282" s="172"/>
      <c r="L282" s="168"/>
      <c r="M282" s="173"/>
      <c r="T282" s="174"/>
      <c r="AT282" s="169" t="s">
        <v>171</v>
      </c>
      <c r="AU282" s="169" t="s">
        <v>85</v>
      </c>
      <c r="AV282" s="13" t="s">
        <v>85</v>
      </c>
      <c r="AW282" s="13" t="s">
        <v>4</v>
      </c>
      <c r="AX282" s="13" t="s">
        <v>83</v>
      </c>
      <c r="AY282" s="169" t="s">
        <v>160</v>
      </c>
    </row>
    <row r="283" spans="2:65" s="1" customFormat="1" ht="24" customHeight="1">
      <c r="B283" s="33"/>
      <c r="C283" s="146" t="s">
        <v>818</v>
      </c>
      <c r="D283" s="146" t="s">
        <v>162</v>
      </c>
      <c r="E283" s="147" t="s">
        <v>1906</v>
      </c>
      <c r="F283" s="148" t="s">
        <v>1907</v>
      </c>
      <c r="G283" s="149" t="s">
        <v>256</v>
      </c>
      <c r="H283" s="150">
        <v>0.028</v>
      </c>
      <c r="I283" s="151"/>
      <c r="J283" s="152">
        <f>ROUND(I283*H283,2)</f>
        <v>0</v>
      </c>
      <c r="K283" s="148" t="s">
        <v>166</v>
      </c>
      <c r="L283" s="33"/>
      <c r="M283" s="153" t="s">
        <v>21</v>
      </c>
      <c r="N283" s="154" t="s">
        <v>47</v>
      </c>
      <c r="P283" s="155">
        <f>O283*H283</f>
        <v>0</v>
      </c>
      <c r="Q283" s="155">
        <v>0</v>
      </c>
      <c r="R283" s="155">
        <f>Q283*H283</f>
        <v>0</v>
      </c>
      <c r="S283" s="155">
        <v>0</v>
      </c>
      <c r="T283" s="156">
        <f>S283*H283</f>
        <v>0</v>
      </c>
      <c r="AR283" s="157" t="s">
        <v>352</v>
      </c>
      <c r="AT283" s="157" t="s">
        <v>162</v>
      </c>
      <c r="AU283" s="157" t="s">
        <v>85</v>
      </c>
      <c r="AY283" s="18" t="s">
        <v>160</v>
      </c>
      <c r="BE283" s="158">
        <f>IF(N283="základní",J283,0)</f>
        <v>0</v>
      </c>
      <c r="BF283" s="158">
        <f>IF(N283="snížená",J283,0)</f>
        <v>0</v>
      </c>
      <c r="BG283" s="158">
        <f>IF(N283="zákl. přenesená",J283,0)</f>
        <v>0</v>
      </c>
      <c r="BH283" s="158">
        <f>IF(N283="sníž. přenesená",J283,0)</f>
        <v>0</v>
      </c>
      <c r="BI283" s="158">
        <f>IF(N283="nulová",J283,0)</f>
        <v>0</v>
      </c>
      <c r="BJ283" s="18" t="s">
        <v>83</v>
      </c>
      <c r="BK283" s="158">
        <f>ROUND(I283*H283,2)</f>
        <v>0</v>
      </c>
      <c r="BL283" s="18" t="s">
        <v>352</v>
      </c>
      <c r="BM283" s="157" t="s">
        <v>3897</v>
      </c>
    </row>
    <row r="284" spans="2:47" s="1" customFormat="1" ht="72">
      <c r="B284" s="33"/>
      <c r="D284" s="159" t="s">
        <v>169</v>
      </c>
      <c r="F284" s="160" t="s">
        <v>1909</v>
      </c>
      <c r="I284" s="94"/>
      <c r="L284" s="33"/>
      <c r="M284" s="161"/>
      <c r="T284" s="54"/>
      <c r="AT284" s="18" t="s">
        <v>169</v>
      </c>
      <c r="AU284" s="18" t="s">
        <v>85</v>
      </c>
    </row>
    <row r="285" spans="2:63" s="11" customFormat="1" ht="22.75" customHeight="1">
      <c r="B285" s="134"/>
      <c r="D285" s="135" t="s">
        <v>75</v>
      </c>
      <c r="E285" s="144" t="s">
        <v>2303</v>
      </c>
      <c r="F285" s="144" t="s">
        <v>2304</v>
      </c>
      <c r="I285" s="137"/>
      <c r="J285" s="145">
        <f>BK285</f>
        <v>0</v>
      </c>
      <c r="L285" s="134"/>
      <c r="M285" s="139"/>
      <c r="P285" s="140">
        <f>SUM(P286:P291)</f>
        <v>0</v>
      </c>
      <c r="R285" s="140">
        <f>SUM(R286:R291)</f>
        <v>0.033666800000000004</v>
      </c>
      <c r="T285" s="141">
        <f>SUM(T286:T291)</f>
        <v>0</v>
      </c>
      <c r="AR285" s="135" t="s">
        <v>85</v>
      </c>
      <c r="AT285" s="142" t="s">
        <v>75</v>
      </c>
      <c r="AU285" s="142" t="s">
        <v>83</v>
      </c>
      <c r="AY285" s="135" t="s">
        <v>160</v>
      </c>
      <c r="BK285" s="143">
        <f>SUM(BK286:BK291)</f>
        <v>0</v>
      </c>
    </row>
    <row r="286" spans="2:65" s="1" customFormat="1" ht="16.5" customHeight="1">
      <c r="B286" s="33"/>
      <c r="C286" s="146" t="s">
        <v>937</v>
      </c>
      <c r="D286" s="146" t="s">
        <v>162</v>
      </c>
      <c r="E286" s="147" t="s">
        <v>3898</v>
      </c>
      <c r="F286" s="148" t="s">
        <v>3899</v>
      </c>
      <c r="G286" s="149" t="s">
        <v>204</v>
      </c>
      <c r="H286" s="150">
        <v>99.02</v>
      </c>
      <c r="I286" s="151"/>
      <c r="J286" s="152">
        <f>ROUND(I286*H286,2)</f>
        <v>0</v>
      </c>
      <c r="K286" s="148" t="s">
        <v>166</v>
      </c>
      <c r="L286" s="33"/>
      <c r="M286" s="153" t="s">
        <v>21</v>
      </c>
      <c r="N286" s="154" t="s">
        <v>47</v>
      </c>
      <c r="P286" s="155">
        <f>O286*H286</f>
        <v>0</v>
      </c>
      <c r="Q286" s="155">
        <v>0.00034</v>
      </c>
      <c r="R286" s="155">
        <f>Q286*H286</f>
        <v>0.033666800000000004</v>
      </c>
      <c r="S286" s="155">
        <v>0</v>
      </c>
      <c r="T286" s="156">
        <f>S286*H286</f>
        <v>0</v>
      </c>
      <c r="AR286" s="157" t="s">
        <v>352</v>
      </c>
      <c r="AT286" s="157" t="s">
        <v>162</v>
      </c>
      <c r="AU286" s="157" t="s">
        <v>85</v>
      </c>
      <c r="AY286" s="18" t="s">
        <v>160</v>
      </c>
      <c r="BE286" s="158">
        <f>IF(N286="základní",J286,0)</f>
        <v>0</v>
      </c>
      <c r="BF286" s="158">
        <f>IF(N286="snížená",J286,0)</f>
        <v>0</v>
      </c>
      <c r="BG286" s="158">
        <f>IF(N286="zákl. přenesená",J286,0)</f>
        <v>0</v>
      </c>
      <c r="BH286" s="158">
        <f>IF(N286="sníž. přenesená",J286,0)</f>
        <v>0</v>
      </c>
      <c r="BI286" s="158">
        <f>IF(N286="nulová",J286,0)</f>
        <v>0</v>
      </c>
      <c r="BJ286" s="18" t="s">
        <v>83</v>
      </c>
      <c r="BK286" s="158">
        <f>ROUND(I286*H286,2)</f>
        <v>0</v>
      </c>
      <c r="BL286" s="18" t="s">
        <v>352</v>
      </c>
      <c r="BM286" s="157" t="s">
        <v>3900</v>
      </c>
    </row>
    <row r="287" spans="2:51" s="12" customFormat="1" ht="10">
      <c r="B287" s="162"/>
      <c r="D287" s="159" t="s">
        <v>171</v>
      </c>
      <c r="E287" s="163" t="s">
        <v>21</v>
      </c>
      <c r="F287" s="164" t="s">
        <v>3901</v>
      </c>
      <c r="H287" s="163" t="s">
        <v>21</v>
      </c>
      <c r="I287" s="165"/>
      <c r="L287" s="162"/>
      <c r="M287" s="166"/>
      <c r="T287" s="167"/>
      <c r="AT287" s="163" t="s">
        <v>171</v>
      </c>
      <c r="AU287" s="163" t="s">
        <v>85</v>
      </c>
      <c r="AV287" s="12" t="s">
        <v>83</v>
      </c>
      <c r="AW287" s="12" t="s">
        <v>37</v>
      </c>
      <c r="AX287" s="12" t="s">
        <v>76</v>
      </c>
      <c r="AY287" s="163" t="s">
        <v>160</v>
      </c>
    </row>
    <row r="288" spans="2:51" s="13" customFormat="1" ht="10">
      <c r="B288" s="168"/>
      <c r="D288" s="159" t="s">
        <v>171</v>
      </c>
      <c r="E288" s="169" t="s">
        <v>21</v>
      </c>
      <c r="F288" s="170" t="s">
        <v>3902</v>
      </c>
      <c r="H288" s="171">
        <v>29.07</v>
      </c>
      <c r="I288" s="172"/>
      <c r="L288" s="168"/>
      <c r="M288" s="173"/>
      <c r="T288" s="174"/>
      <c r="AT288" s="169" t="s">
        <v>171</v>
      </c>
      <c r="AU288" s="169" t="s">
        <v>85</v>
      </c>
      <c r="AV288" s="13" t="s">
        <v>85</v>
      </c>
      <c r="AW288" s="13" t="s">
        <v>37</v>
      </c>
      <c r="AX288" s="13" t="s">
        <v>76</v>
      </c>
      <c r="AY288" s="169" t="s">
        <v>160</v>
      </c>
    </row>
    <row r="289" spans="2:51" s="13" customFormat="1" ht="10">
      <c r="B289" s="168"/>
      <c r="D289" s="159" t="s">
        <v>171</v>
      </c>
      <c r="E289" s="169" t="s">
        <v>21</v>
      </c>
      <c r="F289" s="170" t="s">
        <v>3903</v>
      </c>
      <c r="H289" s="171">
        <v>12</v>
      </c>
      <c r="I289" s="172"/>
      <c r="L289" s="168"/>
      <c r="M289" s="173"/>
      <c r="T289" s="174"/>
      <c r="AT289" s="169" t="s">
        <v>171</v>
      </c>
      <c r="AU289" s="169" t="s">
        <v>85</v>
      </c>
      <c r="AV289" s="13" t="s">
        <v>85</v>
      </c>
      <c r="AW289" s="13" t="s">
        <v>37</v>
      </c>
      <c r="AX289" s="13" t="s">
        <v>76</v>
      </c>
      <c r="AY289" s="169" t="s">
        <v>160</v>
      </c>
    </row>
    <row r="290" spans="2:51" s="13" customFormat="1" ht="10">
      <c r="B290" s="168"/>
      <c r="D290" s="159" t="s">
        <v>171</v>
      </c>
      <c r="E290" s="169" t="s">
        <v>21</v>
      </c>
      <c r="F290" s="170" t="s">
        <v>3904</v>
      </c>
      <c r="H290" s="171">
        <v>57.95</v>
      </c>
      <c r="I290" s="172"/>
      <c r="L290" s="168"/>
      <c r="M290" s="173"/>
      <c r="T290" s="174"/>
      <c r="AT290" s="169" t="s">
        <v>171</v>
      </c>
      <c r="AU290" s="169" t="s">
        <v>85</v>
      </c>
      <c r="AV290" s="13" t="s">
        <v>85</v>
      </c>
      <c r="AW290" s="13" t="s">
        <v>37</v>
      </c>
      <c r="AX290" s="13" t="s">
        <v>76</v>
      </c>
      <c r="AY290" s="169" t="s">
        <v>160</v>
      </c>
    </row>
    <row r="291" spans="2:51" s="15" customFormat="1" ht="10">
      <c r="B291" s="182"/>
      <c r="D291" s="159" t="s">
        <v>171</v>
      </c>
      <c r="E291" s="183" t="s">
        <v>21</v>
      </c>
      <c r="F291" s="184" t="s">
        <v>185</v>
      </c>
      <c r="H291" s="185">
        <v>99.02000000000001</v>
      </c>
      <c r="I291" s="186"/>
      <c r="L291" s="182"/>
      <c r="M291" s="189"/>
      <c r="N291" s="190"/>
      <c r="O291" s="190"/>
      <c r="P291" s="190"/>
      <c r="Q291" s="190"/>
      <c r="R291" s="190"/>
      <c r="S291" s="190"/>
      <c r="T291" s="191"/>
      <c r="AT291" s="183" t="s">
        <v>171</v>
      </c>
      <c r="AU291" s="183" t="s">
        <v>85</v>
      </c>
      <c r="AV291" s="15" t="s">
        <v>167</v>
      </c>
      <c r="AW291" s="15" t="s">
        <v>37</v>
      </c>
      <c r="AX291" s="15" t="s">
        <v>83</v>
      </c>
      <c r="AY291" s="183" t="s">
        <v>160</v>
      </c>
    </row>
    <row r="292" spans="2:12" s="1" customFormat="1" ht="7" customHeight="1">
      <c r="B292" s="42"/>
      <c r="C292" s="43"/>
      <c r="D292" s="43"/>
      <c r="E292" s="43"/>
      <c r="F292" s="43"/>
      <c r="G292" s="43"/>
      <c r="H292" s="43"/>
      <c r="I292" s="109"/>
      <c r="J292" s="43"/>
      <c r="K292" s="43"/>
      <c r="L292" s="33"/>
    </row>
  </sheetData>
  <sheetProtection algorithmName="SHA-512" hashValue="Agl8nKAWLv0zGJJEx04UJwL3pqPa3DM/ssWJ9HoUAfivU6E5BwhTYhwkHbQbIGEpAP/KVPC7uOwpH12UYcVREA==" saltValue="rFiuLZlUjoq5T4iUTKW2m8uxF0EbhpLWf6wrIJltzOg5x8TsukTnXwLAM/LOIQptOHU6P/KQS5brRjS1e8VhBA==" spinCount="100000" sheet="1" objects="1" scenarios="1" formatColumns="0" formatRows="0" autoFilter="0"/>
  <autoFilter ref="C96:K291"/>
  <mergeCells count="12">
    <mergeCell ref="E89:H89"/>
    <mergeCell ref="L2:V2"/>
    <mergeCell ref="E50:H50"/>
    <mergeCell ref="E52:H52"/>
    <mergeCell ref="E54:H54"/>
    <mergeCell ref="E85:H85"/>
    <mergeCell ref="E87:H8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NTB-02\Tomáš Alexi</dc:creator>
  <cp:keywords/>
  <dc:description/>
  <cp:lastModifiedBy>Martin Lacina</cp:lastModifiedBy>
  <dcterms:created xsi:type="dcterms:W3CDTF">2020-03-06T12:16:30Z</dcterms:created>
  <dcterms:modified xsi:type="dcterms:W3CDTF">2024-01-26T15:48:34Z</dcterms:modified>
  <cp:category/>
  <cp:version/>
  <cp:contentType/>
  <cp:contentStatus/>
</cp:coreProperties>
</file>