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4/VZMR/01 Stav.práce/01 Otv/Třemošná, ř.km 39,40 - 40,08, Čbán, revitalizace údolní nivy/2_Podklady/"/>
    </mc:Choice>
  </mc:AlternateContent>
  <xr:revisionPtr revIDLastSave="1" documentId="11_9AE297D5758963540778B1F586631FA4509E57AA" xr6:coauthVersionLast="47" xr6:coauthVersionMax="47" xr10:uidLastSave="{F2611AA8-04D7-4B79-B185-F3CC3F88422A}"/>
  <bookViews>
    <workbookView xWindow="28680" yWindow="-120" windowWidth="29040" windowHeight="15720" xr2:uid="{00000000-000D-0000-FFFF-FFFF00000000}"/>
  </bookViews>
  <sheets>
    <sheet name="Rekapitulace stavby" sheetId="1" r:id="rId1"/>
    <sheet name="01 - úsek A" sheetId="2" r:id="rId2"/>
    <sheet name="02 - úsek B" sheetId="3" r:id="rId3"/>
    <sheet name="03 - úsek C" sheetId="4" r:id="rId4"/>
    <sheet name="04 - DK – dočasné konstru..." sheetId="5" r:id="rId5"/>
    <sheet name="05 - Vedlejší a ostatní n..." sheetId="6" r:id="rId6"/>
  </sheets>
  <definedNames>
    <definedName name="_xlnm._FilterDatabase" localSheetId="1" hidden="1">'01 - úsek A'!$C$120:$K$293</definedName>
    <definedName name="_xlnm._FilterDatabase" localSheetId="2" hidden="1">'02 - úsek B'!$C$122:$K$320</definedName>
    <definedName name="_xlnm._FilterDatabase" localSheetId="3" hidden="1">'03 - úsek C'!$C$122:$K$414</definedName>
    <definedName name="_xlnm._FilterDatabase" localSheetId="4" hidden="1">'04 - DK – dočasné konstru...'!$C$120:$K$161</definedName>
    <definedName name="_xlnm._FilterDatabase" localSheetId="5" hidden="1">'05 - Vedlejší a ostatní n...'!$C$120:$K$173</definedName>
    <definedName name="_xlnm.Print_Titles" localSheetId="1">'01 - úsek A'!$120:$120</definedName>
    <definedName name="_xlnm.Print_Titles" localSheetId="2">'02 - úsek B'!$122:$122</definedName>
    <definedName name="_xlnm.Print_Titles" localSheetId="3">'03 - úsek C'!$122:$122</definedName>
    <definedName name="_xlnm.Print_Titles" localSheetId="4">'04 - DK – dočasné konstru...'!$120:$120</definedName>
    <definedName name="_xlnm.Print_Titles" localSheetId="5">'05 - Vedlejší a ostatní n...'!$120:$120</definedName>
    <definedName name="_xlnm.Print_Titles" localSheetId="0">'Rekapitulace stavby'!$92:$92</definedName>
    <definedName name="_xlnm.Print_Area" localSheetId="1">'01 - úsek A'!$C$4:$J$76,'01 - úsek A'!$C$82:$J$102,'01 - úsek A'!$C$108:$K$293</definedName>
    <definedName name="_xlnm.Print_Area" localSheetId="2">'02 - úsek B'!$C$4:$J$76,'02 - úsek B'!$C$82:$J$104,'02 - úsek B'!$C$110:$K$320</definedName>
    <definedName name="_xlnm.Print_Area" localSheetId="3">'03 - úsek C'!$C$4:$J$76,'03 - úsek C'!$C$82:$J$104,'03 - úsek C'!$C$110:$K$414</definedName>
    <definedName name="_xlnm.Print_Area" localSheetId="4">'04 - DK – dočasné konstru...'!$C$4:$J$76,'04 - DK – dočasné konstru...'!$C$82:$J$102,'04 - DK – dočasné konstru...'!$C$108:$K$161</definedName>
    <definedName name="_xlnm.Print_Area" localSheetId="5">'05 - Vedlejší a ostatní n...'!$C$4:$J$76,'05 - Vedlejší a ostatní n...'!$C$82:$J$102,'05 - Vedlejší a ostatní n...'!$C$108:$K$173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J117" i="6"/>
  <c r="F117" i="6"/>
  <c r="F115" i="6"/>
  <c r="E113" i="6"/>
  <c r="J91" i="6"/>
  <c r="F91" i="6"/>
  <c r="F89" i="6"/>
  <c r="E87" i="6"/>
  <c r="J24" i="6"/>
  <c r="E24" i="6"/>
  <c r="J92" i="6"/>
  <c r="J23" i="6"/>
  <c r="J18" i="6"/>
  <c r="E18" i="6"/>
  <c r="F92" i="6"/>
  <c r="J17" i="6"/>
  <c r="J12" i="6"/>
  <c r="J115" i="6" s="1"/>
  <c r="E7" i="6"/>
  <c r="E85" i="6" s="1"/>
  <c r="J37" i="5"/>
  <c r="J36" i="5"/>
  <c r="AY98" i="1"/>
  <c r="J35" i="5"/>
  <c r="AX98" i="1"/>
  <c r="BI159" i="5"/>
  <c r="BH159" i="5"/>
  <c r="BG159" i="5"/>
  <c r="BF159" i="5"/>
  <c r="T159" i="5"/>
  <c r="T158" i="5"/>
  <c r="R159" i="5"/>
  <c r="R158" i="5"/>
  <c r="P159" i="5"/>
  <c r="P158" i="5"/>
  <c r="BI150" i="5"/>
  <c r="BH150" i="5"/>
  <c r="BG150" i="5"/>
  <c r="BF150" i="5"/>
  <c r="T150" i="5"/>
  <c r="T149" i="5"/>
  <c r="R150" i="5"/>
  <c r="R149" i="5"/>
  <c r="P150" i="5"/>
  <c r="P149" i="5"/>
  <c r="BI141" i="5"/>
  <c r="BH141" i="5"/>
  <c r="BG141" i="5"/>
  <c r="BF141" i="5"/>
  <c r="T141" i="5"/>
  <c r="T140" i="5"/>
  <c r="R141" i="5"/>
  <c r="R140" i="5"/>
  <c r="P141" i="5"/>
  <c r="P140" i="5"/>
  <c r="BI132" i="5"/>
  <c r="BH132" i="5"/>
  <c r="BG132" i="5"/>
  <c r="BF132" i="5"/>
  <c r="J34" i="5" s="1"/>
  <c r="T132" i="5"/>
  <c r="R132" i="5"/>
  <c r="R123" i="5"/>
  <c r="R122" i="5" s="1"/>
  <c r="R121" i="5" s="1"/>
  <c r="P132" i="5"/>
  <c r="BI124" i="5"/>
  <c r="BH124" i="5"/>
  <c r="BG124" i="5"/>
  <c r="BF124" i="5"/>
  <c r="T124" i="5"/>
  <c r="T123" i="5" s="1"/>
  <c r="T122" i="5" s="1"/>
  <c r="T121" i="5" s="1"/>
  <c r="R124" i="5"/>
  <c r="P124" i="5"/>
  <c r="P123" i="5" s="1"/>
  <c r="P122" i="5" s="1"/>
  <c r="P121" i="5" s="1"/>
  <c r="AU98" i="1" s="1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92" i="5" s="1"/>
  <c r="J17" i="5"/>
  <c r="J12" i="5"/>
  <c r="J115" i="5"/>
  <c r="E7" i="5"/>
  <c r="E85" i="5"/>
  <c r="J37" i="4"/>
  <c r="J36" i="4"/>
  <c r="AY97" i="1" s="1"/>
  <c r="J35" i="4"/>
  <c r="AX97" i="1" s="1"/>
  <c r="BI413" i="4"/>
  <c r="BH413" i="4"/>
  <c r="BG413" i="4"/>
  <c r="BF413" i="4"/>
  <c r="T413" i="4"/>
  <c r="T412" i="4" s="1"/>
  <c r="R413" i="4"/>
  <c r="R412" i="4" s="1"/>
  <c r="P413" i="4"/>
  <c r="P412" i="4" s="1"/>
  <c r="BI409" i="4"/>
  <c r="BH409" i="4"/>
  <c r="BG409" i="4"/>
  <c r="BF409" i="4"/>
  <c r="T409" i="4"/>
  <c r="T408" i="4" s="1"/>
  <c r="R409" i="4"/>
  <c r="R408" i="4" s="1"/>
  <c r="P409" i="4"/>
  <c r="P408" i="4" s="1"/>
  <c r="BI404" i="4"/>
  <c r="BH404" i="4"/>
  <c r="BG404" i="4"/>
  <c r="BF404" i="4"/>
  <c r="T404" i="4"/>
  <c r="T403" i="4" s="1"/>
  <c r="R404" i="4"/>
  <c r="R403" i="4" s="1"/>
  <c r="P404" i="4"/>
  <c r="P403" i="4" s="1"/>
  <c r="BI398" i="4"/>
  <c r="BH398" i="4"/>
  <c r="BG398" i="4"/>
  <c r="BF398" i="4"/>
  <c r="T398" i="4"/>
  <c r="R398" i="4"/>
  <c r="P398" i="4"/>
  <c r="BI392" i="4"/>
  <c r="BH392" i="4"/>
  <c r="BG392" i="4"/>
  <c r="BF392" i="4"/>
  <c r="T392" i="4"/>
  <c r="R392" i="4"/>
  <c r="P392" i="4"/>
  <c r="BI382" i="4"/>
  <c r="BH382" i="4"/>
  <c r="BG382" i="4"/>
  <c r="BF382" i="4"/>
  <c r="T382" i="4"/>
  <c r="R382" i="4"/>
  <c r="P382" i="4"/>
  <c r="BI371" i="4"/>
  <c r="BH371" i="4"/>
  <c r="BG371" i="4"/>
  <c r="BF371" i="4"/>
  <c r="T371" i="4"/>
  <c r="R371" i="4"/>
  <c r="P371" i="4"/>
  <c r="BI364" i="4"/>
  <c r="BH364" i="4"/>
  <c r="BG364" i="4"/>
  <c r="BF364" i="4"/>
  <c r="T364" i="4"/>
  <c r="R364" i="4"/>
  <c r="P364" i="4"/>
  <c r="BI357" i="4"/>
  <c r="BH357" i="4"/>
  <c r="BG357" i="4"/>
  <c r="BF357" i="4"/>
  <c r="T357" i="4"/>
  <c r="R357" i="4"/>
  <c r="P357" i="4"/>
  <c r="BI348" i="4"/>
  <c r="BH348" i="4"/>
  <c r="BG348" i="4"/>
  <c r="BF348" i="4"/>
  <c r="T348" i="4"/>
  <c r="R348" i="4"/>
  <c r="P348" i="4"/>
  <c r="BI345" i="4"/>
  <c r="BH345" i="4"/>
  <c r="BG345" i="4"/>
  <c r="BF345" i="4"/>
  <c r="T345" i="4"/>
  <c r="R345" i="4"/>
  <c r="P345" i="4"/>
  <c r="BI338" i="4"/>
  <c r="BH338" i="4"/>
  <c r="BG338" i="4"/>
  <c r="BF338" i="4"/>
  <c r="T338" i="4"/>
  <c r="R338" i="4"/>
  <c r="P338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6" i="4"/>
  <c r="BH286" i="4"/>
  <c r="BG286" i="4"/>
  <c r="BF286" i="4"/>
  <c r="T286" i="4"/>
  <c r="R286" i="4"/>
  <c r="P286" i="4"/>
  <c r="BI279" i="4"/>
  <c r="BH279" i="4"/>
  <c r="BG279" i="4"/>
  <c r="BF279" i="4"/>
  <c r="T279" i="4"/>
  <c r="R279" i="4"/>
  <c r="P279" i="4"/>
  <c r="BI273" i="4"/>
  <c r="BH273" i="4"/>
  <c r="BG273" i="4"/>
  <c r="BF273" i="4"/>
  <c r="T273" i="4"/>
  <c r="R273" i="4"/>
  <c r="P273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57" i="4"/>
  <c r="BH257" i="4"/>
  <c r="BG257" i="4"/>
  <c r="BF257" i="4"/>
  <c r="T257" i="4"/>
  <c r="R257" i="4"/>
  <c r="P257" i="4"/>
  <c r="BI251" i="4"/>
  <c r="BH251" i="4"/>
  <c r="BG251" i="4"/>
  <c r="BF251" i="4"/>
  <c r="T251" i="4"/>
  <c r="R251" i="4"/>
  <c r="P251" i="4"/>
  <c r="BI245" i="4"/>
  <c r="BH245" i="4"/>
  <c r="BG245" i="4"/>
  <c r="BF245" i="4"/>
  <c r="T245" i="4"/>
  <c r="R245" i="4"/>
  <c r="P245" i="4"/>
  <c r="BI235" i="4"/>
  <c r="BH235" i="4"/>
  <c r="BG235" i="4"/>
  <c r="BF235" i="4"/>
  <c r="T235" i="4"/>
  <c r="R235" i="4"/>
  <c r="P235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1" i="4"/>
  <c r="BH221" i="4"/>
  <c r="BG221" i="4"/>
  <c r="BF221" i="4"/>
  <c r="T221" i="4"/>
  <c r="R221" i="4"/>
  <c r="P221" i="4"/>
  <c r="BI215" i="4"/>
  <c r="BH215" i="4"/>
  <c r="BG215" i="4"/>
  <c r="BF215" i="4"/>
  <c r="T215" i="4"/>
  <c r="R215" i="4"/>
  <c r="P215" i="4"/>
  <c r="BI208" i="4"/>
  <c r="BH208" i="4"/>
  <c r="BG208" i="4"/>
  <c r="BF208" i="4"/>
  <c r="T208" i="4"/>
  <c r="R208" i="4"/>
  <c r="P208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89" i="4"/>
  <c r="BH189" i="4"/>
  <c r="BG189" i="4"/>
  <c r="BF189" i="4"/>
  <c r="T189" i="4"/>
  <c r="R189" i="4"/>
  <c r="P189" i="4"/>
  <c r="BI181" i="4"/>
  <c r="BH181" i="4"/>
  <c r="BG181" i="4"/>
  <c r="BF181" i="4"/>
  <c r="T181" i="4"/>
  <c r="R181" i="4"/>
  <c r="P181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4" i="4"/>
  <c r="BH154" i="4"/>
  <c r="BG154" i="4"/>
  <c r="BF154" i="4"/>
  <c r="T154" i="4"/>
  <c r="R154" i="4"/>
  <c r="P154" i="4"/>
  <c r="BI147" i="4"/>
  <c r="BH147" i="4"/>
  <c r="BG147" i="4"/>
  <c r="BF147" i="4"/>
  <c r="T147" i="4"/>
  <c r="R147" i="4"/>
  <c r="P147" i="4"/>
  <c r="BI140" i="4"/>
  <c r="BH140" i="4"/>
  <c r="BG140" i="4"/>
  <c r="BF140" i="4"/>
  <c r="T140" i="4"/>
  <c r="R140" i="4"/>
  <c r="P140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J119" i="4"/>
  <c r="F119" i="4"/>
  <c r="F117" i="4"/>
  <c r="E115" i="4"/>
  <c r="J91" i="4"/>
  <c r="F91" i="4"/>
  <c r="F89" i="4"/>
  <c r="E87" i="4"/>
  <c r="J24" i="4"/>
  <c r="E24" i="4"/>
  <c r="J120" i="4"/>
  <c r="J23" i="4"/>
  <c r="J18" i="4"/>
  <c r="E18" i="4"/>
  <c r="F92" i="4"/>
  <c r="J17" i="4"/>
  <c r="J12" i="4"/>
  <c r="J117" i="4" s="1"/>
  <c r="E7" i="4"/>
  <c r="E85" i="4" s="1"/>
  <c r="J37" i="3"/>
  <c r="J36" i="3"/>
  <c r="AY96" i="1"/>
  <c r="J35" i="3"/>
  <c r="AX96" i="1"/>
  <c r="BI319" i="3"/>
  <c r="BH319" i="3"/>
  <c r="BG319" i="3"/>
  <c r="BF319" i="3"/>
  <c r="T319" i="3"/>
  <c r="T318" i="3"/>
  <c r="R319" i="3"/>
  <c r="R318" i="3"/>
  <c r="P319" i="3"/>
  <c r="P318" i="3"/>
  <c r="BI315" i="3"/>
  <c r="BH315" i="3"/>
  <c r="BG315" i="3"/>
  <c r="BF315" i="3"/>
  <c r="T315" i="3"/>
  <c r="T314" i="3"/>
  <c r="R315" i="3"/>
  <c r="R314" i="3"/>
  <c r="P315" i="3"/>
  <c r="P314" i="3"/>
  <c r="BI311" i="3"/>
  <c r="BH311" i="3"/>
  <c r="BG311" i="3"/>
  <c r="BF311" i="3"/>
  <c r="T311" i="3"/>
  <c r="T310" i="3"/>
  <c r="R311" i="3"/>
  <c r="R310" i="3"/>
  <c r="P311" i="3"/>
  <c r="P310" i="3"/>
  <c r="BI305" i="3"/>
  <c r="BH305" i="3"/>
  <c r="BG305" i="3"/>
  <c r="BF305" i="3"/>
  <c r="T305" i="3"/>
  <c r="T304" i="3"/>
  <c r="R305" i="3"/>
  <c r="R304" i="3"/>
  <c r="P305" i="3"/>
  <c r="P304" i="3"/>
  <c r="BI299" i="3"/>
  <c r="BH299" i="3"/>
  <c r="BG299" i="3"/>
  <c r="BF299" i="3"/>
  <c r="T299" i="3"/>
  <c r="R299" i="3"/>
  <c r="P299" i="3"/>
  <c r="BI291" i="3"/>
  <c r="BH291" i="3"/>
  <c r="BG291" i="3"/>
  <c r="BF291" i="3"/>
  <c r="T291" i="3"/>
  <c r="R291" i="3"/>
  <c r="P291" i="3"/>
  <c r="BI282" i="3"/>
  <c r="BH282" i="3"/>
  <c r="BG282" i="3"/>
  <c r="BF282" i="3"/>
  <c r="T282" i="3"/>
  <c r="R282" i="3"/>
  <c r="P282" i="3"/>
  <c r="BI275" i="3"/>
  <c r="BH275" i="3"/>
  <c r="BG275" i="3"/>
  <c r="BF275" i="3"/>
  <c r="T275" i="3"/>
  <c r="R275" i="3"/>
  <c r="P275" i="3"/>
  <c r="BI269" i="3"/>
  <c r="BH269" i="3"/>
  <c r="BG269" i="3"/>
  <c r="BF269" i="3"/>
  <c r="T269" i="3"/>
  <c r="R269" i="3"/>
  <c r="P269" i="3"/>
  <c r="BI264" i="3"/>
  <c r="BH264" i="3"/>
  <c r="BG264" i="3"/>
  <c r="BF264" i="3"/>
  <c r="T264" i="3"/>
  <c r="R264" i="3"/>
  <c r="P264" i="3"/>
  <c r="BI258" i="3"/>
  <c r="BH258" i="3"/>
  <c r="BG258" i="3"/>
  <c r="BF258" i="3"/>
  <c r="T258" i="3"/>
  <c r="R258" i="3"/>
  <c r="P258" i="3"/>
  <c r="BI252" i="3"/>
  <c r="BH252" i="3"/>
  <c r="BG252" i="3"/>
  <c r="BF252" i="3"/>
  <c r="T252" i="3"/>
  <c r="R252" i="3"/>
  <c r="P252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6" i="3"/>
  <c r="BH236" i="3"/>
  <c r="BG236" i="3"/>
  <c r="BF236" i="3"/>
  <c r="T236" i="3"/>
  <c r="R236" i="3"/>
  <c r="P236" i="3"/>
  <c r="BI230" i="3"/>
  <c r="BH230" i="3"/>
  <c r="BG230" i="3"/>
  <c r="BF230" i="3"/>
  <c r="T230" i="3"/>
  <c r="R230" i="3"/>
  <c r="P230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2" i="3"/>
  <c r="BH212" i="3"/>
  <c r="BG212" i="3"/>
  <c r="BF212" i="3"/>
  <c r="T212" i="3"/>
  <c r="R212" i="3"/>
  <c r="P212" i="3"/>
  <c r="BI206" i="3"/>
  <c r="BH206" i="3"/>
  <c r="BG206" i="3"/>
  <c r="BF206" i="3"/>
  <c r="T206" i="3"/>
  <c r="R206" i="3"/>
  <c r="P206" i="3"/>
  <c r="BI199" i="3"/>
  <c r="BH199" i="3"/>
  <c r="BG199" i="3"/>
  <c r="BF199" i="3"/>
  <c r="T199" i="3"/>
  <c r="R199" i="3"/>
  <c r="P199" i="3"/>
  <c r="BI191" i="3"/>
  <c r="BH191" i="3"/>
  <c r="BG191" i="3"/>
  <c r="BF191" i="3"/>
  <c r="T191" i="3"/>
  <c r="R191" i="3"/>
  <c r="P191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2" i="3"/>
  <c r="BH162" i="3"/>
  <c r="BG162" i="3"/>
  <c r="BF162" i="3"/>
  <c r="T162" i="3"/>
  <c r="R162" i="3"/>
  <c r="P162" i="3"/>
  <c r="BI155" i="3"/>
  <c r="BH155" i="3"/>
  <c r="BG155" i="3"/>
  <c r="BF155" i="3"/>
  <c r="T155" i="3"/>
  <c r="R155" i="3"/>
  <c r="P155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2" i="3"/>
  <c r="BH132" i="3"/>
  <c r="BG132" i="3"/>
  <c r="BF132" i="3"/>
  <c r="T132" i="3"/>
  <c r="R132" i="3"/>
  <c r="P132" i="3"/>
  <c r="BI126" i="3"/>
  <c r="BH126" i="3"/>
  <c r="BG126" i="3"/>
  <c r="BF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92" i="3"/>
  <c r="J23" i="3"/>
  <c r="J18" i="3"/>
  <c r="E18" i="3"/>
  <c r="F120" i="3"/>
  <c r="J17" i="3"/>
  <c r="J12" i="3"/>
  <c r="J117" i="3" s="1"/>
  <c r="E7" i="3"/>
  <c r="E113" i="3" s="1"/>
  <c r="J37" i="2"/>
  <c r="J36" i="2"/>
  <c r="AY95" i="1"/>
  <c r="J35" i="2"/>
  <c r="AX95" i="1"/>
  <c r="BI292" i="2"/>
  <c r="BH292" i="2"/>
  <c r="BG292" i="2"/>
  <c r="BF292" i="2"/>
  <c r="T292" i="2"/>
  <c r="T291" i="2"/>
  <c r="R292" i="2"/>
  <c r="R291" i="2"/>
  <c r="P292" i="2"/>
  <c r="P291" i="2"/>
  <c r="BI288" i="2"/>
  <c r="BH288" i="2"/>
  <c r="BG288" i="2"/>
  <c r="BF288" i="2"/>
  <c r="T288" i="2"/>
  <c r="T287" i="2"/>
  <c r="R288" i="2"/>
  <c r="R287" i="2"/>
  <c r="P288" i="2"/>
  <c r="P287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R274" i="2"/>
  <c r="P274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7" i="2"/>
  <c r="BH177" i="2"/>
  <c r="BG177" i="2"/>
  <c r="BF177" i="2"/>
  <c r="T177" i="2"/>
  <c r="R177" i="2"/>
  <c r="P177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118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292" i="2"/>
  <c r="J282" i="2"/>
  <c r="J265" i="2"/>
  <c r="BK236" i="2"/>
  <c r="BK247" i="2"/>
  <c r="J230" i="2"/>
  <c r="J220" i="2"/>
  <c r="J206" i="2"/>
  <c r="BK204" i="2"/>
  <c r="J198" i="2"/>
  <c r="J185" i="2"/>
  <c r="BK160" i="2"/>
  <c r="J160" i="2"/>
  <c r="BK145" i="2"/>
  <c r="J138" i="2"/>
  <c r="BK252" i="2"/>
  <c r="J130" i="2"/>
  <c r="J319" i="3"/>
  <c r="BK220" i="3"/>
  <c r="J191" i="3"/>
  <c r="J183" i="3"/>
  <c r="BK162" i="3"/>
  <c r="J126" i="3"/>
  <c r="BK311" i="3"/>
  <c r="BK291" i="3"/>
  <c r="BK264" i="3"/>
  <c r="J252" i="3"/>
  <c r="J236" i="3"/>
  <c r="J206" i="3"/>
  <c r="BK191" i="3"/>
  <c r="J162" i="3"/>
  <c r="BK269" i="3"/>
  <c r="BK218" i="3"/>
  <c r="BK132" i="3"/>
  <c r="BK282" i="3"/>
  <c r="BK258" i="3"/>
  <c r="J180" i="3"/>
  <c r="J413" i="4"/>
  <c r="BK326" i="4"/>
  <c r="J295" i="4"/>
  <c r="J279" i="4"/>
  <c r="BK257" i="4"/>
  <c r="BK413" i="4"/>
  <c r="BK338" i="4"/>
  <c r="BK304" i="4"/>
  <c r="J257" i="4"/>
  <c r="BK235" i="4"/>
  <c r="J221" i="4"/>
  <c r="BK201" i="4"/>
  <c r="J173" i="4"/>
  <c r="BK398" i="4"/>
  <c r="J364" i="4"/>
  <c r="J338" i="4"/>
  <c r="J304" i="4"/>
  <c r="J286" i="4"/>
  <c r="BK251" i="4"/>
  <c r="BK221" i="4"/>
  <c r="J201" i="4"/>
  <c r="J181" i="4"/>
  <c r="BK154" i="4"/>
  <c r="BK159" i="5"/>
  <c r="J150" i="5"/>
  <c r="BK150" i="5"/>
  <c r="BK161" i="6"/>
  <c r="BK158" i="6"/>
  <c r="BK142" i="6"/>
  <c r="J130" i="6"/>
  <c r="BK167" i="6"/>
  <c r="J158" i="6"/>
  <c r="BK159" i="6"/>
  <c r="J153" i="6"/>
  <c r="J146" i="6"/>
  <c r="J140" i="6"/>
  <c r="BK130" i="6"/>
  <c r="J126" i="6"/>
  <c r="J288" i="2"/>
  <c r="BK274" i="2"/>
  <c r="BK265" i="2"/>
  <c r="J242" i="2"/>
  <c r="J236" i="2"/>
  <c r="BK206" i="2"/>
  <c r="J205" i="2"/>
  <c r="J204" i="2"/>
  <c r="J192" i="2"/>
  <c r="BK169" i="2"/>
  <c r="J153" i="2"/>
  <c r="BK138" i="2"/>
  <c r="BK130" i="2"/>
  <c r="BK177" i="2"/>
  <c r="BK319" i="3"/>
  <c r="J275" i="3"/>
  <c r="J174" i="3"/>
  <c r="J171" i="3"/>
  <c r="J155" i="3"/>
  <c r="J315" i="3"/>
  <c r="J299" i="3"/>
  <c r="J282" i="3"/>
  <c r="J258" i="3"/>
  <c r="BK242" i="3"/>
  <c r="BK212" i="3"/>
  <c r="J199" i="3"/>
  <c r="BK171" i="3"/>
  <c r="J132" i="3"/>
  <c r="BK236" i="3"/>
  <c r="J212" i="3"/>
  <c r="BK305" i="3"/>
  <c r="BK275" i="3"/>
  <c r="J230" i="3"/>
  <c r="J218" i="3"/>
  <c r="BK126" i="3"/>
  <c r="BK392" i="4"/>
  <c r="BK330" i="4"/>
  <c r="J301" i="4"/>
  <c r="BK273" i="4"/>
  <c r="J251" i="4"/>
  <c r="BK245" i="4"/>
  <c r="J189" i="4"/>
  <c r="J165" i="4"/>
  <c r="J162" i="4"/>
  <c r="BK132" i="4"/>
  <c r="J404" i="4"/>
  <c r="BK345" i="4"/>
  <c r="J310" i="4"/>
  <c r="BK279" i="4"/>
  <c r="J245" i="4"/>
  <c r="BK227" i="4"/>
  <c r="J195" i="4"/>
  <c r="BK165" i="4"/>
  <c r="J126" i="4"/>
  <c r="J392" i="4"/>
  <c r="BK357" i="4"/>
  <c r="J316" i="4"/>
  <c r="BK292" i="4"/>
  <c r="J235" i="4"/>
  <c r="J227" i="4"/>
  <c r="BK189" i="4"/>
  <c r="BK173" i="4"/>
  <c r="BK147" i="4"/>
  <c r="BK132" i="5"/>
  <c r="J124" i="5"/>
  <c r="BK172" i="6"/>
  <c r="J160" i="6"/>
  <c r="BK144" i="6"/>
  <c r="BK133" i="6"/>
  <c r="BK169" i="6"/>
  <c r="J159" i="6"/>
  <c r="BK128" i="6"/>
  <c r="J168" i="6"/>
  <c r="J157" i="6"/>
  <c r="J152" i="6"/>
  <c r="J144" i="6"/>
  <c r="J138" i="6"/>
  <c r="BK126" i="6"/>
  <c r="J169" i="6"/>
  <c r="J164" i="6"/>
  <c r="BK153" i="6"/>
  <c r="J148" i="6"/>
  <c r="BK136" i="6"/>
  <c r="BK124" i="6"/>
  <c r="BK288" i="2"/>
  <c r="J274" i="2"/>
  <c r="J258" i="2"/>
  <c r="J224" i="2"/>
  <c r="BK292" i="2"/>
  <c r="BK224" i="2"/>
  <c r="BK214" i="2"/>
  <c r="BK205" i="2"/>
  <c r="BK192" i="2"/>
  <c r="J177" i="2"/>
  <c r="BK166" i="2"/>
  <c r="BK163" i="2"/>
  <c r="J145" i="2"/>
  <c r="J124" i="2"/>
  <c r="BK124" i="2"/>
  <c r="BK315" i="3"/>
  <c r="J305" i="3"/>
  <c r="J242" i="3"/>
  <c r="BK230" i="3"/>
  <c r="J140" i="3"/>
  <c r="BK252" i="3"/>
  <c r="BK180" i="3"/>
  <c r="J291" i="3"/>
  <c r="J264" i="3"/>
  <c r="BK219" i="3"/>
  <c r="BK183" i="3"/>
  <c r="BK140" i="3"/>
  <c r="J398" i="4"/>
  <c r="BK348" i="4"/>
  <c r="BK316" i="4"/>
  <c r="BK267" i="4"/>
  <c r="BK126" i="4"/>
  <c r="J382" i="4"/>
  <c r="J357" i="4"/>
  <c r="J330" i="4"/>
  <c r="BK286" i="4"/>
  <c r="J228" i="4"/>
  <c r="J215" i="4"/>
  <c r="BK181" i="4"/>
  <c r="J154" i="4"/>
  <c r="BK404" i="4"/>
  <c r="BK382" i="4"/>
  <c r="J348" i="4"/>
  <c r="J323" i="4"/>
  <c r="BK301" i="4"/>
  <c r="J267" i="4"/>
  <c r="J229" i="4"/>
  <c r="BK215" i="4"/>
  <c r="BK195" i="4"/>
  <c r="BK170" i="4"/>
  <c r="J132" i="4"/>
  <c r="J159" i="5"/>
  <c r="J132" i="5"/>
  <c r="J172" i="6"/>
  <c r="J167" i="6"/>
  <c r="J156" i="6"/>
  <c r="BK149" i="6"/>
  <c r="BK140" i="6"/>
  <c r="BK282" i="2"/>
  <c r="BK258" i="2"/>
  <c r="BK230" i="2"/>
  <c r="J252" i="2"/>
  <c r="J247" i="2"/>
  <c r="BK242" i="2"/>
  <c r="BK220" i="2"/>
  <c r="J214" i="2"/>
  <c r="BK198" i="2"/>
  <c r="BK185" i="2"/>
  <c r="J169" i="2"/>
  <c r="J166" i="2"/>
  <c r="J163" i="2"/>
  <c r="BK153" i="2"/>
  <c r="AS94" i="1"/>
  <c r="J311" i="3"/>
  <c r="BK246" i="3"/>
  <c r="BK206" i="3"/>
  <c r="J246" i="3"/>
  <c r="BK174" i="3"/>
  <c r="BK155" i="3"/>
  <c r="BK299" i="3"/>
  <c r="J219" i="3"/>
  <c r="BK147" i="3"/>
  <c r="J269" i="3"/>
  <c r="J220" i="3"/>
  <c r="BK199" i="3"/>
  <c r="J147" i="3"/>
  <c r="BK409" i="4"/>
  <c r="BK364" i="4"/>
  <c r="BK323" i="4"/>
  <c r="J292" i="4"/>
  <c r="BK263" i="4"/>
  <c r="BK140" i="4"/>
  <c r="J409" i="4"/>
  <c r="J371" i="4"/>
  <c r="J326" i="4"/>
  <c r="J273" i="4"/>
  <c r="BK229" i="4"/>
  <c r="J208" i="4"/>
  <c r="J170" i="4"/>
  <c r="J147" i="4"/>
  <c r="BK371" i="4"/>
  <c r="J345" i="4"/>
  <c r="BK310" i="4"/>
  <c r="BK295" i="4"/>
  <c r="J263" i="4"/>
  <c r="BK228" i="4"/>
  <c r="BK208" i="4"/>
  <c r="BK162" i="4"/>
  <c r="J140" i="4"/>
  <c r="BK124" i="5"/>
  <c r="J141" i="5"/>
  <c r="BK141" i="5"/>
  <c r="BK168" i="6"/>
  <c r="J149" i="6"/>
  <c r="BK138" i="6"/>
  <c r="BK171" i="6"/>
  <c r="BK164" i="6"/>
  <c r="BK157" i="6"/>
  <c r="J124" i="6"/>
  <c r="J161" i="6"/>
  <c r="BK156" i="6"/>
  <c r="BK148" i="6"/>
  <c r="J142" i="6"/>
  <c r="J136" i="6"/>
  <c r="J128" i="6"/>
  <c r="J171" i="6"/>
  <c r="BK160" i="6"/>
  <c r="BK152" i="6"/>
  <c r="BK146" i="6"/>
  <c r="J133" i="6"/>
  <c r="P123" i="2" l="1"/>
  <c r="T257" i="2"/>
  <c r="T125" i="3"/>
  <c r="T124" i="3"/>
  <c r="T123" i="3" s="1"/>
  <c r="T274" i="3"/>
  <c r="BK125" i="4"/>
  <c r="J125" i="4"/>
  <c r="J98" i="4" s="1"/>
  <c r="T329" i="4"/>
  <c r="R356" i="4"/>
  <c r="BK123" i="6"/>
  <c r="BK151" i="6"/>
  <c r="J151" i="6"/>
  <c r="J100" i="6"/>
  <c r="BK123" i="2"/>
  <c r="J123" i="2" s="1"/>
  <c r="J98" i="2" s="1"/>
  <c r="R257" i="2"/>
  <c r="BK125" i="3"/>
  <c r="J125" i="3" s="1"/>
  <c r="J98" i="3" s="1"/>
  <c r="BK274" i="3"/>
  <c r="J274" i="3"/>
  <c r="J99" i="3" s="1"/>
  <c r="T125" i="4"/>
  <c r="P329" i="4"/>
  <c r="P356" i="4"/>
  <c r="P124" i="4" s="1"/>
  <c r="P123" i="4" s="1"/>
  <c r="AU97" i="1" s="1"/>
  <c r="P123" i="6"/>
  <c r="P151" i="6"/>
  <c r="T123" i="2"/>
  <c r="T122" i="2"/>
  <c r="T121" i="2" s="1"/>
  <c r="BK257" i="2"/>
  <c r="J257" i="2"/>
  <c r="J99" i="2"/>
  <c r="R125" i="3"/>
  <c r="R274" i="3"/>
  <c r="R124" i="3" s="1"/>
  <c r="R123" i="3" s="1"/>
  <c r="P125" i="4"/>
  <c r="BK329" i="4"/>
  <c r="J329" i="4"/>
  <c r="J99" i="4"/>
  <c r="BK356" i="4"/>
  <c r="J356" i="4" s="1"/>
  <c r="J100" i="4" s="1"/>
  <c r="R123" i="6"/>
  <c r="BK137" i="6"/>
  <c r="J137" i="6" s="1"/>
  <c r="J99" i="6" s="1"/>
  <c r="T137" i="6"/>
  <c r="T151" i="6"/>
  <c r="P163" i="6"/>
  <c r="R163" i="6"/>
  <c r="R123" i="2"/>
  <c r="P257" i="2"/>
  <c r="P125" i="3"/>
  <c r="P124" i="3" s="1"/>
  <c r="P123" i="3" s="1"/>
  <c r="AU96" i="1" s="1"/>
  <c r="P274" i="3"/>
  <c r="R125" i="4"/>
  <c r="R329" i="4"/>
  <c r="R124" i="4" s="1"/>
  <c r="R123" i="4" s="1"/>
  <c r="T356" i="4"/>
  <c r="T123" i="6"/>
  <c r="P137" i="6"/>
  <c r="R137" i="6"/>
  <c r="R151" i="6"/>
  <c r="BK163" i="6"/>
  <c r="J163" i="6"/>
  <c r="J101" i="6" s="1"/>
  <c r="T163" i="6"/>
  <c r="BK304" i="3"/>
  <c r="J304" i="3"/>
  <c r="J100" i="3" s="1"/>
  <c r="BK310" i="3"/>
  <c r="J310" i="3" s="1"/>
  <c r="J101" i="3" s="1"/>
  <c r="BK314" i="3"/>
  <c r="J314" i="3" s="1"/>
  <c r="J102" i="3" s="1"/>
  <c r="BK318" i="3"/>
  <c r="J318" i="3" s="1"/>
  <c r="J103" i="3" s="1"/>
  <c r="BK149" i="5"/>
  <c r="J149" i="5"/>
  <c r="J100" i="5" s="1"/>
  <c r="BK158" i="5"/>
  <c r="J158" i="5" s="1"/>
  <c r="J101" i="5" s="1"/>
  <c r="BK287" i="2"/>
  <c r="J287" i="2" s="1"/>
  <c r="J100" i="2" s="1"/>
  <c r="BK291" i="2"/>
  <c r="J291" i="2" s="1"/>
  <c r="J101" i="2" s="1"/>
  <c r="BK403" i="4"/>
  <c r="J403" i="4"/>
  <c r="J101" i="4" s="1"/>
  <c r="BK408" i="4"/>
  <c r="J408" i="4"/>
  <c r="J102" i="4"/>
  <c r="BK412" i="4"/>
  <c r="J412" i="4" s="1"/>
  <c r="J103" i="4" s="1"/>
  <c r="BK123" i="5"/>
  <c r="J123" i="5" s="1"/>
  <c r="J98" i="5" s="1"/>
  <c r="BK140" i="5"/>
  <c r="J140" i="5"/>
  <c r="J99" i="5" s="1"/>
  <c r="J89" i="6"/>
  <c r="E111" i="6"/>
  <c r="J118" i="6"/>
  <c r="BE126" i="6"/>
  <c r="BE128" i="6"/>
  <c r="BE159" i="6"/>
  <c r="F118" i="6"/>
  <c r="BE158" i="6"/>
  <c r="BE161" i="6"/>
  <c r="BE164" i="6"/>
  <c r="BE168" i="6"/>
  <c r="BE171" i="6"/>
  <c r="BE124" i="6"/>
  <c r="BE130" i="6"/>
  <c r="BE133" i="6"/>
  <c r="BE136" i="6"/>
  <c r="BE138" i="6"/>
  <c r="BE140" i="6"/>
  <c r="BE142" i="6"/>
  <c r="BE144" i="6"/>
  <c r="BE148" i="6"/>
  <c r="BE149" i="6"/>
  <c r="BE160" i="6"/>
  <c r="BE167" i="6"/>
  <c r="BE169" i="6"/>
  <c r="BE146" i="6"/>
  <c r="BE152" i="6"/>
  <c r="BE153" i="6"/>
  <c r="BE156" i="6"/>
  <c r="BE157" i="6"/>
  <c r="BE172" i="6"/>
  <c r="E111" i="5"/>
  <c r="F118" i="5"/>
  <c r="BE132" i="5"/>
  <c r="BE150" i="5"/>
  <c r="BE159" i="5"/>
  <c r="BE124" i="5"/>
  <c r="BE141" i="5"/>
  <c r="AW98" i="1"/>
  <c r="J89" i="5"/>
  <c r="J92" i="5"/>
  <c r="J92" i="4"/>
  <c r="F120" i="4"/>
  <c r="BE126" i="4"/>
  <c r="BE132" i="4"/>
  <c r="BE140" i="4"/>
  <c r="BE147" i="4"/>
  <c r="BE154" i="4"/>
  <c r="BE170" i="4"/>
  <c r="BE201" i="4"/>
  <c r="BE215" i="4"/>
  <c r="BE221" i="4"/>
  <c r="BE227" i="4"/>
  <c r="BE245" i="4"/>
  <c r="BE257" i="4"/>
  <c r="BE263" i="4"/>
  <c r="BE279" i="4"/>
  <c r="BE292" i="4"/>
  <c r="BE301" i="4"/>
  <c r="BE310" i="4"/>
  <c r="BE316" i="4"/>
  <c r="BE348" i="4"/>
  <c r="BE357" i="4"/>
  <c r="BE364" i="4"/>
  <c r="BE398" i="4"/>
  <c r="J89" i="4"/>
  <c r="E113" i="4"/>
  <c r="BE162" i="4"/>
  <c r="BE165" i="4"/>
  <c r="BE173" i="4"/>
  <c r="BE189" i="4"/>
  <c r="BE195" i="4"/>
  <c r="BE208" i="4"/>
  <c r="BE235" i="4"/>
  <c r="BE251" i="4"/>
  <c r="BE267" i="4"/>
  <c r="BE273" i="4"/>
  <c r="BE295" i="4"/>
  <c r="BE323" i="4"/>
  <c r="BE326" i="4"/>
  <c r="BE330" i="4"/>
  <c r="BE338" i="4"/>
  <c r="BE371" i="4"/>
  <c r="BE392" i="4"/>
  <c r="BE404" i="4"/>
  <c r="BE413" i="4"/>
  <c r="BE181" i="4"/>
  <c r="BE228" i="4"/>
  <c r="BE229" i="4"/>
  <c r="BE286" i="4"/>
  <c r="BE304" i="4"/>
  <c r="BE345" i="4"/>
  <c r="BE382" i="4"/>
  <c r="BE409" i="4"/>
  <c r="E85" i="3"/>
  <c r="J120" i="3"/>
  <c r="BE126" i="3"/>
  <c r="BE147" i="3"/>
  <c r="BE155" i="3"/>
  <c r="BE162" i="3"/>
  <c r="BE174" i="3"/>
  <c r="BE218" i="3"/>
  <c r="BE220" i="3"/>
  <c r="BE230" i="3"/>
  <c r="BE242" i="3"/>
  <c r="BE246" i="3"/>
  <c r="BE291" i="3"/>
  <c r="BE311" i="3"/>
  <c r="BE171" i="3"/>
  <c r="BE183" i="3"/>
  <c r="BE258" i="3"/>
  <c r="BE275" i="3"/>
  <c r="BE282" i="3"/>
  <c r="F92" i="3"/>
  <c r="BE180" i="3"/>
  <c r="BE191" i="3"/>
  <c r="BE199" i="3"/>
  <c r="BE219" i="3"/>
  <c r="BE252" i="3"/>
  <c r="BE269" i="3"/>
  <c r="BE299" i="3"/>
  <c r="BE305" i="3"/>
  <c r="J89" i="3"/>
  <c r="BE132" i="3"/>
  <c r="BE140" i="3"/>
  <c r="BE206" i="3"/>
  <c r="BE212" i="3"/>
  <c r="BE236" i="3"/>
  <c r="BE264" i="3"/>
  <c r="BE315" i="3"/>
  <c r="BE319" i="3"/>
  <c r="F92" i="2"/>
  <c r="J92" i="2"/>
  <c r="E111" i="2"/>
  <c r="J115" i="2"/>
  <c r="BE252" i="2"/>
  <c r="BE124" i="2"/>
  <c r="BE130" i="2"/>
  <c r="BE138" i="2"/>
  <c r="BE145" i="2"/>
  <c r="BE153" i="2"/>
  <c r="BE160" i="2"/>
  <c r="BE163" i="2"/>
  <c r="BE166" i="2"/>
  <c r="BE169" i="2"/>
  <c r="BE177" i="2"/>
  <c r="BE185" i="2"/>
  <c r="BE192" i="2"/>
  <c r="BE198" i="2"/>
  <c r="BE204" i="2"/>
  <c r="BE205" i="2"/>
  <c r="BE206" i="2"/>
  <c r="BE214" i="2"/>
  <c r="BE220" i="2"/>
  <c r="BE224" i="2"/>
  <c r="BE230" i="2"/>
  <c r="BE247" i="2"/>
  <c r="BE236" i="2"/>
  <c r="BE242" i="2"/>
  <c r="BE258" i="2"/>
  <c r="BE265" i="2"/>
  <c r="BE274" i="2"/>
  <c r="BE282" i="2"/>
  <c r="BE288" i="2"/>
  <c r="BE292" i="2"/>
  <c r="F37" i="2"/>
  <c r="BD95" i="1" s="1"/>
  <c r="F34" i="3"/>
  <c r="BA96" i="1"/>
  <c r="F37" i="3"/>
  <c r="BD96" i="1" s="1"/>
  <c r="F35" i="4"/>
  <c r="BB97" i="1"/>
  <c r="J34" i="6"/>
  <c r="AW99" i="1" s="1"/>
  <c r="F34" i="2"/>
  <c r="BA95" i="1"/>
  <c r="J34" i="3"/>
  <c r="AW96" i="1" s="1"/>
  <c r="F37" i="4"/>
  <c r="BD97" i="1"/>
  <c r="F34" i="5"/>
  <c r="BA98" i="1" s="1"/>
  <c r="F37" i="5"/>
  <c r="BD98" i="1"/>
  <c r="F34" i="6"/>
  <c r="BA99" i="1" s="1"/>
  <c r="J34" i="2"/>
  <c r="AW95" i="1"/>
  <c r="F36" i="3"/>
  <c r="BC96" i="1" s="1"/>
  <c r="F34" i="4"/>
  <c r="BA97" i="1"/>
  <c r="F35" i="5"/>
  <c r="BB98" i="1" s="1"/>
  <c r="F37" i="6"/>
  <c r="BD99" i="1"/>
  <c r="F36" i="2"/>
  <c r="BC95" i="1" s="1"/>
  <c r="F35" i="2"/>
  <c r="BB95" i="1"/>
  <c r="F35" i="3"/>
  <c r="BB96" i="1" s="1"/>
  <c r="F36" i="4"/>
  <c r="BC97" i="1"/>
  <c r="J34" i="4"/>
  <c r="AW97" i="1" s="1"/>
  <c r="F36" i="5"/>
  <c r="BC98" i="1"/>
  <c r="F36" i="6"/>
  <c r="BC99" i="1" s="1"/>
  <c r="F35" i="6"/>
  <c r="BB99" i="1"/>
  <c r="BK124" i="3" l="1"/>
  <c r="J124" i="3" s="1"/>
  <c r="J97" i="3" s="1"/>
  <c r="BK124" i="4"/>
  <c r="J124" i="4" s="1"/>
  <c r="J97" i="4" s="1"/>
  <c r="T124" i="4"/>
  <c r="T123" i="4" s="1"/>
  <c r="T122" i="6"/>
  <c r="T121" i="6"/>
  <c r="R122" i="6"/>
  <c r="R121" i="6" s="1"/>
  <c r="P122" i="6"/>
  <c r="P121" i="6"/>
  <c r="AU99" i="1" s="1"/>
  <c r="R122" i="2"/>
  <c r="R121" i="2" s="1"/>
  <c r="BK122" i="6"/>
  <c r="J122" i="6" s="1"/>
  <c r="J97" i="6" s="1"/>
  <c r="P122" i="2"/>
  <c r="P121" i="2"/>
  <c r="AU95" i="1" s="1"/>
  <c r="J123" i="6"/>
  <c r="J98" i="6" s="1"/>
  <c r="BK122" i="2"/>
  <c r="J122" i="2"/>
  <c r="J97" i="2" s="1"/>
  <c r="BK122" i="5"/>
  <c r="J122" i="5"/>
  <c r="J97" i="5"/>
  <c r="BK123" i="4"/>
  <c r="J123" i="4" s="1"/>
  <c r="J96" i="4" s="1"/>
  <c r="BK123" i="3"/>
  <c r="J123" i="3" s="1"/>
  <c r="J30" i="3" s="1"/>
  <c r="AG96" i="1" s="1"/>
  <c r="F33" i="2"/>
  <c r="AZ95" i="1" s="1"/>
  <c r="J33" i="4"/>
  <c r="AV97" i="1" s="1"/>
  <c r="AT97" i="1" s="1"/>
  <c r="J33" i="3"/>
  <c r="AV96" i="1"/>
  <c r="AT96" i="1" s="1"/>
  <c r="F33" i="5"/>
  <c r="AZ98" i="1" s="1"/>
  <c r="F33" i="6"/>
  <c r="AZ99" i="1"/>
  <c r="BC94" i="1"/>
  <c r="W32" i="1" s="1"/>
  <c r="BA94" i="1"/>
  <c r="W30" i="1"/>
  <c r="F33" i="3"/>
  <c r="AZ96" i="1" s="1"/>
  <c r="J33" i="5"/>
  <c r="AV98" i="1"/>
  <c r="AT98" i="1"/>
  <c r="J33" i="6"/>
  <c r="AV99" i="1"/>
  <c r="AT99" i="1"/>
  <c r="BD94" i="1"/>
  <c r="W33" i="1" s="1"/>
  <c r="BB94" i="1"/>
  <c r="W31" i="1"/>
  <c r="J33" i="2"/>
  <c r="AV95" i="1" s="1"/>
  <c r="AT95" i="1" s="1"/>
  <c r="F33" i="4"/>
  <c r="AZ97" i="1" s="1"/>
  <c r="BK121" i="2" l="1"/>
  <c r="J121" i="2"/>
  <c r="BK121" i="5"/>
  <c r="J121" i="5" s="1"/>
  <c r="J96" i="5" s="1"/>
  <c r="BK121" i="6"/>
  <c r="J121" i="6"/>
  <c r="AN96" i="1"/>
  <c r="J96" i="3"/>
  <c r="J39" i="3"/>
  <c r="AU94" i="1"/>
  <c r="J30" i="2"/>
  <c r="AG95" i="1" s="1"/>
  <c r="J30" i="6"/>
  <c r="AG99" i="1"/>
  <c r="J30" i="4"/>
  <c r="AG97" i="1" s="1"/>
  <c r="AY94" i="1"/>
  <c r="AW94" i="1"/>
  <c r="AK30" i="1"/>
  <c r="AZ94" i="1"/>
  <c r="W29" i="1"/>
  <c r="AX94" i="1"/>
  <c r="J39" i="2" l="1"/>
  <c r="J39" i="6"/>
  <c r="J96" i="6"/>
  <c r="J96" i="2"/>
  <c r="J39" i="4"/>
  <c r="AN97" i="1"/>
  <c r="AN99" i="1"/>
  <c r="AN95" i="1"/>
  <c r="J30" i="5"/>
  <c r="AG98" i="1" s="1"/>
  <c r="AG94" i="1" s="1"/>
  <c r="AK26" i="1" s="1"/>
  <c r="AK35" i="1" s="1"/>
  <c r="AV94" i="1"/>
  <c r="AK29" i="1" s="1"/>
  <c r="J39" i="5" l="1"/>
  <c r="AN98" i="1"/>
  <c r="AT94" i="1"/>
  <c r="AN94" i="1"/>
</calcChain>
</file>

<file path=xl/sharedStrings.xml><?xml version="1.0" encoding="utf-8"?>
<sst xmlns="http://schemas.openxmlformats.org/spreadsheetml/2006/main" count="7356" uniqueCount="781">
  <si>
    <t>Export Komplet</t>
  </si>
  <si>
    <t/>
  </si>
  <si>
    <t>2.0</t>
  </si>
  <si>
    <t>False</t>
  </si>
  <si>
    <t>{4e2b1a68-a51a-44b8-b4a3-d6328faf7a52}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</si>
  <si>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</si>
  <si>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</si>
  <si>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</si>
  <si>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</si>
  <si>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</si>
  <si>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</si>
  <si>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</si>
  <si>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</si>
  <si>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(ES_43)_2023_07_18o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</si>
  <si>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</si>
  <si>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</si>
  <si>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Třemošná, ř.km 39,40 – 40,08, Čbán, revitalizace údolní nivy</t>
  </si>
  <si>
    <t>KSO:</t>
  </si>
  <si>
    <t>CC-CZ:</t>
  </si>
  <si>
    <t>Místo:</t>
  </si>
  <si>
    <t xml:space="preserve"> </t>
  </si>
  <si>
    <t>Datum:</t>
  </si>
  <si>
    <t>18. 7. 2023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</si>
  <si>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</si>
  <si>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</si>
  <si>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</si>
  <si>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</si>
  <si>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</si>
  <si>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</si>
  <si>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</si>
  <si>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</si>
  <si>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</si>
  <si>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48585904</t>
  </si>
  <si>
    <t>ENVISYSTEM, s.r.o., U Nikolajky 15, 15000  Praha 5</t>
  </si>
  <si>
    <t>CZ48585904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</si>
  <si>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</si>
  <si>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</si>
  <si>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</si>
  <si>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Cenová úroveň CU 2023/II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</si>
  <si>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</si>
  <si>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</si>
  <si>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</si>
  <si>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</si>
  <si>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</si>
  <si>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</si>
  <si>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</si>
  <si>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</si>
  <si>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</si>
  <si>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</si>
  <si>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</si>
  <si>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</si>
  <si>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</si>
  <si>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</si>
  <si>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</si>
  <si>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</si>
  <si>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</si>
  <si>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</si>
  <si>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</si>
  <si>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</si>
  <si>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</si>
  <si>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</si>
  <si>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</si>
  <si>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</si>
  <si>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</si>
  <si>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</si>
  <si>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</si>
  <si>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</si>
  <si>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</si>
  <si>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</si>
  <si>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</si>
  <si>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</si>
  <si>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</si>
  <si>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</si>
  <si>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</si>
  <si>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</si>
  <si>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</si>
  <si>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</si>
  <si>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</si>
  <si>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</si>
  <si>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</si>
  <si>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</si>
  <si>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</si>
  <si>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</si>
  <si>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</si>
  <si>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</si>
  <si>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úsek A</t>
  </si>
  <si>
    <t>STA</t>
  </si>
  <si>
    <t>1</t>
  </si>
  <si>
    <t>{a3b33586-2d82-453d-885d-9accbb19caa7}</t>
  </si>
  <si>
    <t>2</t>
  </si>
  <si>
    <t>02</t>
  </si>
  <si>
    <t>úsek B</t>
  </si>
  <si>
    <t>{e8a707e0-2b80-4bf8-94a7-2130fa26b532}</t>
  </si>
  <si>
    <t>03</t>
  </si>
  <si>
    <t>úsek C</t>
  </si>
  <si>
    <t>{10e2b827-41eb-4038-b91e-b6aae7623080}</t>
  </si>
  <si>
    <t>04</t>
  </si>
  <si>
    <t>DK – dočasné konstrukce a práce</t>
  </si>
  <si>
    <t>VON</t>
  </si>
  <si>
    <t>{7164aeeb-0999-4928-93c9-82d94bcc59f7}</t>
  </si>
  <si>
    <t>05</t>
  </si>
  <si>
    <t>Vedlejší a ostatní náklady</t>
  </si>
  <si>
    <t>{137841ca-76c1-4b68-99dd-077a6ca74f22}</t>
  </si>
  <si>
    <t>KRYCÍ LIST SOUPISU PRACÍ</t>
  </si>
  <si>
    <t>Objekt:</t>
  </si>
  <si>
    <t>01 - úsek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</si>
  <si>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</si>
  <si>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</si>
  <si>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</si>
  <si>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</si>
  <si>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</si>
  <si>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</si>
  <si>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</si>
  <si>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</si>
  <si>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</si>
  <si>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</si>
  <si>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</si>
  <si>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</si>
  <si>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</si>
  <si>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</si>
  <si>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</si>
  <si>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</si>
  <si>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</si>
  <si>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</si>
  <si>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</si>
  <si>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</si>
  <si>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</si>
  <si>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</si>
  <si>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</si>
  <si>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</si>
  <si>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</si>
  <si>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</si>
  <si>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</si>
  <si>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</si>
  <si>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</si>
  <si>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</si>
  <si>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</si>
  <si>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02</t>
  </si>
  <si>
    <t>4</t>
  </si>
  <si>
    <t>143165681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</si>
  <si>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</si>
  <si>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</si>
  <si>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</si>
  <si>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https://podminky.urs.cz/item/CS_URS_2023_02/111251101</t>
  </si>
  <si>
    <t>VV</t>
  </si>
  <si>
    <t>přílohy C.4a</t>
  </si>
  <si>
    <t>100"m2"</t>
  </si>
  <si>
    <t>Součet</t>
  </si>
  <si>
    <t>112101101</t>
  </si>
  <si>
    <t>Odstranění stromů listnatých průměru kmene přes 100 do 300 mm</t>
  </si>
  <si>
    <t>kus</t>
  </si>
  <si>
    <t>-723309291</t>
  </si>
  <si>
    <t>Odstranění stromů s odřezáním kmene a s odvětvením listnatých, průměru kmene přes 100 do 300 mm</t>
  </si>
  <si>
    <t>https://podminky.urs.cz/item/CS_URS_2023_02/112101101</t>
  </si>
  <si>
    <t>Kácení listnatých stromů, průměr kmene do D  300 mm - celkem 8 ks</t>
  </si>
  <si>
    <t>Kácení s odvětvením</t>
  </si>
  <si>
    <t>4"ks"</t>
  </si>
  <si>
    <t>3</t>
  </si>
  <si>
    <t>112101101R</t>
  </si>
  <si>
    <t>Odstranění stromů listnatých průměru kmene přes 100 do 300 mm bez odvětvení</t>
  </si>
  <si>
    <t>R-položka</t>
  </si>
  <si>
    <t>1052377485</t>
  </si>
  <si>
    <t>Odstranění stromů s odřezáním kmene bez odvětvení listnatých, průměru kmene přes 100 do 300 mm</t>
  </si>
  <si>
    <t>Kácení listnatých stromů bez odvětvení, průměr kmene do D  300 mm - celkem 8 ks</t>
  </si>
  <si>
    <t>stromy ponecháme vč. větví vcelku a vložíme do tůní</t>
  </si>
  <si>
    <t>112101102</t>
  </si>
  <si>
    <t>Odstranění stromů listnatých průměru kmene přes 300 do 500 mm</t>
  </si>
  <si>
    <t>-66569252</t>
  </si>
  <si>
    <t>Odstranění stromů s odřezáním kmene a s odvětvením listnatých, průměru kmene přes 300 do 500 mm</t>
  </si>
  <si>
    <t>https://podminky.urs.cz/item/CS_URS_2023_02/112101102</t>
  </si>
  <si>
    <t>Kácení listnatých stromů, průměr kmene D 500 mm - celkem 3 ks</t>
  </si>
  <si>
    <t>5</t>
  </si>
  <si>
    <t>112101102R</t>
  </si>
  <si>
    <t>Odstranění stromů listnatých průměru kmene přes 300 do 500 mm bez odvětvení</t>
  </si>
  <si>
    <t>-2112997079</t>
  </si>
  <si>
    <t>Odstranění stromů s odřezáním kmene bez odvětvení listnatých, průměru kmene přes 300 do 500 mm</t>
  </si>
  <si>
    <t>Kácení listnatých stromů bez odvětvení, průměr kmene D 500 mm - celkem 3 ks</t>
  </si>
  <si>
    <t>6</t>
  </si>
  <si>
    <t>11215521R</t>
  </si>
  <si>
    <t>Štěpkování solitérních stromků a větví průměru kmene do 300 mm</t>
  </si>
  <si>
    <t>1913845547</t>
  </si>
  <si>
    <t>Štěpkování stromků a větví solitérů, průměru kmene do 300 mm</t>
  </si>
  <si>
    <t>P</t>
  </si>
  <si>
    <t>Poznámka k položce:_x000D_
štěpku ponechat na místě</t>
  </si>
  <si>
    <t>7</t>
  </si>
  <si>
    <t>11215522R</t>
  </si>
  <si>
    <t xml:space="preserve">Štěpkování solitérních stromků a větví průměru kmene přes 300 do 500 mm </t>
  </si>
  <si>
    <t>2033894826</t>
  </si>
  <si>
    <t>Štěpkování stromků a větví solitérů, průměru kmene přes 300 do 500 mm</t>
  </si>
  <si>
    <t>8</t>
  </si>
  <si>
    <t>112155311</t>
  </si>
  <si>
    <t>Štěpkování keřového porostu středně hustého s naložením</t>
  </si>
  <si>
    <t>264130583</t>
  </si>
  <si>
    <t>Štěpkování s naložením na dopravní prostředek a odvozem do 20 km keřového porostu středně hustého</t>
  </si>
  <si>
    <t>https://podminky.urs.cz/item/CS_URS_2023_02/112155311</t>
  </si>
  <si>
    <t>9</t>
  </si>
  <si>
    <t>112251101</t>
  </si>
  <si>
    <t>Odstranění pařezů průměru přes 100 do 300 mm</t>
  </si>
  <si>
    <t>357904694</t>
  </si>
  <si>
    <t>Odstranění pařezů strojně s jejich vykopáním, vytrháním nebo odstřelením průměru přes 100 do 300 mm</t>
  </si>
  <si>
    <t>https://podminky.urs.cz/item/CS_URS_2023_02/112251101</t>
  </si>
  <si>
    <t>Poznámka k položce:_x000D_
zbylé pařezy ponecháváme v zemi (2 ks)</t>
  </si>
  <si>
    <t>odstranění pařezů D 300 mm a ponechání na místě v tůni</t>
  </si>
  <si>
    <t>6"ks"</t>
  </si>
  <si>
    <t>10</t>
  </si>
  <si>
    <t>112251102</t>
  </si>
  <si>
    <t>Odstranění pařezů průměru přes 300 do 500 mm</t>
  </si>
  <si>
    <t>-492021321</t>
  </si>
  <si>
    <t>Odstranění pařezů strojně s jejich vykopáním, vytrháním nebo odstřelením průměru přes 300 do 500 mm</t>
  </si>
  <si>
    <t>https://podminky.urs.cz/item/CS_URS_2023_02/112251102</t>
  </si>
  <si>
    <t>Poznámka k položce:_x000D_
zbylé pařezy ponecháváme v zemi (1 ks)</t>
  </si>
  <si>
    <t>odstranění pařezů do D 500 mm a ponechání na místě v tůni</t>
  </si>
  <si>
    <t>2"ks"</t>
  </si>
  <si>
    <t>11</t>
  </si>
  <si>
    <t>121151123</t>
  </si>
  <si>
    <t>Sejmutí ornice plochy přes 500 m2 tl vrstvy do 200 mm strojně</t>
  </si>
  <si>
    <t>-1471340257</t>
  </si>
  <si>
    <t>Sejmutí ornice strojně při souvislé ploše přes 500 m2, tl. vrstvy do 200 mm</t>
  </si>
  <si>
    <t>https://podminky.urs.cz/item/CS_URS_2023_02/121151123</t>
  </si>
  <si>
    <t>přílohy D.3.1 - D.3.3, D.4.1, D.4.2 - D.4.5, D.5, D.6.1 - D.6.4</t>
  </si>
  <si>
    <t>SEJMUTÍ ORNICE tl. 200 mm</t>
  </si>
  <si>
    <t>1307,35"m2"</t>
  </si>
  <si>
    <t>12</t>
  </si>
  <si>
    <t>124353101</t>
  </si>
  <si>
    <t>Vykopávky pro koryta vodotečí v hornině třídy těžitelnosti II skupiny 4 objem do 1000 m3 strojně</t>
  </si>
  <si>
    <t>m3</t>
  </si>
  <si>
    <t>-1854384829</t>
  </si>
  <si>
    <t>Vykopávky pro koryta vodotečí strojně v hornině třídy těžitelnosti II skupiny 4 přes 100 do 1 000 m3</t>
  </si>
  <si>
    <t>https://podminky.urs.cz/item/CS_URS_2023_02/124353101</t>
  </si>
  <si>
    <t>75,1"m3"</t>
  </si>
  <si>
    <t>13</t>
  </si>
  <si>
    <t>131251104</t>
  </si>
  <si>
    <t>Hloubení jam nezapažených v hornině třídy těžitelnosti I skupiny 3 objem do 500 m3 strojně</t>
  </si>
  <si>
    <t>-685792084</t>
  </si>
  <si>
    <t>Hloubení nezapažených jam a zářezů strojně s urovnáním dna do předepsaného profilu a spádu v hornině třídy těžitelnosti I skupiny 3 přes 100 do 500 m3</t>
  </si>
  <si>
    <t>https://podminky.urs.cz/item/CS_URS_2023_02/131251104</t>
  </si>
  <si>
    <t>424,25"m3"</t>
  </si>
  <si>
    <t>14</t>
  </si>
  <si>
    <t>1622000R1</t>
  </si>
  <si>
    <t>Vložení stromů D kmene do 300 mm do tůní</t>
  </si>
  <si>
    <t>389690089</t>
  </si>
  <si>
    <t>1622000R2</t>
  </si>
  <si>
    <t>Vložení stromů D kmene do 500 mm do tůní</t>
  </si>
  <si>
    <t>-2139392562</t>
  </si>
  <si>
    <t>16</t>
  </si>
  <si>
    <t>162451105</t>
  </si>
  <si>
    <t>Vodorovné přemístění přes 1 000 do 1500 m výkopku/sypaniny z horniny třídy těžitelnosti I skupiny 1 až 3</t>
  </si>
  <si>
    <t>-1016755507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</si>
  <si>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</si>
  <si>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https://podminky.urs.cz/item/CS_URS_2023_02/162451105</t>
  </si>
  <si>
    <t>vodorovné přemístění výkopku do 1,4 km přímo do místa násypu</t>
  </si>
  <si>
    <t>ornice, vod. přem. na mezideponii do 1,4 km</t>
  </si>
  <si>
    <t>1307,35"m2"*0,2</t>
  </si>
  <si>
    <t>17</t>
  </si>
  <si>
    <t>162451125</t>
  </si>
  <si>
    <t>Vodorovné přemístění přes 1 000 do 1500 m výkopku/sypaniny z horniny třídy těžitelnosti II skupiny 4 a 5</t>
  </si>
  <si>
    <t>2142537907</t>
  </si>
  <si>
    <t>Vodorovné přemístění výkopku nebo sypaniny po suchu na obvyklém dopravním prostředku, bez naložení výkopku, avšak se složením bez rozhrnutí z horniny třídy těžitelnosti II skupiny 4 a 5 na vzdálenost přes 1 000 do 1 500 m</t>
  </si>
  <si>
    <t>https://podminky.urs.cz/item/CS_URS_2023_02/162451125</t>
  </si>
  <si>
    <t>18</t>
  </si>
  <si>
    <t>1712012R1</t>
  </si>
  <si>
    <t>Poplatek za uložení štěpky</t>
  </si>
  <si>
    <t>kpl</t>
  </si>
  <si>
    <t>-858114779</t>
  </si>
  <si>
    <t>100m2 - křoviny</t>
  </si>
  <si>
    <t>1"kpl"</t>
  </si>
  <si>
    <t>19</t>
  </si>
  <si>
    <t>171251201</t>
  </si>
  <si>
    <t>Uložení sypaniny na skládky nebo meziskládky</t>
  </si>
  <si>
    <t>-886308704</t>
  </si>
  <si>
    <t>Uložení sypaniny na skládky nebo meziskládky bez hutnění s upravením uložené sypaniny do předepsaného tvaru</t>
  </si>
  <si>
    <t>https://podminky.urs.cz/item/CS_URS_2023_02/171251201</t>
  </si>
  <si>
    <t>ornice, uložení na mezideponii</t>
  </si>
  <si>
    <t>20</t>
  </si>
  <si>
    <t>181951112</t>
  </si>
  <si>
    <t>Úprava pláně v hornině třídy těžitelnosti I skupiny 1 až 3 se zhutněním strojně</t>
  </si>
  <si>
    <t>-1836697537</t>
  </si>
  <si>
    <t>Úprava pláně vyrovnáním výškových rozdílů strojně v hornině třídy těžitelnosti I, skupiny 1 až 3 se zhutněním</t>
  </si>
  <si>
    <t>https://podminky.urs.cz/item/CS_URS_2023_02/181951112</t>
  </si>
  <si>
    <t>627,38"m2"</t>
  </si>
  <si>
    <t>182251101</t>
  </si>
  <si>
    <t>Svahování násypů strojně</t>
  </si>
  <si>
    <t>1231955277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</si>
  <si>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</si>
  <si>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</si>
  <si>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857,29"m2"</t>
  </si>
  <si>
    <t>22</t>
  </si>
  <si>
    <t>184818231</t>
  </si>
  <si>
    <t>Ochrana kmene průměru do 300 mm bedněním výšky do 2 m</t>
  </si>
  <si>
    <t>1296021065</t>
  </si>
  <si>
    <t>Ochrana kmene bedněním před poškozením stavebním provozem zřízení včetně odstranění výšky bednění do 2 m průměru kmene do 300 mm</t>
  </si>
  <si>
    <t>https://podminky.urs.cz/item/CS_URS_2023_02/184818231</t>
  </si>
  <si>
    <t>8"ks"</t>
  </si>
  <si>
    <t>23</t>
  </si>
  <si>
    <t>184818232</t>
  </si>
  <si>
    <t>Ochrana kmene průměru přes 300 do 500 mm bedněním výšky do 2 m</t>
  </si>
  <si>
    <t>1808919249</t>
  </si>
  <si>
    <t>Ochrana kmene bedněním před poškozením stavebním provozem zřízení včetně odstranění výšky bednění do 2 m průměru kmene přes 300 do 500 mm</t>
  </si>
  <si>
    <t>https://podminky.urs.cz/item/CS_URS_2023_02/184818232</t>
  </si>
  <si>
    <t>5"ks"</t>
  </si>
  <si>
    <t>24</t>
  </si>
  <si>
    <t>184818233</t>
  </si>
  <si>
    <t>Ochrana kmene průměru přes 500 do 700 mm bedněním výšky do 2 m</t>
  </si>
  <si>
    <t>1358841772</t>
  </si>
  <si>
    <t>Ochrana kmene bedněním před poškozením stavebním provozem zřízení včetně odstranění výšky bednění do 2 m průměru kmene přes 500 do 700 mm</t>
  </si>
  <si>
    <t>https://podminky.urs.cz/item/CS_URS_2023_02/184818233</t>
  </si>
  <si>
    <t>1"ks"</t>
  </si>
  <si>
    <t>Vodorovné konstrukce</t>
  </si>
  <si>
    <t>25</t>
  </si>
  <si>
    <t>457541111</t>
  </si>
  <si>
    <t>Filtrační vrstvy ze štěrkodrti bez zhutnění frakce od 0 až 22 do 0 až 63 mm</t>
  </si>
  <si>
    <t>-359184972</t>
  </si>
  <si>
    <t>Filtrační vrstvy jakékoliv tloušťky a sklonu  ze štěrkodrti bez zhutnění, frakce od 0-22 do 0-63 mm</t>
  </si>
  <si>
    <t>https://podminky.urs.cz/item/CS_URS_2023_02/457541111</t>
  </si>
  <si>
    <t>FILTR. VRSTVA fr. 0-63, tl. 0.2 m</t>
  </si>
  <si>
    <t>47,19"m3"</t>
  </si>
  <si>
    <t>26</t>
  </si>
  <si>
    <t>463212111</t>
  </si>
  <si>
    <t>Rovnanina z lomového kamene upraveného s vyklínováním spár úlomky kamene</t>
  </si>
  <si>
    <t>183840680</t>
  </si>
  <si>
    <t>Rovnanina z lomového kamene upraveného, tříděného jakékoliv tloušťky rovnaniny s vyklínováním spár a dutin úlomky kamene</t>
  </si>
  <si>
    <t>https://podminky.urs.cz/item/CS_URS_2023_02/463212111</t>
  </si>
  <si>
    <t>BALV. ROVNANINA DS=0.3÷0,5 m</t>
  </si>
  <si>
    <t xml:space="preserve">96,2"m3" </t>
  </si>
  <si>
    <t>BALV. ROVNANINA DS=0.4÷0.7 m - PRAHY V KORYTĚ</t>
  </si>
  <si>
    <t xml:space="preserve">25,9"m3"  </t>
  </si>
  <si>
    <t>27</t>
  </si>
  <si>
    <t>463212191</t>
  </si>
  <si>
    <t>Příplatek za vypracováni líce rovnaniny</t>
  </si>
  <si>
    <t>-518235730</t>
  </si>
  <si>
    <t>Rovnanina z lomového kamene upraveného, tříděného  Příplatek k cenám za vypracování líce</t>
  </si>
  <si>
    <t>https://podminky.urs.cz/item/CS_URS_2023_02/463212191</t>
  </si>
  <si>
    <t>BALV. ROVNANINA DS=0.3÷0.5 m</t>
  </si>
  <si>
    <t>96,2/0,4</t>
  </si>
  <si>
    <t>25,9/0,55</t>
  </si>
  <si>
    <t>28</t>
  </si>
  <si>
    <t>46751011R</t>
  </si>
  <si>
    <t>Solitérní balvany, osazení vč. dodávky</t>
  </si>
  <si>
    <t>-841463346</t>
  </si>
  <si>
    <t>SOLITÉRNÍ BALVANY DS=0.6 m VOLNĚ ULOŽENY DO DNA TŮNÍ</t>
  </si>
  <si>
    <t xml:space="preserve">3,6"m3"  </t>
  </si>
  <si>
    <t>998</t>
  </si>
  <si>
    <t>Přesun hmot</t>
  </si>
  <si>
    <t>29</t>
  </si>
  <si>
    <t>998332011</t>
  </si>
  <si>
    <t>Přesun hmot pro úpravy vodních toků a kanály</t>
  </si>
  <si>
    <t>t</t>
  </si>
  <si>
    <t>74391063</t>
  </si>
  <si>
    <t>Přesun hmot pro úpravy vodních toků a kanály, hráze rybníků apod.  dopravní vzdálenost do 500 m</t>
  </si>
  <si>
    <t>https://podminky.urs.cz/item/CS_URS_2023_02/998332011</t>
  </si>
  <si>
    <t>OST</t>
  </si>
  <si>
    <t>Ostatní</t>
  </si>
  <si>
    <t>30</t>
  </si>
  <si>
    <t>R_001</t>
  </si>
  <si>
    <t>Jímkování - zřízení a odstranění</t>
  </si>
  <si>
    <t>2056632858</t>
  </si>
  <si>
    <t>Poznámka k položce:_x000D_
Jímkování zahrnuje veškeré práce, materiál a poplatky pro zřízení a odstranění jímkování pro realizaci přelivů (vč. převedení vody). Projekt předpokládá realizaci pod ochranou stavebních jímek ochráněnými např. nasypanými zemními hrázkami s vodou převáděnou potrubím (předpokládáme ochranu na Q30d průtok s odpovídajícím potrubím 1x DN300 ve sklonu 2%).</t>
  </si>
  <si>
    <t>02 - úsek B</t>
  </si>
  <si>
    <t xml:space="preserve">    8 - Trubní vedení</t>
  </si>
  <si>
    <t xml:space="preserve">    997 - Přesun sutě</t>
  </si>
  <si>
    <t>111251103</t>
  </si>
  <si>
    <t>Odstranění křovin a stromů průměru kmene do 100 mm i s kořeny sklonu terénu do 1:5 z celkové plochy přes 500 m2 strojně</t>
  </si>
  <si>
    <t>2061954199</t>
  </si>
  <si>
    <t>Odstranění křovin a stromů s odstraněním kořenů strojně průměru kmene do 100 mm v rovině nebo ve svahu sklonu terénu do 1:5, při celkové ploše přes 500 m2</t>
  </si>
  <si>
    <t>https://podminky.urs.cz/item/CS_URS_2023_02/111251103</t>
  </si>
  <si>
    <t>přílohy C.4b</t>
  </si>
  <si>
    <t>860"m2"</t>
  </si>
  <si>
    <t>Kácení listnatých stromů, průměr kmene do D  300 mm - celkem 20 ks</t>
  </si>
  <si>
    <t>10"ks"</t>
  </si>
  <si>
    <t>Kácení listnatých stromů bez odvětvení, průměr kmene do D  300 mm - celkem 20 ks</t>
  </si>
  <si>
    <t>112101122</t>
  </si>
  <si>
    <t>Odstranění stromů jehličnatých průměru kmene přes 300 do 500 mm</t>
  </si>
  <si>
    <t>-1837270159</t>
  </si>
  <si>
    <t>Odstranění stromů s odřezáním kmene a s odvětvením jehličnatých bez odkornění, průměru kmene přes 300 do 500 mm</t>
  </si>
  <si>
    <t>https://podminky.urs.cz/item/CS_URS_2023_02/112101122</t>
  </si>
  <si>
    <t xml:space="preserve">Poznámka k položce:_x000D_
pařezy - ponechat v zemi_x000D_
větve - štěpkování_x000D_
</t>
  </si>
  <si>
    <t xml:space="preserve">Kácení jehličnatých stromů, průměr kmene D 500 mm </t>
  </si>
  <si>
    <t>1"ks"  "listnatý strom</t>
  </si>
  <si>
    <t>4"ks"  "jehličnatý strom</t>
  </si>
  <si>
    <t>Poznámka k položce:_x000D_
zbylé pařezy ponecháváme v zemi (2 ks) - stromy listnaté</t>
  </si>
  <si>
    <t>18"ks"</t>
  </si>
  <si>
    <t>Poznámka k položce:_x000D_
zbylé pařezy ponecháváme v zemi (2 ks) - stromy listnaté_x000D_
zbylé pařezy ponecháváme v zemi (4 ks) - stromy jehličnaté</t>
  </si>
  <si>
    <t>přílohy D.3.4 - D.3.6, D.4.6, D.4.7 - D.4.13, D.5, D.6.5 - D.6.11</t>
  </si>
  <si>
    <t>2770,57"m2"</t>
  </si>
  <si>
    <t>77,1"m3"</t>
  </si>
  <si>
    <t>131251105</t>
  </si>
  <si>
    <t>Hloubení jam nezapažených v hornině třídy těžitelnosti I skupiny 3 objemu do 1000 m3 strojně</t>
  </si>
  <si>
    <t>323768812</t>
  </si>
  <si>
    <t>Hloubení nezapažených jam a zářezů strojně s urovnáním dna do předepsaného profilu a spádu v hornině třídy těžitelnosti I skupiny 3 přes 500 do 1 000 m3</t>
  </si>
  <si>
    <t>https://podminky.urs.cz/item/CS_URS_2023_02/131251105</t>
  </si>
  <si>
    <t>663"m3"</t>
  </si>
  <si>
    <t>907797983</t>
  </si>
  <si>
    <t>554,1"m3"</t>
  </si>
  <si>
    <t>-35,5"m3"   "odpočet, využití do násypu přímo v místě</t>
  </si>
  <si>
    <t>Mezisoučet</t>
  </si>
  <si>
    <t>vodorovné přemístění výkopku do 1,4km přímo do místa násypu</t>
  </si>
  <si>
    <t>734441380</t>
  </si>
  <si>
    <t>171151103</t>
  </si>
  <si>
    <t>Uložení sypaniny z hornin soudržných do násypů zhutněných strojně</t>
  </si>
  <si>
    <t>1588638613</t>
  </si>
  <si>
    <t>Uložení sypanin do násypů strojně s rozprostřením sypaniny ve vrstvách a s hrubým urovnáním zhutněných z hornin soudržných jakékoliv třídy těžitelnosti</t>
  </si>
  <si>
    <t>https://podminky.urs.cz/item/CS_URS_2023_02/171151103</t>
  </si>
  <si>
    <t>přílohy D.3.4 - D.3.6, D.4.6, D.4.7 - D.4.13, D.5, D.6.5 - D.6.11, D.6.14</t>
  </si>
  <si>
    <t>35,5"m3"   "částečný přebytek ornice</t>
  </si>
  <si>
    <t>1712012R2</t>
  </si>
  <si>
    <t>860m2 - křoviny</t>
  </si>
  <si>
    <t>518,6"m3"</t>
  </si>
  <si>
    <t>1284"m2"</t>
  </si>
  <si>
    <t>1814,7"m2"</t>
  </si>
  <si>
    <t>3"ks"</t>
  </si>
  <si>
    <t>55,2"m3"</t>
  </si>
  <si>
    <t xml:space="preserve">121,3"m3" </t>
  </si>
  <si>
    <t xml:space="preserve">20,2"m3"  </t>
  </si>
  <si>
    <t>121,3/0,4</t>
  </si>
  <si>
    <t>20,2/0,55</t>
  </si>
  <si>
    <t xml:space="preserve">7,9"m3"  </t>
  </si>
  <si>
    <t>Trubní vedení</t>
  </si>
  <si>
    <t>810441811</t>
  </si>
  <si>
    <t>Bourání stávajícího potrubí z betonu DN přes 400 do 600</t>
  </si>
  <si>
    <t>m</t>
  </si>
  <si>
    <t>-590115803</t>
  </si>
  <si>
    <t>Bourání stávajícího potrubí z betonu v otevřeném výkopu DN přes 400 do 600</t>
  </si>
  <si>
    <t>https://podminky.urs.cz/item/CS_URS_2023_02/810441811</t>
  </si>
  <si>
    <t>4"m"</t>
  </si>
  <si>
    <t>997</t>
  </si>
  <si>
    <t>Přesun sutě</t>
  </si>
  <si>
    <t>31</t>
  </si>
  <si>
    <t>99732151R</t>
  </si>
  <si>
    <t>Odvoz a předání suti k třídění a recyklaci</t>
  </si>
  <si>
    <t>-709905340</t>
  </si>
  <si>
    <t>4"m"*0,526"t/m"    "betonové potrubí DN 600</t>
  </si>
  <si>
    <t>32</t>
  </si>
  <si>
    <t>33</t>
  </si>
  <si>
    <t>03 - úsek C</t>
  </si>
  <si>
    <t xml:space="preserve">    3 - Svislé a kompletní konstrukce</t>
  </si>
  <si>
    <t>745844169</t>
  </si>
  <si>
    <t>přílohy C.4c</t>
  </si>
  <si>
    <t>60"m2"</t>
  </si>
  <si>
    <t>199460450</t>
  </si>
  <si>
    <t>Kácení listnatých stromů, průměr kmene do D  300 mm - celkem 3 ks</t>
  </si>
  <si>
    <t>678718118</t>
  </si>
  <si>
    <t>Kácení listnatých stromů bez odvětvení, průměr kmene do D  300 mm - celkem 3 ks</t>
  </si>
  <si>
    <t>-2073466159</t>
  </si>
  <si>
    <t>Kácení listnatých stromů bez odvětvení, průměr kmene D 500 mm - celkem 1 ks</t>
  </si>
  <si>
    <t>strom ponecháme vč. větví vcelku a vložíme do tůní</t>
  </si>
  <si>
    <t>112101121</t>
  </si>
  <si>
    <t>Odstranění stromů jehličnatých průměru kmene přes 100 do 300 mm</t>
  </si>
  <si>
    <t>102108182</t>
  </si>
  <si>
    <t>Odstranění stromů s odřezáním kmene a s odvětvením jehličnatých bez odkornění, průměru kmene přes 100 do 300 mm</t>
  </si>
  <si>
    <t>https://podminky.urs.cz/item/CS_URS_2023_02/112101121</t>
  </si>
  <si>
    <t xml:space="preserve">Kácení jehličnatých stromů, průměr kmene do D  300 mm </t>
  </si>
  <si>
    <t>-438224449</t>
  </si>
  <si>
    <t>-73368975</t>
  </si>
  <si>
    <t>2"ks"  "jehličnatý strom</t>
  </si>
  <si>
    <t>-149030151</t>
  </si>
  <si>
    <t>Poznámka k položce:_x000D_
zbylé pařezy ponecháváme v zemi (2 ks) - stromy listnaté_x000D_
zbylé pařezy ponecháváme v zemi (2 ks) - stromy jehličnaté</t>
  </si>
  <si>
    <t>475269758</t>
  </si>
  <si>
    <t xml:space="preserve">Poznámka k položce:_x000D_
_x000D_
</t>
  </si>
  <si>
    <t>113151111</t>
  </si>
  <si>
    <t>Rozebrání zpevněných ploch ze silničních dílců</t>
  </si>
  <si>
    <t>-1474885510</t>
  </si>
  <si>
    <t>Rozebírání zpevněných ploch  s přemístěním na skládku na vzdálenost do 20 m nebo s naložením na dopravní prostředek ze silničních panelů</t>
  </si>
  <si>
    <t>https://podminky.urs.cz/item/CS_URS_2023_02/113151111</t>
  </si>
  <si>
    <t>Odstranění stáv. beton desek tl. 140 mm uložených ve dně koryta</t>
  </si>
  <si>
    <t>224,4"m2"</t>
  </si>
  <si>
    <t>113152111</t>
  </si>
  <si>
    <t>Odstranění podkladů zpevněných ploch z kameniva těženého</t>
  </si>
  <si>
    <t>-614410255</t>
  </si>
  <si>
    <t>Odstranění podkladů zpevněných ploch s přemístěním na skládku na vzdálenost do 20 m nebo s naložením na dopravní prostředek z kameniva těženého</t>
  </si>
  <si>
    <t>https://podminky.urs.cz/item/CS_URS_2023_02/113152111</t>
  </si>
  <si>
    <t>pískové lože pod betonovými deskami</t>
  </si>
  <si>
    <t>224,4"m2"*0,1</t>
  </si>
  <si>
    <t>121151113</t>
  </si>
  <si>
    <t>Sejmutí ornice plochy do 500 m2 tl vrstvy do 200 mm strojně</t>
  </si>
  <si>
    <t>1330934237</t>
  </si>
  <si>
    <t>Sejmutí ornice strojně při souvislé ploše přes 100 do 500 m2, tl. vrstvy do 200 mm</t>
  </si>
  <si>
    <t>https://podminky.urs.cz/item/CS_URS_2023_02/121151113</t>
  </si>
  <si>
    <t>přílohy D.3.7 - D.3.9, D.4.14, D.4.15, D.5, D.6.12</t>
  </si>
  <si>
    <t>463,78</t>
  </si>
  <si>
    <t>122151104</t>
  </si>
  <si>
    <t>Odkopávky a prokopávky nezapažené v hornině třídy těžitelnosti I skupiny 1 a 2 objem do 500 m3 strojně</t>
  </si>
  <si>
    <t>1264679860</t>
  </si>
  <si>
    <t>Odkopávky a prokopávky nezapažené strojně v hornině třídy těžitelnosti I skupiny 1 a 2 přes 100 do 500 m3</t>
  </si>
  <si>
    <t>https://podminky.urs.cz/item/CS_URS_2023_02/122151104</t>
  </si>
  <si>
    <t>SEJMUTÍ POVRCH VRSTVY, použito přímo v místě do násypu</t>
  </si>
  <si>
    <t>115,6"m3"</t>
  </si>
  <si>
    <t>110,6"m3"</t>
  </si>
  <si>
    <t>-1253789714</t>
  </si>
  <si>
    <t>105"m3"</t>
  </si>
  <si>
    <t>871735263</t>
  </si>
  <si>
    <t>-1887749547</t>
  </si>
  <si>
    <t>162351103</t>
  </si>
  <si>
    <t>Vodorovné přemístění přes 50 do 500 m výkopku/sypaniny z horniny třídy těžitelnosti I skupiny 1 až 3</t>
  </si>
  <si>
    <t>-1269094155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</si>
  <si>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</si>
  <si>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</si>
  <si>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vodorovné přemístění ornice z mezideponie, zpětné využití</t>
  </si>
  <si>
    <t>(265,9+346)"m3"</t>
  </si>
  <si>
    <t>778129697</t>
  </si>
  <si>
    <t>vodorovné přemístění výkopku do 1,2 km přímo do místa násypu</t>
  </si>
  <si>
    <t>105"m3"   "výkop</t>
  </si>
  <si>
    <t>-6,3"m3"   "odpočet, zpětný zásyp</t>
  </si>
  <si>
    <t xml:space="preserve">ornice, vod. přem. na mezideponii do 1,2 km </t>
  </si>
  <si>
    <t>463,78"m2"*0,2</t>
  </si>
  <si>
    <t>-1678923070</t>
  </si>
  <si>
    <t xml:space="preserve">vodorovné přemístění výkopku do 1,2 km </t>
  </si>
  <si>
    <t>167151111</t>
  </si>
  <si>
    <t>Nakládání výkopku z hornin třídy těžitelnosti I skupiny 1 až 3 přes 100 m3</t>
  </si>
  <si>
    <t>-1805158021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</si>
  <si>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</si>
  <si>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</si>
  <si>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naložení ornice na mezideponii, zpětné využití</t>
  </si>
  <si>
    <t>-1998948453</t>
  </si>
  <si>
    <t>přílohy D.3.7 - D.3.9, D.4.14, D.4.15, D.5, D.6.12, D.6.14</t>
  </si>
  <si>
    <t>1825,1"m3"   "zemina z výkopku vč. částečného přebytku ornice</t>
  </si>
  <si>
    <t>1712012R3</t>
  </si>
  <si>
    <t>2110888625</t>
  </si>
  <si>
    <t>60m2 - křoviny</t>
  </si>
  <si>
    <t>-450671483</t>
  </si>
  <si>
    <t>463,78*0,2</t>
  </si>
  <si>
    <t>174151101</t>
  </si>
  <si>
    <t>Zásyp jam, šachet rýh nebo kolem objektů sypaninou se zhutněním</t>
  </si>
  <si>
    <t>190761614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</si>
  <si>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</si>
  <si>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</si>
  <si>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6,3"m3"</t>
  </si>
  <si>
    <t>181351115</t>
  </si>
  <si>
    <t>Rozprostření ornice tl vrstvy přes 250 do 300 mm pl přes 500 m2 v rovině nebo ve svahu do 1:5 strojně</t>
  </si>
  <si>
    <t>1021381189</t>
  </si>
  <si>
    <t>Rozprostření a urovnání ornice v rovině nebo ve svahu sklonu do 1:5 strojně při souvislé ploše přes 500 m2, tl. vrstvy přes 250 do 300 mm</t>
  </si>
  <si>
    <t>https://podminky.urs.cz/item/CS_URS_2023_02/181351115</t>
  </si>
  <si>
    <t>tl. 300 mm</t>
  </si>
  <si>
    <t>886,34"m2"</t>
  </si>
  <si>
    <t>181411121</t>
  </si>
  <si>
    <t>Založení lučního trávníku výsevem pl do 1000 m2 v rovině a ve svahu do 1:5</t>
  </si>
  <si>
    <t>-519781287</t>
  </si>
  <si>
    <t>Založení trávníku na půdě předem připravené plochy do 1000 m2 výsevem včetně utažení lučního v rovině nebo na svahu do 1:5</t>
  </si>
  <si>
    <t>https://podminky.urs.cz/item/CS_URS_2023_02/181411121</t>
  </si>
  <si>
    <t>M</t>
  </si>
  <si>
    <t>00572100</t>
  </si>
  <si>
    <t>osivo jetelotráva intenzivní víceletá</t>
  </si>
  <si>
    <t>kg</t>
  </si>
  <si>
    <t>-313055870</t>
  </si>
  <si>
    <t>886,34*0,02 'Přepočtené koeficientem množství</t>
  </si>
  <si>
    <t>181451122</t>
  </si>
  <si>
    <t>Založení lučního trávníku výsevem pl přes 1000 m2 ve svahu přes 1:5 do 1:2</t>
  </si>
  <si>
    <t>507087771</t>
  </si>
  <si>
    <t>Založení trávníku na půdě předem připravené plochy přes 1000 m2 výsevem včetně utažení lučního na svahu přes 1:5 do 1:2</t>
  </si>
  <si>
    <t>https://podminky.urs.cz/item/CS_URS_2023_02/181451122</t>
  </si>
  <si>
    <t>1153,47"m2"</t>
  </si>
  <si>
    <t>1161960468</t>
  </si>
  <si>
    <t>1153,47*0,02 'Přepočtené koeficientem množství</t>
  </si>
  <si>
    <t>1154,4"m2"</t>
  </si>
  <si>
    <t>1407"m2"</t>
  </si>
  <si>
    <t>34</t>
  </si>
  <si>
    <t>182351135</t>
  </si>
  <si>
    <t>Rozprostření ornice pl přes 500 m2 ve svahu přes 1:5 tl vrstvy přes 250 do 300 mm strojně</t>
  </si>
  <si>
    <t>316452217</t>
  </si>
  <si>
    <t>Rozprostření a urovnání ornice ve svahu sklonu přes 1:5 strojně při souvislé ploše přes 500 m2, tl. vrstvy přes 250 do 300 mm</t>
  </si>
  <si>
    <t>https://podminky.urs.cz/item/CS_URS_2023_02/182351135</t>
  </si>
  <si>
    <t>35</t>
  </si>
  <si>
    <t>36</t>
  </si>
  <si>
    <t>Svislé a kompletní konstrukce</t>
  </si>
  <si>
    <t>37</t>
  </si>
  <si>
    <t>321321115</t>
  </si>
  <si>
    <t>Konstrukce vodních staveb ze ŽB mrazuvzdorného tř. C 25/30</t>
  </si>
  <si>
    <t>40560533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</si>
  <si>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</si>
  <si>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https://podminky.urs.cz/item/CS_URS_2023_02/321321115</t>
  </si>
  <si>
    <t>přílohy D.4.16, D.6.13</t>
  </si>
  <si>
    <t>BETON. STABIL. PRÁH SKLUZU</t>
  </si>
  <si>
    <t>BETON C25/30, XC2, XF3</t>
  </si>
  <si>
    <t>6,4"m3"</t>
  </si>
  <si>
    <t>38</t>
  </si>
  <si>
    <t>321351010</t>
  </si>
  <si>
    <t>Bednění konstrukcí vodních staveb rovinné - zřízení</t>
  </si>
  <si>
    <t>1126159097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</si>
  <si>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</si>
  <si>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https://podminky.urs.cz/item/CS_URS_2023_02/321351010</t>
  </si>
  <si>
    <t>12,4"m2"</t>
  </si>
  <si>
    <t>39</t>
  </si>
  <si>
    <t>321352010</t>
  </si>
  <si>
    <t>Bednění konstrukcí vodních staveb rovinné - odstranění</t>
  </si>
  <si>
    <t>1770186878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</si>
  <si>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</si>
  <si>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https://podminky.urs.cz/item/CS_URS_2023_02/321352010</t>
  </si>
  <si>
    <t>40</t>
  </si>
  <si>
    <t>321368211</t>
  </si>
  <si>
    <t>Výztuž železobetonových konstrukcí vodních staveb ze svařovaných sítí</t>
  </si>
  <si>
    <t>-122059893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</si>
  <si>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</si>
  <si>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https://podminky.urs.cz/item/CS_URS_2023_02/321368211</t>
  </si>
  <si>
    <t>KARI SÍŤ 8/100/100 - POVRCH. VYZTUŽENÍ</t>
  </si>
  <si>
    <t>0,237"t"</t>
  </si>
  <si>
    <t>41</t>
  </si>
  <si>
    <t>451315125</t>
  </si>
  <si>
    <t>Podkladní nebo výplňová vrstva z betonu C 16/20 tl do 150 mm</t>
  </si>
  <si>
    <t>-1690869412</t>
  </si>
  <si>
    <t>Podkladní a výplňové vrstvy z betonu prostého tloušťky do 150 mm, z betonu C 16/20</t>
  </si>
  <si>
    <t>https://podminky.urs.cz/item/CS_URS_2023_02/451315125</t>
  </si>
  <si>
    <t>1/0,15</t>
  </si>
  <si>
    <t>42</t>
  </si>
  <si>
    <t>37"m3"</t>
  </si>
  <si>
    <t>43</t>
  </si>
  <si>
    <t>610745556</t>
  </si>
  <si>
    <t>Rovnanina z lomového kamene upraveného, tříděného  jakékoliv tloušťky rovnaniny s vyklínováním spár a dutin úlomky kamene</t>
  </si>
  <si>
    <t xml:space="preserve">89,4"m3" </t>
  </si>
  <si>
    <t xml:space="preserve">9,7"m3"  </t>
  </si>
  <si>
    <t>BALV. ROVNANINA DS=0.8 m - PRAHY SKLUZ</t>
  </si>
  <si>
    <t>7,4"m3"</t>
  </si>
  <si>
    <t>44</t>
  </si>
  <si>
    <t>665473491</t>
  </si>
  <si>
    <t>89,4"m3"/0,4</t>
  </si>
  <si>
    <t>9,7"m3"/0,55</t>
  </si>
  <si>
    <t>7,4"m3"/0,8</t>
  </si>
  <si>
    <t>45</t>
  </si>
  <si>
    <t>46321211R</t>
  </si>
  <si>
    <t>Balvanitá rovnanina do betonu C25/30</t>
  </si>
  <si>
    <t>-628931665</t>
  </si>
  <si>
    <t>ULOŽENÍ BAL. PRAHU DS=0.8 m DO BETONU C25/30</t>
  </si>
  <si>
    <t xml:space="preserve">2,8"m3" </t>
  </si>
  <si>
    <t>46</t>
  </si>
  <si>
    <t>-533348683</t>
  </si>
  <si>
    <t xml:space="preserve">3"m3"  </t>
  </si>
  <si>
    <t>47</t>
  </si>
  <si>
    <t>-840941465</t>
  </si>
  <si>
    <t>79,662    "panely</t>
  </si>
  <si>
    <t>35,904   "pískové lože</t>
  </si>
  <si>
    <t>48</t>
  </si>
  <si>
    <t>-239260548</t>
  </si>
  <si>
    <t>49</t>
  </si>
  <si>
    <t>R_002</t>
  </si>
  <si>
    <t>04 - DK – dočasné konstrukce a práce</t>
  </si>
  <si>
    <t xml:space="preserve">    5 - Komunikace pozemní</t>
  </si>
  <si>
    <t xml:space="preserve">    9 - Ostatní konstrukce a práce, bourání</t>
  </si>
  <si>
    <t>113107223</t>
  </si>
  <si>
    <t>Odstranění podkladu z kameniva drceného tl přes 200 do 300 mm strojně pl přes 200 m2</t>
  </si>
  <si>
    <t>-1342778213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</si>
  <si>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</si>
  <si>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https://podminky.urs.cz/item/CS_URS_2023_02/113107223</t>
  </si>
  <si>
    <t>Vnitrostaveništní cesta pro stavební techniku podél koryta</t>
  </si>
  <si>
    <t>650*3</t>
  </si>
  <si>
    <t>Opevnění stávajícího sjezdu z veřejné komunikace na přilehlý pozemek</t>
  </si>
  <si>
    <t>86</t>
  </si>
  <si>
    <t>1039333142</t>
  </si>
  <si>
    <t>650*4</t>
  </si>
  <si>
    <t>Komunikace pozemní</t>
  </si>
  <si>
    <t>56487111R</t>
  </si>
  <si>
    <t>Podklad ze štěrkodrtě ŠD plochy přes 100 m2 tl. 300 mm</t>
  </si>
  <si>
    <t>-810242686</t>
  </si>
  <si>
    <t>Podklad ze štěrkodrti ŠD s rozprostřením a zhutněním plochy přes 100 m2, po zhutnění tl. 300 mm</t>
  </si>
  <si>
    <t>materiál 50% opotřebení, štěrkodrť po dokončení stavby zůstává v majektu zhotovitele</t>
  </si>
  <si>
    <t>Ostatní konstrukce a práce, bourání</t>
  </si>
  <si>
    <t>91972612R</t>
  </si>
  <si>
    <t>Geotextilie pro ochranu, separaci a filtraci netkaná měrná hm 600 g/m2</t>
  </si>
  <si>
    <t>-1881933525</t>
  </si>
  <si>
    <t>Geotextilie netkaná pro ochranu, separaci nebo filtraci měrná hmotnost 600 g/m2</t>
  </si>
  <si>
    <t>Geotextilie 600 g/m2</t>
  </si>
  <si>
    <t>998225111</t>
  </si>
  <si>
    <t>Přesun hmot pro pozemní komunikace s krytem z kamene, monolitickým betonovým nebo živičným</t>
  </si>
  <si>
    <t>-1652751341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</si>
  <si>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</si>
  <si>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</si>
  <si>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05 -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</si>
  <si>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</si>
  <si>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</si>
  <si>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</si>
  <si>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</si>
  <si>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</si>
  <si>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</si>
  <si>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</si>
  <si>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</si>
  <si>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</si>
  <si>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</si>
  <si>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</t>
  </si>
  <si>
    <t>1024</t>
  </si>
  <si>
    <t>307595290</t>
  </si>
  <si>
    <t>Poznámka k položce:_x000D_
Vytyčení stavby, hranic pozemků a provedení geodetických prací nutných k posouzení shody realizované stavby se schválenou projektovou dokumentací odborně způsobilou osobou v oboru zeměměřictví.</t>
  </si>
  <si>
    <t>01220300R</t>
  </si>
  <si>
    <t>Vytýčení inženýrských sítí a zařízení</t>
  </si>
  <si>
    <t>1523787237</t>
  </si>
  <si>
    <t>Vytýčení inženýrských sítí a zařízení, včetně zajištění případné aktualizace vyjádření správců sítí, která pozbydou platnosti v období mezi předáním staveniště a vytyčením sítí.</t>
  </si>
  <si>
    <t>013244000</t>
  </si>
  <si>
    <t>Zpracování a předání doplněné dokumentace pro provádění stavby o realizační detaily stavby a technologické postupy zhotovitele.</t>
  </si>
  <si>
    <t>-1306594059</t>
  </si>
  <si>
    <t>Poznámka k položce:_x000D_
Předány budou min. realizační detaily a technologické postupy pro: stavební jímky a převádění vod, staveništní komunikaci, betonové konstrukce</t>
  </si>
  <si>
    <t>013254000</t>
  </si>
  <si>
    <t>Zpracování a předání dokumentace skutečného provedení stavby</t>
  </si>
  <si>
    <t>2126432224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</si>
  <si>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</si>
  <si>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Poznámka k položce:_x000D_
- zaměření bude provedeno maximálně se střední souřadnicovou chybou Uxy=0,14 m, Uh=0,12 m dle ČSN 01 3410</t>
  </si>
  <si>
    <t>013274000</t>
  </si>
  <si>
    <t>Vyhotovení fotodokumentace a videozáznamu dotčených pozemků, komunikací a staveb na těchto pozemcích ležících.</t>
  </si>
  <si>
    <t>1855817304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</si>
  <si>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</si>
  <si>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Poznámka k položce:_x000D_
pasportizace objektů a ploch před zahájením stavby v území dotčeném stavbou a to zejména:_x000D_
- sjezd ze silnice_x000D_
- stav pozemku pč. 40/1 v zájmových místech stavby_x000D_
- stav soukromé cesty na pozemcích p.č. 176/1, 176/2 a 46/2</t>
  </si>
  <si>
    <t>013274000.1</t>
  </si>
  <si>
    <t>Pasportizace předmětného úseku silnice II/193 dotčené stavbou před započetím prací,</t>
  </si>
  <si>
    <t>498036037</t>
  </si>
  <si>
    <t>VRN3</t>
  </si>
  <si>
    <t>Zařízení staveniště</t>
  </si>
  <si>
    <t>032103000</t>
  </si>
  <si>
    <t>Zajištění a zabezpečení staveniště, zřízení a likvidace zařízení staveniště, včetně oplocení, případných přípojek, přístupů, sjezdů, skládek, deponií, míchacích center apod.</t>
  </si>
  <si>
    <t>-1789367748</t>
  </si>
  <si>
    <t>Poznámka k položce:_x000D_
- Příprava staveniště - základní rozdělení průvodních činností a nákladů přípravy staveniště_x000D_
- Terénní úpravy pro zařízení staveniště - Zařízení staveniště související (přípravné) práce terénní úpravy pro zařízení staveniště, sejmutí ornice a uložení na mezideponii._x000D_
- Vybavení zařízení staveniště - vybudování zařízení staveniště (stavební buňky, sociální objekty pro pracovníky stavby, skladovací kontejnery), včetně staveništních přípojek, úhrada nákladů za odběr vody, el. energie a dalších potřebných médií, výstražné pásky a oplocení zařízení staveniště a vlastní stavby._x000D_
- Energie pro stavbu - nezbytné vnitrostaveništní rozvody energie._x000D_
- Zrušení zařízení staveniště rozebrání, bourání a odvoz, úprava pláně, obnova povrchů, rozprostření ornice a osetí._x000D_
- Zřízení čistících zón před výjezdem z obvodu staveniště, čištění komunikace v průběhu stavby._x000D_
- Provedení takových opatření, aby plochy obvodu staveniště nebyly znečištěny ropnými látkami a jinými podobnými produkty._x000D_
- Provedení takových opatření, aby nebyly překročeny limity prašnosti a hlučnosti dané obecně závaznou vyhláškou._x000D_
- Zajištění péče o nepředané objekty a konstrukce stavby, jejich ošetřování a zimní opatření._x000D_
- Zajištění ochrany veškeré zeleně v prostoru staveniště a jeho bezprostřední blízkosti pro poškození během stavby._x000D_
-Zajištění ochrany území s výskytem upolínu evropského.</t>
  </si>
  <si>
    <t>032403000</t>
  </si>
  <si>
    <t>Přístupy na staveniště</t>
  </si>
  <si>
    <t>-352113059</t>
  </si>
  <si>
    <t xml:space="preserve">Poznámka k položce:_x000D_
Přístupy na staveniště_x000D_
- manipulační plochy, pracovní plochy, sjezdy do koryta_x000D_
- ochrana komunikací pod manipulačními a pracovními plochami_x000D_
- zřízení a odstranění_x000D_
- obnovení dotčených povrchových vrstev_x000D_
</t>
  </si>
  <si>
    <t>03290300R</t>
  </si>
  <si>
    <t>Místní oprava sil. II/193</t>
  </si>
  <si>
    <t>-1765980687</t>
  </si>
  <si>
    <t>Poznámka k položce:_x000D_
v případě poškození sil. II/193 bude provedena oprava v místech poškozených stavbou a to minimálně v rozsahu nové obrusné vrstva vozovky silnice II/193 a pročištění silničního příkopu,</t>
  </si>
  <si>
    <t>034103000</t>
  </si>
  <si>
    <t>Označení a zabezpečení pracoviště na veřejně přístupném prostranství</t>
  </si>
  <si>
    <t>-38017525</t>
  </si>
  <si>
    <t>Poznámka k položce:_x000D_
- ohraničení pracovního prostoru na veřejných komunikacích, lávkách, veřejném prostranství a soukromých zahradách_x000D_
- ohraničení bude provedeno sloupky výšky min. 1,0 m a výstražnou páskou_x000D_
- položka je uvažována včetně potřebného materiálu, montáže, demontáže a případných oprav (obnov) ohraničení_x000D_
- položka je uvažována včetně všech souvisejících činností</t>
  </si>
  <si>
    <t>034303000</t>
  </si>
  <si>
    <t>Projednání a zajištění zvláštního užívání komunikací a veřejných ploch, včetně zajištění stanovení přechodné úpravy provozu (veřejná vyhláška) a dopravního značení, a to v rozsahu nezbytném pro řádné a bezpečné provádění stavby.</t>
  </si>
  <si>
    <t>-790720054</t>
  </si>
  <si>
    <t>Poznámka k položce:_x000D_
Dopravní značení - zřízení a odstranění_x000D_
_x000D_
- značení na silnici budou provedena dočasným umístěním mobilních dopravních značek na podpěrný sloupek, v podkladní desce vždy před začátkem a koncem úseku, kde bude probíhat stavba. V rozích napojení výjezdu ze staveniště na silnici budou umístěny červené směrové sloupky Z11g kotvených prostřednictvím hliníkových patek do země._x000D_
- zajištění bezpečnosti všech osob, chodců a vozidel na staveništi a v okolí staveniště, zajištění, osazení a údržba nezbytného dopravního značení včetně projednání se správcem komunikace, odborem dopravy příslušného správního orgánu a Policií ČR,_x000D_
- Veškeré užité dopravní značení a zařízení pro označení pracovního místa musí odpovídat zásadám TP 65, TP 66 a TP 143 s odchylkami stanovenými těmito zásadami a vyhlášce č.30/2001 Sb.;_x000D_
- Svislé dopravní značení a zařízení k označení pracovních míst bude provedeno v základní velikosti v retroreflexní úpravě třídy min. R1 dle ČSN EN 12899-1;</t>
  </si>
  <si>
    <t>039103000</t>
  </si>
  <si>
    <t>Čištění a úklid dotčených komunikací a veřejných prostranství, čištění kol veškeré stavební techniky před výjezdem ze staveniště po celou dobu stavby, včetně všech souvisejících činností.</t>
  </si>
  <si>
    <t>-953879341</t>
  </si>
  <si>
    <t>039203000</t>
  </si>
  <si>
    <t>Uvedení veškerých dotčených pozemků a komunikací (zpevněných i nezpevněných ploch) do původního (popř. zasmluvněného) stavu.</t>
  </si>
  <si>
    <t>689015288</t>
  </si>
  <si>
    <t>Poznámka k položce:_x000D_
Udržování pořádku na staveništi a závěrečné uvedení všech doprovodných povrchů dotčených stavbou do původního stavu (silnice, přístupové cesty, navazující komunikace, vnitrostaveništní cesty v korytě, sjezdy do koryta, dočasně využívané manipulační plochy apod.), oprava stavbou vniklých výmolů, výtluků, asfaltových krytů, krajnic, apod. Před započetím stavby bude dodavatelem vhodným způsobem zdokumentován stav komunikací, vč. zápisů o prověření převzetí prací od vlastníků, správců, uživatelů apod.</t>
  </si>
  <si>
    <t>VRN4</t>
  </si>
  <si>
    <t>Inženýrská činnost</t>
  </si>
  <si>
    <t>041203000</t>
  </si>
  <si>
    <t>Zajištění biologického dozoru stavby</t>
  </si>
  <si>
    <t>1402633046</t>
  </si>
  <si>
    <t>041203001</t>
  </si>
  <si>
    <t>Zajištění geotechnického dozoru stavby</t>
  </si>
  <si>
    <t>1540562284</t>
  </si>
  <si>
    <t>Geotechnický dozor stavby prováděný autorizovaným inženýrem v oboru geotechnika v rozsahu minimálních požadavků stanovených projektovou dokumentací.</t>
  </si>
  <si>
    <t>Poznámka k položce:_x000D_
1. Přítomnost autorizovaného inženýra v oboru geotechnika v požadovaných fázích výstavby dle požadavků projektové dokumentace, včetně zajištění stanovisek, posudků, zkoušek apod._x000D_
2. Minimální rozsah požadovaných prací je stanoven projektovou dokumentací._x000D_
3. V případě potřeby nebo požadavku objednatele se bude geotechnický dozor stavby účastnit kontrolních dnů a prohlídek stavby._x000D_
4. Položka zahrnuje náklady na veškeré související činnosti spojené s geotechnickým dozorem stavby._x000D_
5. Geotechnická služba dodavatele provádí nebo zajišťuje na náklad stavby :_x000D_
- ověření základových a hydrogeologických poměrů stavebních jam (průběh a mocnost vrstev, průsaky a výskyt pramenů),_x000D_
- výluhové zkoušky zemin akreditovanou laboratoří pro uložení výkopku a sedimentů dle platné legislativy (u zemin protokol o provedené laboratorní zkoušce - stanovení vyluhovatelnosti odpadu pro třídu IIa podle vyhl.č.294/2005 Sb.)_x000D_
- kontrolu zhutnění zemin (filtrační vrstvy, záhozy atd.),_x000D_
- kontrolu vhodnosti zemin pro konstrukce,_x000D_
- zjišťuje a dokumentuje stavební stav a založení zakrytých konstrukcí po jejich odkrytí,_x000D_
- kontroluje svahy (popř. pažení) stavební jámy,</t>
  </si>
  <si>
    <t>041903000</t>
  </si>
  <si>
    <t>Informování vlastníků stavbou dotčených pozemků a komunikací o vstupu na pozemky, včetně protokolárního předání dotčených pozemků a komunikací.</t>
  </si>
  <si>
    <t>729061214</t>
  </si>
  <si>
    <t>042503000</t>
  </si>
  <si>
    <t>Aktualizace, přizpůsobení a doplnění plánu bezpečnosti a ochrany zdraví při práci.</t>
  </si>
  <si>
    <t>1574667098</t>
  </si>
  <si>
    <t>042603000</t>
  </si>
  <si>
    <t>Zhotovení, případně aktualizace a doplnění firemního havarijního plánu</t>
  </si>
  <si>
    <t>1244709624</t>
  </si>
  <si>
    <t>042703000</t>
  </si>
  <si>
    <t>Provedení opatření vyplývajících z povodňového a havarijního plánu (např. hlásný profil, havarijní souprava apod.)</t>
  </si>
  <si>
    <t>-1283585568</t>
  </si>
  <si>
    <t>042903000</t>
  </si>
  <si>
    <t>Aktualizace a doplnění povodňového plánu, včetně ověření souladu příslušným povodňovým orgánem obce.</t>
  </si>
  <si>
    <t>-1430792726</t>
  </si>
  <si>
    <t>043103000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</si>
  <si>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</si>
  <si>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2053848559</t>
  </si>
  <si>
    <t xml:space="preserve">Poznámka k položce:_x000D_
Provedou se 3 odběry vzorků zeminy (z každého úseku 1)_x000D_
PD požaduje min. tyto zkoušky: rozbory zemin dle vyhlášky č. 294/2005 Sb. přílohy č. 10, tabulky 10.1, 10.2 a 10.3_x000D_
</t>
  </si>
  <si>
    <t>VRN9</t>
  </si>
  <si>
    <t>Ostatní náklady</t>
  </si>
  <si>
    <t>091003000</t>
  </si>
  <si>
    <t>Vyhotovení fotodokumentace průběhu prací</t>
  </si>
  <si>
    <t>981794551</t>
  </si>
  <si>
    <t>Vyhotovení fotodokumentace dotčených pozemků, komunikací a staveb na těchto pozemcích ležících - v průběhu a po dokončení prací.</t>
  </si>
  <si>
    <t>Poznámka k položce:_x000D_
Fotodokumentace bude předána objednateli v elektronické podobě.</t>
  </si>
  <si>
    <t>091003001</t>
  </si>
  <si>
    <t>Zajištění umístění štítku o povolení stavby a stejnopisu oznámení o zahájení prací oblastnímu inspektorátu práce na viditelném místě u vstupu na staveniště.</t>
  </si>
  <si>
    <t>1424962254</t>
  </si>
  <si>
    <t>091003002</t>
  </si>
  <si>
    <t>Zajištění písemných souhlasných vyjádření všech dotčených vlastníků a případných uživatelů všech pozemků dotčených stavbou s jejich konečnou úpravou po dokončení prací</t>
  </si>
  <si>
    <t>644974632</t>
  </si>
  <si>
    <t>091003003</t>
  </si>
  <si>
    <t>Vedení pracovního deníku skrývaných kulturních vrstev půdy a provádění souvisejících činností</t>
  </si>
  <si>
    <t>1928437659</t>
  </si>
  <si>
    <t>Poznámka k položce:_x000D_
Provádění všech činností souvisejících s ochranou a ošetřováním skrývaných kulturních vrstev půdy a vedení pracovního deníku s uvedením všech skutečností rozhodných pro posouzení správnosti, úplnosti a účelnosti využívání těchto zemin v souladu s platnou legislativou.</t>
  </si>
  <si>
    <t>091003004</t>
  </si>
  <si>
    <t>Protokolární předání pracemi dotčených pozemků a komunikací, uvedených do původního stavu, zpět jejich vlastníkům.</t>
  </si>
  <si>
    <t>-65823129</t>
  </si>
  <si>
    <t>09150400R</t>
  </si>
  <si>
    <t>Povinná publicita projektu dle dotačních podmínek programu – plakát A3, včetně osazení</t>
  </si>
  <si>
    <t>901067809</t>
  </si>
  <si>
    <t>Poznámka k položce:_x000D_
Dodání a montáž plakátu povinné publicity projektu po dobu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</si>
</sst>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24353101" TargetMode="External"/><Relationship Id="rId13" Type="http://schemas.openxmlformats.org/officeDocument/2006/relationships/hyperlink" Target="https://podminky.urs.cz/item/CS_URS_2023_02/181951112" TargetMode="External"/><Relationship Id="rId18" Type="http://schemas.openxmlformats.org/officeDocument/2006/relationships/hyperlink" Target="https://podminky.urs.cz/item/CS_URS_2023_02/457541111" TargetMode="External"/><Relationship Id="rId3" Type="http://schemas.openxmlformats.org/officeDocument/2006/relationships/hyperlink" Target="https://podminky.urs.cz/item/CS_URS_2023_02/112101102" TargetMode="External"/><Relationship Id="rId21" Type="http://schemas.openxmlformats.org/officeDocument/2006/relationships/hyperlink" Target="https://podminky.urs.cz/item/CS_URS_2023_02/998332011" TargetMode="External"/><Relationship Id="rId7" Type="http://schemas.openxmlformats.org/officeDocument/2006/relationships/hyperlink" Target="https://podminky.urs.cz/item/CS_URS_2023_02/121151123" TargetMode="External"/><Relationship Id="rId12" Type="http://schemas.openxmlformats.org/officeDocument/2006/relationships/hyperlink" Target="https://podminky.urs.cz/item/CS_URS_2023_02/171251201" TargetMode="External"/><Relationship Id="rId17" Type="http://schemas.openxmlformats.org/officeDocument/2006/relationships/hyperlink" Target="https://podminky.urs.cz/item/CS_URS_2023_02/184818233" TargetMode="External"/><Relationship Id="rId2" Type="http://schemas.openxmlformats.org/officeDocument/2006/relationships/hyperlink" Target="https://podminky.urs.cz/item/CS_URS_2023_02/112101101" TargetMode="External"/><Relationship Id="rId16" Type="http://schemas.openxmlformats.org/officeDocument/2006/relationships/hyperlink" Target="https://podminky.urs.cz/item/CS_URS_2023_02/184818232" TargetMode="External"/><Relationship Id="rId20" Type="http://schemas.openxmlformats.org/officeDocument/2006/relationships/hyperlink" Target="https://podminky.urs.cz/item/CS_URS_2023_02/463212191" TargetMode="External"/><Relationship Id="rId1" Type="http://schemas.openxmlformats.org/officeDocument/2006/relationships/hyperlink" Target="https://podminky.urs.cz/item/CS_URS_2023_02/111251101" TargetMode="External"/><Relationship Id="rId6" Type="http://schemas.openxmlformats.org/officeDocument/2006/relationships/hyperlink" Target="https://podminky.urs.cz/item/CS_URS_2023_02/112251102" TargetMode="External"/><Relationship Id="rId11" Type="http://schemas.openxmlformats.org/officeDocument/2006/relationships/hyperlink" Target="https://podminky.urs.cz/item/CS_URS_2023_02/162451125" TargetMode="External"/><Relationship Id="rId5" Type="http://schemas.openxmlformats.org/officeDocument/2006/relationships/hyperlink" Target="https://podminky.urs.cz/item/CS_URS_2023_02/112251101" TargetMode="External"/><Relationship Id="rId15" Type="http://schemas.openxmlformats.org/officeDocument/2006/relationships/hyperlink" Target="https://podminky.urs.cz/item/CS_URS_2023_02/184818231" TargetMode="External"/><Relationship Id="rId10" Type="http://schemas.openxmlformats.org/officeDocument/2006/relationships/hyperlink" Target="https://podminky.urs.cz/item/CS_URS_2023_02/162451105" TargetMode="External"/><Relationship Id="rId19" Type="http://schemas.openxmlformats.org/officeDocument/2006/relationships/hyperlink" Target="https://podminky.urs.cz/item/CS_URS_2023_02/463212111" TargetMode="External"/><Relationship Id="rId4" Type="http://schemas.openxmlformats.org/officeDocument/2006/relationships/hyperlink" Target="https://podminky.urs.cz/item/CS_URS_2023_02/112155311" TargetMode="External"/><Relationship Id="rId9" Type="http://schemas.openxmlformats.org/officeDocument/2006/relationships/hyperlink" Target="https://podminky.urs.cz/item/CS_URS_2023_02/131251104" TargetMode="External"/><Relationship Id="rId14" Type="http://schemas.openxmlformats.org/officeDocument/2006/relationships/hyperlink" Target="https://podminky.urs.cz/item/CS_URS_2023_02/182251101" TargetMode="External"/><Relationship Id="rId2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21151123" TargetMode="External"/><Relationship Id="rId13" Type="http://schemas.openxmlformats.org/officeDocument/2006/relationships/hyperlink" Target="https://podminky.urs.cz/item/CS_URS_2023_02/171151103" TargetMode="External"/><Relationship Id="rId18" Type="http://schemas.openxmlformats.org/officeDocument/2006/relationships/hyperlink" Target="https://podminky.urs.cz/item/CS_URS_2023_02/184818232" TargetMode="External"/><Relationship Id="rId3" Type="http://schemas.openxmlformats.org/officeDocument/2006/relationships/hyperlink" Target="https://podminky.urs.cz/item/CS_URS_2023_02/112101102" TargetMode="External"/><Relationship Id="rId21" Type="http://schemas.openxmlformats.org/officeDocument/2006/relationships/hyperlink" Target="https://podminky.urs.cz/item/CS_URS_2023_02/463212191" TargetMode="External"/><Relationship Id="rId7" Type="http://schemas.openxmlformats.org/officeDocument/2006/relationships/hyperlink" Target="https://podminky.urs.cz/item/CS_URS_2023_02/112251102" TargetMode="External"/><Relationship Id="rId12" Type="http://schemas.openxmlformats.org/officeDocument/2006/relationships/hyperlink" Target="https://podminky.urs.cz/item/CS_URS_2023_02/162451125" TargetMode="External"/><Relationship Id="rId17" Type="http://schemas.openxmlformats.org/officeDocument/2006/relationships/hyperlink" Target="https://podminky.urs.cz/item/CS_URS_2023_02/184818231" TargetMode="External"/><Relationship Id="rId2" Type="http://schemas.openxmlformats.org/officeDocument/2006/relationships/hyperlink" Target="https://podminky.urs.cz/item/CS_URS_2023_02/112101101" TargetMode="External"/><Relationship Id="rId16" Type="http://schemas.openxmlformats.org/officeDocument/2006/relationships/hyperlink" Target="https://podminky.urs.cz/item/CS_URS_2023_02/182251101" TargetMode="External"/><Relationship Id="rId20" Type="http://schemas.openxmlformats.org/officeDocument/2006/relationships/hyperlink" Target="https://podminky.urs.cz/item/CS_URS_2023_02/463212111" TargetMode="External"/><Relationship Id="rId1" Type="http://schemas.openxmlformats.org/officeDocument/2006/relationships/hyperlink" Target="https://podminky.urs.cz/item/CS_URS_2023_02/111251103" TargetMode="External"/><Relationship Id="rId6" Type="http://schemas.openxmlformats.org/officeDocument/2006/relationships/hyperlink" Target="https://podminky.urs.cz/item/CS_URS_2023_02/112251101" TargetMode="External"/><Relationship Id="rId11" Type="http://schemas.openxmlformats.org/officeDocument/2006/relationships/hyperlink" Target="https://podminky.urs.cz/item/CS_URS_2023_02/162451105" TargetMode="External"/><Relationship Id="rId24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112155311" TargetMode="External"/><Relationship Id="rId15" Type="http://schemas.openxmlformats.org/officeDocument/2006/relationships/hyperlink" Target="https://podminky.urs.cz/item/CS_URS_2023_02/181951112" TargetMode="External"/><Relationship Id="rId23" Type="http://schemas.openxmlformats.org/officeDocument/2006/relationships/hyperlink" Target="https://podminky.urs.cz/item/CS_URS_2023_02/998332011" TargetMode="External"/><Relationship Id="rId10" Type="http://schemas.openxmlformats.org/officeDocument/2006/relationships/hyperlink" Target="https://podminky.urs.cz/item/CS_URS_2023_02/131251105" TargetMode="External"/><Relationship Id="rId19" Type="http://schemas.openxmlformats.org/officeDocument/2006/relationships/hyperlink" Target="https://podminky.urs.cz/item/CS_URS_2023_02/457541111" TargetMode="External"/><Relationship Id="rId4" Type="http://schemas.openxmlformats.org/officeDocument/2006/relationships/hyperlink" Target="https://podminky.urs.cz/item/CS_URS_2023_02/112101122" TargetMode="External"/><Relationship Id="rId9" Type="http://schemas.openxmlformats.org/officeDocument/2006/relationships/hyperlink" Target="https://podminky.urs.cz/item/CS_URS_2023_02/124353101" TargetMode="External"/><Relationship Id="rId14" Type="http://schemas.openxmlformats.org/officeDocument/2006/relationships/hyperlink" Target="https://podminky.urs.cz/item/CS_URS_2023_02/171251201" TargetMode="External"/><Relationship Id="rId22" Type="http://schemas.openxmlformats.org/officeDocument/2006/relationships/hyperlink" Target="https://podminky.urs.cz/item/CS_URS_2023_02/8104418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62351103" TargetMode="External"/><Relationship Id="rId18" Type="http://schemas.openxmlformats.org/officeDocument/2006/relationships/hyperlink" Target="https://podminky.urs.cz/item/CS_URS_2023_02/171251201" TargetMode="External"/><Relationship Id="rId26" Type="http://schemas.openxmlformats.org/officeDocument/2006/relationships/hyperlink" Target="https://podminky.urs.cz/item/CS_URS_2023_02/184818231" TargetMode="External"/><Relationship Id="rId21" Type="http://schemas.openxmlformats.org/officeDocument/2006/relationships/hyperlink" Target="https://podminky.urs.cz/item/CS_URS_2023_02/181411121" TargetMode="External"/><Relationship Id="rId34" Type="http://schemas.openxmlformats.org/officeDocument/2006/relationships/hyperlink" Target="https://podminky.urs.cz/item/CS_URS_2023_02/463212111" TargetMode="External"/><Relationship Id="rId7" Type="http://schemas.openxmlformats.org/officeDocument/2006/relationships/hyperlink" Target="https://podminky.urs.cz/item/CS_URS_2023_02/113151111" TargetMode="External"/><Relationship Id="rId12" Type="http://schemas.openxmlformats.org/officeDocument/2006/relationships/hyperlink" Target="https://podminky.urs.cz/item/CS_URS_2023_02/131251104" TargetMode="External"/><Relationship Id="rId17" Type="http://schemas.openxmlformats.org/officeDocument/2006/relationships/hyperlink" Target="https://podminky.urs.cz/item/CS_URS_2023_02/171151103" TargetMode="External"/><Relationship Id="rId25" Type="http://schemas.openxmlformats.org/officeDocument/2006/relationships/hyperlink" Target="https://podminky.urs.cz/item/CS_URS_2023_02/182351135" TargetMode="External"/><Relationship Id="rId33" Type="http://schemas.openxmlformats.org/officeDocument/2006/relationships/hyperlink" Target="https://podminky.urs.cz/item/CS_URS_2023_02/457541111" TargetMode="External"/><Relationship Id="rId2" Type="http://schemas.openxmlformats.org/officeDocument/2006/relationships/hyperlink" Target="https://podminky.urs.cz/item/CS_URS_2023_02/112101101" TargetMode="External"/><Relationship Id="rId16" Type="http://schemas.openxmlformats.org/officeDocument/2006/relationships/hyperlink" Target="https://podminky.urs.cz/item/CS_URS_2023_02/167151111" TargetMode="External"/><Relationship Id="rId20" Type="http://schemas.openxmlformats.org/officeDocument/2006/relationships/hyperlink" Target="https://podminky.urs.cz/item/CS_URS_2023_02/181351115" TargetMode="External"/><Relationship Id="rId29" Type="http://schemas.openxmlformats.org/officeDocument/2006/relationships/hyperlink" Target="https://podminky.urs.cz/item/CS_URS_2023_02/321351010" TargetMode="External"/><Relationship Id="rId1" Type="http://schemas.openxmlformats.org/officeDocument/2006/relationships/hyperlink" Target="https://podminky.urs.cz/item/CS_URS_2023_02/111251101" TargetMode="External"/><Relationship Id="rId6" Type="http://schemas.openxmlformats.org/officeDocument/2006/relationships/hyperlink" Target="https://podminky.urs.cz/item/CS_URS_2023_02/112251102" TargetMode="External"/><Relationship Id="rId11" Type="http://schemas.openxmlformats.org/officeDocument/2006/relationships/hyperlink" Target="https://podminky.urs.cz/item/CS_URS_2023_02/124353101" TargetMode="External"/><Relationship Id="rId24" Type="http://schemas.openxmlformats.org/officeDocument/2006/relationships/hyperlink" Target="https://podminky.urs.cz/item/CS_URS_2023_02/182251101" TargetMode="External"/><Relationship Id="rId32" Type="http://schemas.openxmlformats.org/officeDocument/2006/relationships/hyperlink" Target="https://podminky.urs.cz/item/CS_URS_2023_02/451315125" TargetMode="External"/><Relationship Id="rId37" Type="http://schemas.openxmlformats.org/officeDocument/2006/relationships/drawing" Target="../drawings/drawing4.xml"/><Relationship Id="rId5" Type="http://schemas.openxmlformats.org/officeDocument/2006/relationships/hyperlink" Target="https://podminky.urs.cz/item/CS_URS_2023_02/112251101" TargetMode="External"/><Relationship Id="rId15" Type="http://schemas.openxmlformats.org/officeDocument/2006/relationships/hyperlink" Target="https://podminky.urs.cz/item/CS_URS_2023_02/162451125" TargetMode="External"/><Relationship Id="rId23" Type="http://schemas.openxmlformats.org/officeDocument/2006/relationships/hyperlink" Target="https://podminky.urs.cz/item/CS_URS_2023_02/181951112" TargetMode="External"/><Relationship Id="rId28" Type="http://schemas.openxmlformats.org/officeDocument/2006/relationships/hyperlink" Target="https://podminky.urs.cz/item/CS_URS_2023_02/321321115" TargetMode="External"/><Relationship Id="rId36" Type="http://schemas.openxmlformats.org/officeDocument/2006/relationships/hyperlink" Target="https://podminky.urs.cz/item/CS_URS_2023_02/998332011" TargetMode="External"/><Relationship Id="rId10" Type="http://schemas.openxmlformats.org/officeDocument/2006/relationships/hyperlink" Target="https://podminky.urs.cz/item/CS_URS_2023_02/122151104" TargetMode="External"/><Relationship Id="rId19" Type="http://schemas.openxmlformats.org/officeDocument/2006/relationships/hyperlink" Target="https://podminky.urs.cz/item/CS_URS_2023_02/174151101" TargetMode="External"/><Relationship Id="rId31" Type="http://schemas.openxmlformats.org/officeDocument/2006/relationships/hyperlink" Target="https://podminky.urs.cz/item/CS_URS_2023_02/321368211" TargetMode="External"/><Relationship Id="rId4" Type="http://schemas.openxmlformats.org/officeDocument/2006/relationships/hyperlink" Target="https://podminky.urs.cz/item/CS_URS_2023_02/112155311" TargetMode="External"/><Relationship Id="rId9" Type="http://schemas.openxmlformats.org/officeDocument/2006/relationships/hyperlink" Target="https://podminky.urs.cz/item/CS_URS_2023_02/121151113" TargetMode="External"/><Relationship Id="rId14" Type="http://schemas.openxmlformats.org/officeDocument/2006/relationships/hyperlink" Target="https://podminky.urs.cz/item/CS_URS_2023_02/162451105" TargetMode="External"/><Relationship Id="rId22" Type="http://schemas.openxmlformats.org/officeDocument/2006/relationships/hyperlink" Target="https://podminky.urs.cz/item/CS_URS_2023_02/181451122" TargetMode="External"/><Relationship Id="rId27" Type="http://schemas.openxmlformats.org/officeDocument/2006/relationships/hyperlink" Target="https://podminky.urs.cz/item/CS_URS_2023_02/184818232" TargetMode="External"/><Relationship Id="rId30" Type="http://schemas.openxmlformats.org/officeDocument/2006/relationships/hyperlink" Target="https://podminky.urs.cz/item/CS_URS_2023_02/321352010" TargetMode="External"/><Relationship Id="rId35" Type="http://schemas.openxmlformats.org/officeDocument/2006/relationships/hyperlink" Target="https://podminky.urs.cz/item/CS_URS_2023_02/463212191" TargetMode="External"/><Relationship Id="rId8" Type="http://schemas.openxmlformats.org/officeDocument/2006/relationships/hyperlink" Target="https://podminky.urs.cz/item/CS_URS_2023_02/113152111" TargetMode="External"/><Relationship Id="rId3" Type="http://schemas.openxmlformats.org/officeDocument/2006/relationships/hyperlink" Target="https://podminky.urs.cz/item/CS_URS_2023_02/11210112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998225111" TargetMode="External"/><Relationship Id="rId2" Type="http://schemas.openxmlformats.org/officeDocument/2006/relationships/hyperlink" Target="https://podminky.urs.cz/item/CS_URS_2023_02/181951112" TargetMode="External"/><Relationship Id="rId1" Type="http://schemas.openxmlformats.org/officeDocument/2006/relationships/hyperlink" Target="https://podminky.urs.cz/item/CS_URS_2023_02/113107223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29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6</v>
      </c>
    </row>
    <row r="5" spans="1:74" ht="12" customHeight="1">
      <c r="B5" s="20"/>
      <c r="D5" s="24" t="s">
        <v>12</v>
      </c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E5" s="210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15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E6" s="211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11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11"/>
      <c r="BS8" s="17" t="s">
        <v>6</v>
      </c>
    </row>
    <row r="9" spans="1:74" ht="14.45" customHeight="1">
      <c r="B9" s="20"/>
      <c r="AR9" s="20"/>
      <c r="BE9" s="211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25</v>
      </c>
      <c r="AR10" s="20"/>
      <c r="BE10" s="211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28</v>
      </c>
      <c r="AR11" s="20"/>
      <c r="BE11" s="211"/>
      <c r="BS11" s="17" t="s">
        <v>6</v>
      </c>
    </row>
    <row r="12" spans="1:74" ht="6.95" customHeight="1">
      <c r="B12" s="20"/>
      <c r="AR12" s="20"/>
      <c r="BE12" s="211"/>
      <c r="BS12" s="17" t="s">
        <v>6</v>
      </c>
    </row>
    <row r="13" spans="1:74" ht="12" customHeight="1">
      <c r="B13" s="20"/>
      <c r="D13" s="27" t="s">
        <v>29</v>
      </c>
      <c r="AK13" s="27" t="s">
        <v>24</v>
      </c>
      <c r="AN13" s="29" t="s">
        <v>30</v>
      </c>
      <c r="AR13" s="20"/>
      <c r="BE13" s="211"/>
      <c r="BS13" s="17" t="s">
        <v>6</v>
      </c>
    </row>
    <row r="14" spans="1:74" ht="12.75">
      <c r="B14" s="20"/>
      <c r="E14" s="216" t="s">
        <v>30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27</v>
      </c>
      <c r="AN14" s="29" t="s">
        <v>30</v>
      </c>
      <c r="AR14" s="20"/>
      <c r="BE14" s="211"/>
      <c r="BS14" s="17" t="s">
        <v>6</v>
      </c>
    </row>
    <row r="15" spans="1:74" ht="6.95" customHeight="1">
      <c r="B15" s="20"/>
      <c r="AR15" s="20"/>
      <c r="BE15" s="211"/>
      <c r="BS15" s="17" t="s">
        <v>3</v>
      </c>
    </row>
    <row r="16" spans="1:74" ht="12" customHeight="1">
      <c r="B16" s="20"/>
      <c r="D16" s="27" t="s">
        <v>31</v>
      </c>
      <c r="AK16" s="27" t="s">
        <v>24</v>
      </c>
      <c r="AN16" s="25" t="s">
        <v>32</v>
      </c>
      <c r="AR16" s="20"/>
      <c r="BE16" s="211"/>
      <c r="BS16" s="17" t="s">
        <v>3</v>
      </c>
    </row>
    <row r="17" spans="2:71" ht="18.399999999999999" customHeight="1">
      <c r="B17" s="20"/>
      <c r="E17" s="25" t="s">
        <v>33</v>
      </c>
      <c r="AK17" s="27" t="s">
        <v>27</v>
      </c>
      <c r="AN17" s="25" t="s">
        <v>34</v>
      </c>
      <c r="AR17" s="20"/>
      <c r="BE17" s="211"/>
      <c r="BS17" s="17" t="s">
        <v>35</v>
      </c>
    </row>
    <row r="18" spans="2:71" ht="6.95" customHeight="1">
      <c r="B18" s="20"/>
      <c r="AR18" s="20"/>
      <c r="BE18" s="211"/>
      <c r="BS18" s="17" t="s">
        <v>6</v>
      </c>
    </row>
    <row r="19" spans="2:71" ht="12" customHeight="1">
      <c r="B19" s="20"/>
      <c r="D19" s="27" t="s">
        <v>36</v>
      </c>
      <c r="AK19" s="27" t="s">
        <v>24</v>
      </c>
      <c r="AN19" s="25" t="s">
        <v>1</v>
      </c>
      <c r="AR19" s="20"/>
      <c r="BE19" s="211"/>
      <c r="BS19" s="17" t="s">
        <v>6</v>
      </c>
    </row>
    <row r="20" spans="2:71" ht="18.399999999999999" customHeight="1">
      <c r="B20" s="20"/>
      <c r="E20" s="25" t="s">
        <v>20</v>
      </c>
      <c r="AK20" s="27" t="s">
        <v>27</v>
      </c>
      <c r="AN20" s="25" t="s">
        <v>1</v>
      </c>
      <c r="AR20" s="20"/>
      <c r="BE20" s="211"/>
      <c r="BS20" s="17" t="s">
        <v>35</v>
      </c>
    </row>
    <row r="21" spans="2:71" ht="6.95" customHeight="1">
      <c r="B21" s="20"/>
      <c r="AR21" s="20"/>
      <c r="BE21" s="211"/>
    </row>
    <row r="22" spans="2:71" ht="12" customHeight="1">
      <c r="B22" s="20"/>
      <c r="D22" s="27" t="s">
        <v>37</v>
      </c>
      <c r="AR22" s="20"/>
      <c r="BE22" s="211"/>
    </row>
    <row r="23" spans="2:71" ht="47.25" customHeight="1">
      <c r="B23" s="20"/>
      <c r="E23" s="218" t="s">
        <v>38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E23" s="211"/>
    </row>
    <row r="24" spans="2:71" ht="6.95" customHeight="1">
      <c r="B24" s="20"/>
      <c r="AR24" s="20"/>
      <c r="BE24" s="21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1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R26" s="32"/>
      <c r="BE26" s="211"/>
    </row>
    <row r="27" spans="2:71" s="1" customFormat="1" ht="6.95" customHeight="1">
      <c r="B27" s="32"/>
      <c r="AR27" s="32"/>
      <c r="BE27" s="211"/>
    </row>
    <row r="28" spans="2:71" s="1" customFormat="1" ht="12.75">
      <c r="B28" s="32"/>
      <c r="L28" s="221" t="s">
        <v>40</v>
      </c>
      <c r="M28" s="221"/>
      <c r="N28" s="221"/>
      <c r="O28" s="221"/>
      <c r="P28" s="221"/>
      <c r="W28" s="221" t="s">
        <v>41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42</v>
      </c>
      <c r="AL28" s="221"/>
      <c r="AM28" s="221"/>
      <c r="AN28" s="221"/>
      <c r="AO28" s="221"/>
      <c r="AR28" s="32"/>
      <c r="BE28" s="211"/>
    </row>
    <row r="29" spans="2:71" s="2" customFormat="1" ht="14.45" customHeight="1">
      <c r="B29" s="36"/>
      <c r="D29" s="27" t="s">
        <v>43</v>
      </c>
      <c r="F29" s="27" t="s">
        <v>44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6"/>
      <c r="BE29" s="212"/>
    </row>
    <row r="30" spans="2:71" s="2" customFormat="1" ht="14.45" customHeight="1">
      <c r="B30" s="36"/>
      <c r="F30" s="27" t="s">
        <v>45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6"/>
      <c r="BE30" s="212"/>
    </row>
    <row r="31" spans="2:71" s="2" customFormat="1" ht="14.45" hidden="1" customHeight="1">
      <c r="B31" s="36"/>
      <c r="F31" s="27" t="s">
        <v>46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6"/>
      <c r="BE31" s="212"/>
    </row>
    <row r="32" spans="2:71" s="2" customFormat="1" ht="14.45" hidden="1" customHeight="1">
      <c r="B32" s="36"/>
      <c r="F32" s="27" t="s">
        <v>47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6"/>
      <c r="BE32" s="212"/>
    </row>
    <row r="33" spans="2:57" s="2" customFormat="1" ht="14.45" hidden="1" customHeight="1">
      <c r="B33" s="36"/>
      <c r="F33" s="27" t="s">
        <v>48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6"/>
      <c r="BE33" s="212"/>
    </row>
    <row r="34" spans="2:57" s="1" customFormat="1" ht="6.95" customHeight="1">
      <c r="B34" s="32"/>
      <c r="AR34" s="32"/>
      <c r="BE34" s="211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28" t="s">
        <v>51</v>
      </c>
      <c r="Y35" s="226"/>
      <c r="Z35" s="226"/>
      <c r="AA35" s="226"/>
      <c r="AB35" s="226"/>
      <c r="AC35" s="39"/>
      <c r="AD35" s="39"/>
      <c r="AE35" s="39"/>
      <c r="AF35" s="39"/>
      <c r="AG35" s="39"/>
      <c r="AH35" s="39"/>
      <c r="AI35" s="39"/>
      <c r="AJ35" s="39"/>
      <c r="AK35" s="225">
        <f>SUM(AK26:AK33)</f>
        <v>0</v>
      </c>
      <c r="AL35" s="226"/>
      <c r="AM35" s="226"/>
      <c r="AN35" s="226"/>
      <c r="AO35" s="22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12</v>
      </c>
      <c r="L84" s="3" t="str">
        <f>K5</f>
        <v>(ES_43)_2023_07_18o</v>
      </c>
      <c r="AR84" s="48"/>
    </row>
    <row r="85" spans="1:91" s="4" customFormat="1" ht="36.950000000000003" customHeight="1">
      <c r="B85" s="49"/>
      <c r="C85" s="50" t="s">
        <v>15</v>
      </c>
      <c r="L85" s="191" t="str">
        <f>K6</f>
        <v>Třemošná, ř.km 39,40 – 40,08, Čbán, revitalizace údolní nivy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 xml:space="preserve"> </v>
      </c>
      <c r="AI87" s="27" t="s">
        <v>21</v>
      </c>
      <c r="AM87" s="193" t="str">
        <f>IF(AN8= "","",AN8)</f>
        <v>18. 7. 2023</v>
      </c>
      <c r="AN87" s="193"/>
      <c r="AR87" s="32"/>
    </row>
    <row r="88" spans="1:91" s="1" customFormat="1" ht="6.95" customHeight="1">
      <c r="B88" s="32"/>
      <c r="AR88" s="32"/>
    </row>
    <row r="89" spans="1:91" s="1" customFormat="1" ht="40.15" customHeight="1">
      <c r="B89" s="32"/>
      <c r="C89" s="27" t="s">
        <v>23</v>
      </c>
      <c r="L89" s="3" t="str">
        <f>IF(E11= "","",E11)</f>
        <v>Povodí Vltavy, státní podnik</v>
      </c>
      <c r="AI89" s="27" t="s">
        <v>31</v>
      </c>
      <c r="AM89" s="194" t="str">
        <f>IF(E17="","",E17)</f>
        <v>ENVISYSTEM, s.r.o., U Nikolajky 15, 15000  Praha 5</v>
      </c>
      <c r="AN89" s="195"/>
      <c r="AO89" s="195"/>
      <c r="AP89" s="195"/>
      <c r="AR89" s="32"/>
      <c r="AS89" s="196" t="s">
        <v>59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29</v>
      </c>
      <c r="L90" s="3" t="str">
        <f>IF(E14= "Vyplň údaj","",E14)</f>
        <v/>
      </c>
      <c r="AI90" s="27" t="s">
        <v>36</v>
      </c>
      <c r="AM90" s="194" t="str">
        <f>IF(E20="","",E20)</f>
        <v xml:space="preserve"> </v>
      </c>
      <c r="AN90" s="195"/>
      <c r="AO90" s="195"/>
      <c r="AP90" s="195"/>
      <c r="AR90" s="32"/>
      <c r="AS90" s="198"/>
      <c r="AT90" s="199"/>
      <c r="BD90" s="56"/>
    </row>
    <row r="91" spans="1:91" s="1" customFormat="1" ht="10.9" customHeight="1">
      <c r="B91" s="32"/>
      <c r="AR91" s="32"/>
      <c r="AS91" s="198"/>
      <c r="AT91" s="199"/>
      <c r="BD91" s="56"/>
    </row>
    <row r="92" spans="1:91" s="1" customFormat="1" ht="29.25" customHeight="1">
      <c r="B92" s="32"/>
      <c r="C92" s="200" t="s">
        <v>60</v>
      </c>
      <c r="D92" s="201"/>
      <c r="E92" s="201"/>
      <c r="F92" s="201"/>
      <c r="G92" s="201"/>
      <c r="H92" s="57"/>
      <c r="I92" s="203" t="s">
        <v>61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2" t="s">
        <v>62</v>
      </c>
      <c r="AH92" s="201"/>
      <c r="AI92" s="201"/>
      <c r="AJ92" s="201"/>
      <c r="AK92" s="201"/>
      <c r="AL92" s="201"/>
      <c r="AM92" s="201"/>
      <c r="AN92" s="203" t="s">
        <v>63</v>
      </c>
      <c r="AO92" s="201"/>
      <c r="AP92" s="204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8">
        <f>ROUND(SUM(AG95:AG99),2)</f>
        <v>0</v>
      </c>
      <c r="AH94" s="208"/>
      <c r="AI94" s="208"/>
      <c r="AJ94" s="208"/>
      <c r="AK94" s="208"/>
      <c r="AL94" s="208"/>
      <c r="AM94" s="208"/>
      <c r="AN94" s="209">
        <f t="shared" ref="AN94:AN99" si="0">SUM(AG94,AT94)</f>
        <v>0</v>
      </c>
      <c r="AO94" s="209"/>
      <c r="AP94" s="209"/>
      <c r="AQ94" s="67" t="s">
        <v>1</v>
      </c>
      <c r="AR94" s="63"/>
      <c r="AS94" s="68">
        <f>ROUND(SUM(AS95:AS99),2)</f>
        <v>0</v>
      </c>
      <c r="AT94" s="69">
        <f t="shared" ref="AT94:AT99" si="1">ROUND(SUM(AV94:AW94),2)</f>
        <v>0</v>
      </c>
      <c r="AU94" s="70">
        <f>ROUND(SUM(AU95:AU99),5)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ROUND(SUM(AZ95:AZ99),2)</f>
        <v>0</v>
      </c>
      <c r="BA94" s="69">
        <f>ROUND(SUM(BA95:BA99),2)</f>
        <v>0</v>
      </c>
      <c r="BB94" s="69">
        <f>ROUND(SUM(BB95:BB99),2)</f>
        <v>0</v>
      </c>
      <c r="BC94" s="69">
        <f>ROUND(SUM(BC95:BC99),2)</f>
        <v>0</v>
      </c>
      <c r="BD94" s="71">
        <f>ROUND(SUM(BD95:BD99),2)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4</v>
      </c>
      <c r="BX94" s="72" t="s">
        <v>82</v>
      </c>
      <c r="CL94" s="72" t="s">
        <v>1</v>
      </c>
    </row>
    <row r="95" spans="1:91" s="6" customFormat="1" ht="16.5" customHeight="1">
      <c r="A95" s="74" t="s">
        <v>83</v>
      </c>
      <c r="B95" s="75"/>
      <c r="C95" s="76"/>
      <c r="D95" s="205" t="s">
        <v>84</v>
      </c>
      <c r="E95" s="205"/>
      <c r="F95" s="205"/>
      <c r="G95" s="205"/>
      <c r="H95" s="205"/>
      <c r="I95" s="77"/>
      <c r="J95" s="205" t="s">
        <v>85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'01 - úsek A'!J30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78" t="s">
        <v>86</v>
      </c>
      <c r="AR95" s="75"/>
      <c r="AS95" s="79">
        <v>0</v>
      </c>
      <c r="AT95" s="80">
        <f t="shared" si="1"/>
        <v>0</v>
      </c>
      <c r="AU95" s="81">
        <f>'01 - úsek A'!P121</f>
        <v>0</v>
      </c>
      <c r="AV95" s="80">
        <f>'01 - úsek A'!J33</f>
        <v>0</v>
      </c>
      <c r="AW95" s="80">
        <f>'01 - úsek A'!J34</f>
        <v>0</v>
      </c>
      <c r="AX95" s="80">
        <f>'01 - úsek A'!J35</f>
        <v>0</v>
      </c>
      <c r="AY95" s="80">
        <f>'01 - úsek A'!J36</f>
        <v>0</v>
      </c>
      <c r="AZ95" s="80">
        <f>'01 - úsek A'!F33</f>
        <v>0</v>
      </c>
      <c r="BA95" s="80">
        <f>'01 - úsek A'!F34</f>
        <v>0</v>
      </c>
      <c r="BB95" s="80">
        <f>'01 - úsek A'!F35</f>
        <v>0</v>
      </c>
      <c r="BC95" s="80">
        <f>'01 - úsek A'!F36</f>
        <v>0</v>
      </c>
      <c r="BD95" s="82">
        <f>'01 - úsek A'!F37</f>
        <v>0</v>
      </c>
      <c r="BT95" s="83" t="s">
        <v>87</v>
      </c>
      <c r="BV95" s="83" t="s">
        <v>81</v>
      </c>
      <c r="BW95" s="83" t="s">
        <v>88</v>
      </c>
      <c r="BX95" s="83" t="s">
        <v>4</v>
      </c>
      <c r="CL95" s="83" t="s">
        <v>1</v>
      </c>
      <c r="CM95" s="83" t="s">
        <v>89</v>
      </c>
    </row>
    <row r="96" spans="1:91" s="6" customFormat="1" ht="16.5" customHeight="1">
      <c r="A96" s="74" t="s">
        <v>83</v>
      </c>
      <c r="B96" s="75"/>
      <c r="C96" s="76"/>
      <c r="D96" s="205" t="s">
        <v>90</v>
      </c>
      <c r="E96" s="205"/>
      <c r="F96" s="205"/>
      <c r="G96" s="205"/>
      <c r="H96" s="205"/>
      <c r="I96" s="77"/>
      <c r="J96" s="205" t="s">
        <v>91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'02 - úsek B'!J30</f>
        <v>0</v>
      </c>
      <c r="AH96" s="207"/>
      <c r="AI96" s="207"/>
      <c r="AJ96" s="207"/>
      <c r="AK96" s="207"/>
      <c r="AL96" s="207"/>
      <c r="AM96" s="207"/>
      <c r="AN96" s="206">
        <f t="shared" si="0"/>
        <v>0</v>
      </c>
      <c r="AO96" s="207"/>
      <c r="AP96" s="207"/>
      <c r="AQ96" s="78" t="s">
        <v>86</v>
      </c>
      <c r="AR96" s="75"/>
      <c r="AS96" s="79">
        <v>0</v>
      </c>
      <c r="AT96" s="80">
        <f t="shared" si="1"/>
        <v>0</v>
      </c>
      <c r="AU96" s="81">
        <f>'02 - úsek B'!P123</f>
        <v>0</v>
      </c>
      <c r="AV96" s="80">
        <f>'02 - úsek B'!J33</f>
        <v>0</v>
      </c>
      <c r="AW96" s="80">
        <f>'02 - úsek B'!J34</f>
        <v>0</v>
      </c>
      <c r="AX96" s="80">
        <f>'02 - úsek B'!J35</f>
        <v>0</v>
      </c>
      <c r="AY96" s="80">
        <f>'02 - úsek B'!J36</f>
        <v>0</v>
      </c>
      <c r="AZ96" s="80">
        <f>'02 - úsek B'!F33</f>
        <v>0</v>
      </c>
      <c r="BA96" s="80">
        <f>'02 - úsek B'!F34</f>
        <v>0</v>
      </c>
      <c r="BB96" s="80">
        <f>'02 - úsek B'!F35</f>
        <v>0</v>
      </c>
      <c r="BC96" s="80">
        <f>'02 - úsek B'!F36</f>
        <v>0</v>
      </c>
      <c r="BD96" s="82">
        <f>'02 - úsek B'!F37</f>
        <v>0</v>
      </c>
      <c r="BT96" s="83" t="s">
        <v>87</v>
      </c>
      <c r="BV96" s="83" t="s">
        <v>81</v>
      </c>
      <c r="BW96" s="83" t="s">
        <v>92</v>
      </c>
      <c r="BX96" s="83" t="s">
        <v>4</v>
      </c>
      <c r="CL96" s="83" t="s">
        <v>1</v>
      </c>
      <c r="CM96" s="83" t="s">
        <v>89</v>
      </c>
    </row>
    <row r="97" spans="1:91" s="6" customFormat="1" ht="16.5" customHeight="1">
      <c r="A97" s="74" t="s">
        <v>83</v>
      </c>
      <c r="B97" s="75"/>
      <c r="C97" s="76"/>
      <c r="D97" s="205" t="s">
        <v>93</v>
      </c>
      <c r="E97" s="205"/>
      <c r="F97" s="205"/>
      <c r="G97" s="205"/>
      <c r="H97" s="205"/>
      <c r="I97" s="77"/>
      <c r="J97" s="205" t="s">
        <v>94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'03 - úsek C'!J30</f>
        <v>0</v>
      </c>
      <c r="AH97" s="207"/>
      <c r="AI97" s="207"/>
      <c r="AJ97" s="207"/>
      <c r="AK97" s="207"/>
      <c r="AL97" s="207"/>
      <c r="AM97" s="207"/>
      <c r="AN97" s="206">
        <f t="shared" si="0"/>
        <v>0</v>
      </c>
      <c r="AO97" s="207"/>
      <c r="AP97" s="207"/>
      <c r="AQ97" s="78" t="s">
        <v>86</v>
      </c>
      <c r="AR97" s="75"/>
      <c r="AS97" s="79">
        <v>0</v>
      </c>
      <c r="AT97" s="80">
        <f t="shared" si="1"/>
        <v>0</v>
      </c>
      <c r="AU97" s="81">
        <f>'03 - úsek C'!P123</f>
        <v>0</v>
      </c>
      <c r="AV97" s="80">
        <f>'03 - úsek C'!J33</f>
        <v>0</v>
      </c>
      <c r="AW97" s="80">
        <f>'03 - úsek C'!J34</f>
        <v>0</v>
      </c>
      <c r="AX97" s="80">
        <f>'03 - úsek C'!J35</f>
        <v>0</v>
      </c>
      <c r="AY97" s="80">
        <f>'03 - úsek C'!J36</f>
        <v>0</v>
      </c>
      <c r="AZ97" s="80">
        <f>'03 - úsek C'!F33</f>
        <v>0</v>
      </c>
      <c r="BA97" s="80">
        <f>'03 - úsek C'!F34</f>
        <v>0</v>
      </c>
      <c r="BB97" s="80">
        <f>'03 - úsek C'!F35</f>
        <v>0</v>
      </c>
      <c r="BC97" s="80">
        <f>'03 - úsek C'!F36</f>
        <v>0</v>
      </c>
      <c r="BD97" s="82">
        <f>'03 - úsek C'!F37</f>
        <v>0</v>
      </c>
      <c r="BT97" s="83" t="s">
        <v>87</v>
      </c>
      <c r="BV97" s="83" t="s">
        <v>81</v>
      </c>
      <c r="BW97" s="83" t="s">
        <v>95</v>
      </c>
      <c r="BX97" s="83" t="s">
        <v>4</v>
      </c>
      <c r="CL97" s="83" t="s">
        <v>1</v>
      </c>
      <c r="CM97" s="83" t="s">
        <v>89</v>
      </c>
    </row>
    <row r="98" spans="1:91" s="6" customFormat="1" ht="16.5" customHeight="1">
      <c r="A98" s="74" t="s">
        <v>83</v>
      </c>
      <c r="B98" s="75"/>
      <c r="C98" s="76"/>
      <c r="D98" s="205" t="s">
        <v>96</v>
      </c>
      <c r="E98" s="205"/>
      <c r="F98" s="205"/>
      <c r="G98" s="205"/>
      <c r="H98" s="205"/>
      <c r="I98" s="77"/>
      <c r="J98" s="205" t="s">
        <v>97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'04 - DK – dočasné konstru...'!J30</f>
        <v>0</v>
      </c>
      <c r="AH98" s="207"/>
      <c r="AI98" s="207"/>
      <c r="AJ98" s="207"/>
      <c r="AK98" s="207"/>
      <c r="AL98" s="207"/>
      <c r="AM98" s="207"/>
      <c r="AN98" s="206">
        <f t="shared" si="0"/>
        <v>0</v>
      </c>
      <c r="AO98" s="207"/>
      <c r="AP98" s="207"/>
      <c r="AQ98" s="78" t="s">
        <v>98</v>
      </c>
      <c r="AR98" s="75"/>
      <c r="AS98" s="79">
        <v>0</v>
      </c>
      <c r="AT98" s="80">
        <f t="shared" si="1"/>
        <v>0</v>
      </c>
      <c r="AU98" s="81">
        <f>'04 - DK – dočasné konstru...'!P121</f>
        <v>0</v>
      </c>
      <c r="AV98" s="80">
        <f>'04 - DK – dočasné konstru...'!J33</f>
        <v>0</v>
      </c>
      <c r="AW98" s="80">
        <f>'04 - DK – dočasné konstru...'!J34</f>
        <v>0</v>
      </c>
      <c r="AX98" s="80">
        <f>'04 - DK – dočasné konstru...'!J35</f>
        <v>0</v>
      </c>
      <c r="AY98" s="80">
        <f>'04 - DK – dočasné konstru...'!J36</f>
        <v>0</v>
      </c>
      <c r="AZ98" s="80">
        <f>'04 - DK – dočasné konstru...'!F33</f>
        <v>0</v>
      </c>
      <c r="BA98" s="80">
        <f>'04 - DK – dočasné konstru...'!F34</f>
        <v>0</v>
      </c>
      <c r="BB98" s="80">
        <f>'04 - DK – dočasné konstru...'!F35</f>
        <v>0</v>
      </c>
      <c r="BC98" s="80">
        <f>'04 - DK – dočasné konstru...'!F36</f>
        <v>0</v>
      </c>
      <c r="BD98" s="82">
        <f>'04 - DK – dočasné konstru...'!F37</f>
        <v>0</v>
      </c>
      <c r="BT98" s="83" t="s">
        <v>87</v>
      </c>
      <c r="BV98" s="83" t="s">
        <v>81</v>
      </c>
      <c r="BW98" s="83" t="s">
        <v>99</v>
      </c>
      <c r="BX98" s="83" t="s">
        <v>4</v>
      </c>
      <c r="CL98" s="83" t="s">
        <v>1</v>
      </c>
      <c r="CM98" s="83" t="s">
        <v>89</v>
      </c>
    </row>
    <row r="99" spans="1:91" s="6" customFormat="1" ht="16.5" customHeight="1">
      <c r="A99" s="74" t="s">
        <v>83</v>
      </c>
      <c r="B99" s="75"/>
      <c r="C99" s="76"/>
      <c r="D99" s="205" t="s">
        <v>100</v>
      </c>
      <c r="E99" s="205"/>
      <c r="F99" s="205"/>
      <c r="G99" s="205"/>
      <c r="H99" s="205"/>
      <c r="I99" s="77"/>
      <c r="J99" s="205" t="s">
        <v>101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6">
        <f>'05 - Vedlejší a ostatní n...'!J30</f>
        <v>0</v>
      </c>
      <c r="AH99" s="207"/>
      <c r="AI99" s="207"/>
      <c r="AJ99" s="207"/>
      <c r="AK99" s="207"/>
      <c r="AL99" s="207"/>
      <c r="AM99" s="207"/>
      <c r="AN99" s="206">
        <f t="shared" si="0"/>
        <v>0</v>
      </c>
      <c r="AO99" s="207"/>
      <c r="AP99" s="207"/>
      <c r="AQ99" s="78" t="s">
        <v>98</v>
      </c>
      <c r="AR99" s="75"/>
      <c r="AS99" s="84">
        <v>0</v>
      </c>
      <c r="AT99" s="85">
        <f t="shared" si="1"/>
        <v>0</v>
      </c>
      <c r="AU99" s="86">
        <f>'05 - Vedlejší a ostatní n...'!P121</f>
        <v>0</v>
      </c>
      <c r="AV99" s="85">
        <f>'05 - Vedlejší a ostatní n...'!J33</f>
        <v>0</v>
      </c>
      <c r="AW99" s="85">
        <f>'05 - Vedlejší a ostatní n...'!J34</f>
        <v>0</v>
      </c>
      <c r="AX99" s="85">
        <f>'05 - Vedlejší a ostatní n...'!J35</f>
        <v>0</v>
      </c>
      <c r="AY99" s="85">
        <f>'05 - Vedlejší a ostatní n...'!J36</f>
        <v>0</v>
      </c>
      <c r="AZ99" s="85">
        <f>'05 - Vedlejší a ostatní n...'!F33</f>
        <v>0</v>
      </c>
      <c r="BA99" s="85">
        <f>'05 - Vedlejší a ostatní n...'!F34</f>
        <v>0</v>
      </c>
      <c r="BB99" s="85">
        <f>'05 - Vedlejší a ostatní n...'!F35</f>
        <v>0</v>
      </c>
      <c r="BC99" s="85">
        <f>'05 - Vedlejší a ostatní n...'!F36</f>
        <v>0</v>
      </c>
      <c r="BD99" s="87">
        <f>'05 - Vedlejší a ostatní n...'!F37</f>
        <v>0</v>
      </c>
      <c r="BT99" s="83" t="s">
        <v>87</v>
      </c>
      <c r="BV99" s="83" t="s">
        <v>81</v>
      </c>
      <c r="BW99" s="83" t="s">
        <v>102</v>
      </c>
      <c r="BX99" s="83" t="s">
        <v>4</v>
      </c>
      <c r="CL99" s="83" t="s">
        <v>1</v>
      </c>
      <c r="CM99" s="83" t="s">
        <v>89</v>
      </c>
    </row>
    <row r="100" spans="1:91" s="1" customFormat="1" ht="30" customHeight="1">
      <c r="B100" s="32"/>
      <c r="AR100" s="32"/>
    </row>
    <row r="101" spans="1:91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úsek A'!C2" display="/" xr:uid="{00000000-0004-0000-0000-000000000000}"/>
    <hyperlink ref="A96" location="'02 - úsek B'!C2" display="/" xr:uid="{00000000-0004-0000-0000-000001000000}"/>
    <hyperlink ref="A97" location="'03 - úsek C'!C2" display="/" xr:uid="{00000000-0004-0000-0000-000002000000}"/>
    <hyperlink ref="A98" location="'04 - DK – dočasné konstru...'!C2" display="/" xr:uid="{00000000-0004-0000-0000-000003000000}"/>
    <hyperlink ref="A99" location="'05 - Vedlejší a ostatní n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4"/>
  <sheetViews>
    <sheetView showGridLines="0" topLeftCell="A123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103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Třemošná, ř.km 39,40 – 40,08, Čbán, revitalizace údolní nivy</v>
      </c>
      <c r="F7" s="231"/>
      <c r="G7" s="231"/>
      <c r="H7" s="231"/>
      <c r="L7" s="20"/>
    </row>
    <row r="8" spans="2:46" s="1" customFormat="1" ht="12" customHeight="1">
      <c r="B8" s="32"/>
      <c r="D8" s="27" t="s">
        <v>104</v>
      </c>
      <c r="L8" s="32"/>
    </row>
    <row r="9" spans="2:46" s="1" customFormat="1" ht="16.5" customHeight="1">
      <c r="B9" s="32"/>
      <c r="E9" s="191" t="s">
        <v>105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18. 7. 2023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25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28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24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27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ROUND((SUM(BE121:BE293)),  2)</f>
        <v>0</v>
      </c>
      <c r="I33" s="92">
        <v>0.21</v>
      </c>
      <c r="J33" s="91">
        <f>ROUND(((SUM(BE121:BE293))*I33),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ROUND((SUM(BF121:BF293)),  2)</f>
        <v>0</v>
      </c>
      <c r="I34" s="92">
        <v>0.15</v>
      </c>
      <c r="J34" s="91">
        <f>ROUND(((SUM(BF121:BF293))*I34),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ROUND((SUM(BG121:BG293)),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ROUND((SUM(BH121:BH293)),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ROUND((SUM(BI121:BI293)),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Třemošná, ř.km 39,40 – 40,08, Čbán, revitalizace údolní nivy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104</v>
      </c>
      <c r="L86" s="32"/>
    </row>
    <row r="87" spans="2:47" s="1" customFormat="1" ht="16.5" customHeight="1">
      <c r="B87" s="32"/>
      <c r="E87" s="191" t="str">
        <f>E9</f>
        <v>01 - úsek A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18. 7. 2023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Povodí Vltavy, státní podnik</v>
      </c>
      <c r="I91" s="27" t="s">
        <v>31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107</v>
      </c>
      <c r="D94" s="93"/>
      <c r="E94" s="93"/>
      <c r="F94" s="93"/>
      <c r="G94" s="93"/>
      <c r="H94" s="93"/>
      <c r="I94" s="93"/>
      <c r="J94" s="102" t="s">
        <v>108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109</v>
      </c>
      <c r="J96" s="66">
        <f>J121</f>
        <v>0</v>
      </c>
      <c r="L96" s="32"/>
      <c r="AU96" s="17" t="s">
        <v>110</v>
      </c>
    </row>
    <row r="97" spans="2:12" s="8" customFormat="1" ht="24.95" customHeight="1">
      <c r="B97" s="104"/>
      <c r="D97" s="105" t="s">
        <v>111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113</v>
      </c>
      <c r="E99" s="110"/>
      <c r="F99" s="110"/>
      <c r="G99" s="110"/>
      <c r="H99" s="110"/>
      <c r="I99" s="110"/>
      <c r="J99" s="111">
        <f>J257</f>
        <v>0</v>
      </c>
      <c r="L99" s="108"/>
    </row>
    <row r="100" spans="2:12" s="9" customFormat="1" ht="19.899999999999999" customHeight="1">
      <c r="B100" s="108"/>
      <c r="D100" s="109" t="s">
        <v>114</v>
      </c>
      <c r="E100" s="110"/>
      <c r="F100" s="110"/>
      <c r="G100" s="110"/>
      <c r="H100" s="110"/>
      <c r="I100" s="110"/>
      <c r="J100" s="111">
        <f>J287</f>
        <v>0</v>
      </c>
      <c r="L100" s="108"/>
    </row>
    <row r="101" spans="2:12" s="8" customFormat="1" ht="24.95" customHeight="1">
      <c r="B101" s="104"/>
      <c r="D101" s="105" t="s">
        <v>115</v>
      </c>
      <c r="E101" s="106"/>
      <c r="F101" s="106"/>
      <c r="G101" s="106"/>
      <c r="H101" s="106"/>
      <c r="I101" s="106"/>
      <c r="J101" s="107">
        <f>J291</f>
        <v>0</v>
      </c>
      <c r="L101" s="104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116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16.5" customHeight="1">
      <c r="B111" s="32"/>
      <c r="E111" s="230" t="str">
        <f>E7</f>
        <v>Třemošná, ř.km 39,40 – 40,08, Čbán, revitalizace údolní nivy</v>
      </c>
      <c r="F111" s="231"/>
      <c r="G111" s="231"/>
      <c r="H111" s="231"/>
      <c r="L111" s="32"/>
    </row>
    <row r="112" spans="2:12" s="1" customFormat="1" ht="12" customHeight="1">
      <c r="B112" s="32"/>
      <c r="C112" s="27" t="s">
        <v>104</v>
      </c>
      <c r="L112" s="32"/>
    </row>
    <row r="113" spans="2:65" s="1" customFormat="1" ht="16.5" customHeight="1">
      <c r="B113" s="32"/>
      <c r="E113" s="191" t="str">
        <f>E9</f>
        <v>01 - úsek A</v>
      </c>
      <c r="F113" s="232"/>
      <c r="G113" s="232"/>
      <c r="H113" s="232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19</v>
      </c>
      <c r="F115" s="25" t="str">
        <f>F12</f>
        <v xml:space="preserve"> </v>
      </c>
      <c r="I115" s="27" t="s">
        <v>21</v>
      </c>
      <c r="J115" s="52" t="str">
        <f>IF(J12="","",J12)</f>
        <v>18. 7. 2023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23</v>
      </c>
      <c r="F117" s="25" t="str">
        <f>E15</f>
        <v>Povodí Vltavy, státní podnik</v>
      </c>
      <c r="I117" s="27" t="s">
        <v>31</v>
      </c>
      <c r="J117" s="30" t="str">
        <f>E21</f>
        <v>ENVISYSTEM, s.r.o., U Nikolajky 15, 15000  Praha 5</v>
      </c>
      <c r="L117" s="32"/>
    </row>
    <row r="118" spans="2:65" s="1" customFormat="1" ht="15.2" customHeight="1">
      <c r="B118" s="32"/>
      <c r="C118" s="27" t="s">
        <v>29</v>
      </c>
      <c r="F118" s="25" t="str">
        <f>IF(E18="","",E18)</f>
        <v>Vyplň údaj</v>
      </c>
      <c r="I118" s="27" t="s">
        <v>36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117</v>
      </c>
      <c r="D120" s="114" t="s">
        <v>64</v>
      </c>
      <c r="E120" s="114" t="s">
        <v>60</v>
      </c>
      <c r="F120" s="114" t="s">
        <v>61</v>
      </c>
      <c r="G120" s="114" t="s">
        <v>118</v>
      </c>
      <c r="H120" s="114" t="s">
        <v>119</v>
      </c>
      <c r="I120" s="114" t="s">
        <v>120</v>
      </c>
      <c r="J120" s="114" t="s">
        <v>108</v>
      </c>
      <c r="K120" s="115" t="s">
        <v>121</v>
      </c>
      <c r="L120" s="112"/>
      <c r="M120" s="59" t="s">
        <v>1</v>
      </c>
      <c r="N120" s="60" t="s">
        <v>43</v>
      </c>
      <c r="O120" s="60" t="s">
        <v>122</v>
      </c>
      <c r="P120" s="60" t="s">
        <v>123</v>
      </c>
      <c r="Q120" s="60" t="s">
        <v>124</v>
      </c>
      <c r="R120" s="60" t="s">
        <v>125</v>
      </c>
      <c r="S120" s="60" t="s">
        <v>126</v>
      </c>
      <c r="T120" s="61" t="s">
        <v>127</v>
      </c>
    </row>
    <row r="121" spans="2:65" s="1" customFormat="1" ht="22.9" customHeight="1">
      <c r="B121" s="32"/>
      <c r="C121" s="64" t="s">
        <v>128</v>
      </c>
      <c r="J121" s="116">
        <f>BK121</f>
        <v>0</v>
      </c>
      <c r="L121" s="32"/>
      <c r="M121" s="62"/>
      <c r="N121" s="53"/>
      <c r="O121" s="53"/>
      <c r="P121" s="117">
        <f>P122+P291</f>
        <v>0</v>
      </c>
      <c r="Q121" s="53"/>
      <c r="R121" s="117">
        <f>R122+R291</f>
        <v>341.58949999999999</v>
      </c>
      <c r="S121" s="53"/>
      <c r="T121" s="118">
        <f>T122+T291</f>
        <v>0</v>
      </c>
      <c r="AT121" s="17" t="s">
        <v>78</v>
      </c>
      <c r="AU121" s="17" t="s">
        <v>110</v>
      </c>
      <c r="BK121" s="119">
        <f>BK122+BK291</f>
        <v>0</v>
      </c>
    </row>
    <row r="122" spans="2:65" s="11" customFormat="1" ht="25.9" customHeight="1">
      <c r="B122" s="120"/>
      <c r="D122" s="121" t="s">
        <v>78</v>
      </c>
      <c r="E122" s="122" t="s">
        <v>129</v>
      </c>
      <c r="F122" s="122" t="s">
        <v>130</v>
      </c>
      <c r="I122" s="123"/>
      <c r="J122" s="124">
        <f>BK122</f>
        <v>0</v>
      </c>
      <c r="L122" s="120"/>
      <c r="M122" s="125"/>
      <c r="P122" s="126">
        <f>P123+P257+P287</f>
        <v>0</v>
      </c>
      <c r="R122" s="126">
        <f>R123+R257+R287</f>
        <v>341.58949999999999</v>
      </c>
      <c r="T122" s="127">
        <f>T123+T257+T287</f>
        <v>0</v>
      </c>
      <c r="AR122" s="121" t="s">
        <v>87</v>
      </c>
      <c r="AT122" s="128" t="s">
        <v>78</v>
      </c>
      <c r="AU122" s="128" t="s">
        <v>79</v>
      </c>
      <c r="AY122" s="121" t="s">
        <v>131</v>
      </c>
      <c r="BK122" s="129">
        <f>BK123+BK257+BK287</f>
        <v>0</v>
      </c>
    </row>
    <row r="123" spans="2:65" s="11" customFormat="1" ht="22.9" customHeight="1">
      <c r="B123" s="120"/>
      <c r="D123" s="121" t="s">
        <v>78</v>
      </c>
      <c r="E123" s="130" t="s">
        <v>87</v>
      </c>
      <c r="F123" s="130" t="s">
        <v>132</v>
      </c>
      <c r="I123" s="123"/>
      <c r="J123" s="131">
        <f>BK123</f>
        <v>0</v>
      </c>
      <c r="L123" s="120"/>
      <c r="M123" s="125"/>
      <c r="P123" s="126">
        <f>SUM(P124:P256)</f>
        <v>0</v>
      </c>
      <c r="R123" s="126">
        <f>SUM(R124:R256)</f>
        <v>0.23912000000000003</v>
      </c>
      <c r="T123" s="127">
        <f>SUM(T124:T256)</f>
        <v>0</v>
      </c>
      <c r="AR123" s="121" t="s">
        <v>87</v>
      </c>
      <c r="AT123" s="128" t="s">
        <v>78</v>
      </c>
      <c r="AU123" s="128" t="s">
        <v>87</v>
      </c>
      <c r="AY123" s="121" t="s">
        <v>131</v>
      </c>
      <c r="BK123" s="129">
        <f>SUM(BK124:BK256)</f>
        <v>0</v>
      </c>
    </row>
    <row r="124" spans="2:65" s="1" customFormat="1" ht="37.9" customHeight="1">
      <c r="B124" s="132"/>
      <c r="C124" s="133" t="s">
        <v>87</v>
      </c>
      <c r="D124" s="133" t="s">
        <v>133</v>
      </c>
      <c r="E124" s="134" t="s">
        <v>134</v>
      </c>
      <c r="F124" s="135" t="s">
        <v>135</v>
      </c>
      <c r="G124" s="136" t="s">
        <v>136</v>
      </c>
      <c r="H124" s="137">
        <v>100</v>
      </c>
      <c r="I124" s="138"/>
      <c r="J124" s="137">
        <f>ROUND(I124*H124,2)</f>
        <v>0</v>
      </c>
      <c r="K124" s="135" t="s">
        <v>137</v>
      </c>
      <c r="L124" s="32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138</v>
      </c>
      <c r="AT124" s="143" t="s">
        <v>133</v>
      </c>
      <c r="AU124" s="143" t="s">
        <v>89</v>
      </c>
      <c r="AY124" s="17" t="s">
        <v>131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87</v>
      </c>
      <c r="BK124" s="144">
        <f>ROUND(I124*H124,2)</f>
        <v>0</v>
      </c>
      <c r="BL124" s="17" t="s">
        <v>138</v>
      </c>
      <c r="BM124" s="143" t="s">
        <v>139</v>
      </c>
    </row>
    <row r="125" spans="2:65" s="1" customFormat="1" ht="29.25">
      <c r="B125" s="32"/>
      <c r="D125" s="145" t="s">
        <v>140</v>
      </c>
      <c r="F125" s="146" t="s">
        <v>141</v>
      </c>
      <c r="I125" s="147"/>
      <c r="L125" s="32"/>
      <c r="M125" s="148"/>
      <c r="T125" s="56"/>
      <c r="AT125" s="17" t="s">
        <v>140</v>
      </c>
      <c r="AU125" s="17" t="s">
        <v>89</v>
      </c>
    </row>
    <row r="126" spans="2:65" s="1" customFormat="1" ht="11.25">
      <c r="B126" s="32"/>
      <c r="D126" s="149" t="s">
        <v>142</v>
      </c>
      <c r="F126" s="150" t="s">
        <v>143</v>
      </c>
      <c r="I126" s="147"/>
      <c r="L126" s="32"/>
      <c r="M126" s="148"/>
      <c r="T126" s="56"/>
      <c r="AT126" s="17" t="s">
        <v>142</v>
      </c>
      <c r="AU126" s="17" t="s">
        <v>89</v>
      </c>
    </row>
    <row r="127" spans="2:65" s="12" customFormat="1" ht="11.25">
      <c r="B127" s="151"/>
      <c r="D127" s="145" t="s">
        <v>144</v>
      </c>
      <c r="E127" s="152" t="s">
        <v>1</v>
      </c>
      <c r="F127" s="153" t="s">
        <v>145</v>
      </c>
      <c r="H127" s="152" t="s">
        <v>1</v>
      </c>
      <c r="I127" s="154"/>
      <c r="L127" s="151"/>
      <c r="M127" s="155"/>
      <c r="T127" s="156"/>
      <c r="AT127" s="152" t="s">
        <v>144</v>
      </c>
      <c r="AU127" s="152" t="s">
        <v>89</v>
      </c>
      <c r="AV127" s="12" t="s">
        <v>87</v>
      </c>
      <c r="AW127" s="12" t="s">
        <v>35</v>
      </c>
      <c r="AX127" s="12" t="s">
        <v>79</v>
      </c>
      <c r="AY127" s="152" t="s">
        <v>131</v>
      </c>
    </row>
    <row r="128" spans="2:65" s="13" customFormat="1" ht="11.25">
      <c r="B128" s="157"/>
      <c r="D128" s="145" t="s">
        <v>144</v>
      </c>
      <c r="E128" s="158" t="s">
        <v>1</v>
      </c>
      <c r="F128" s="159" t="s">
        <v>146</v>
      </c>
      <c r="H128" s="160">
        <v>100</v>
      </c>
      <c r="I128" s="161"/>
      <c r="L128" s="157"/>
      <c r="M128" s="162"/>
      <c r="T128" s="163"/>
      <c r="AT128" s="158" t="s">
        <v>144</v>
      </c>
      <c r="AU128" s="158" t="s">
        <v>89</v>
      </c>
      <c r="AV128" s="13" t="s">
        <v>89</v>
      </c>
      <c r="AW128" s="13" t="s">
        <v>35</v>
      </c>
      <c r="AX128" s="13" t="s">
        <v>79</v>
      </c>
      <c r="AY128" s="158" t="s">
        <v>131</v>
      </c>
    </row>
    <row r="129" spans="2:65" s="14" customFormat="1" ht="11.25">
      <c r="B129" s="164"/>
      <c r="D129" s="145" t="s">
        <v>144</v>
      </c>
      <c r="E129" s="165" t="s">
        <v>1</v>
      </c>
      <c r="F129" s="166" t="s">
        <v>147</v>
      </c>
      <c r="H129" s="167">
        <v>100</v>
      </c>
      <c r="I129" s="168"/>
      <c r="L129" s="164"/>
      <c r="M129" s="169"/>
      <c r="T129" s="170"/>
      <c r="AT129" s="165" t="s">
        <v>144</v>
      </c>
      <c r="AU129" s="165" t="s">
        <v>89</v>
      </c>
      <c r="AV129" s="14" t="s">
        <v>138</v>
      </c>
      <c r="AW129" s="14" t="s">
        <v>35</v>
      </c>
      <c r="AX129" s="14" t="s">
        <v>87</v>
      </c>
      <c r="AY129" s="165" t="s">
        <v>131</v>
      </c>
    </row>
    <row r="130" spans="2:65" s="1" customFormat="1" ht="24.2" customHeight="1">
      <c r="B130" s="132"/>
      <c r="C130" s="133" t="s">
        <v>89</v>
      </c>
      <c r="D130" s="133" t="s">
        <v>133</v>
      </c>
      <c r="E130" s="134" t="s">
        <v>148</v>
      </c>
      <c r="F130" s="135" t="s">
        <v>149</v>
      </c>
      <c r="G130" s="136" t="s">
        <v>150</v>
      </c>
      <c r="H130" s="137">
        <v>4</v>
      </c>
      <c r="I130" s="138"/>
      <c r="J130" s="137">
        <f>ROUND(I130*H130,2)</f>
        <v>0</v>
      </c>
      <c r="K130" s="135" t="s">
        <v>137</v>
      </c>
      <c r="L130" s="32"/>
      <c r="M130" s="139" t="s">
        <v>1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138</v>
      </c>
      <c r="AT130" s="143" t="s">
        <v>133</v>
      </c>
      <c r="AU130" s="143" t="s">
        <v>89</v>
      </c>
      <c r="AY130" s="17" t="s">
        <v>131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138</v>
      </c>
      <c r="BM130" s="143" t="s">
        <v>151</v>
      </c>
    </row>
    <row r="131" spans="2:65" s="1" customFormat="1" ht="19.5">
      <c r="B131" s="32"/>
      <c r="D131" s="145" t="s">
        <v>140</v>
      </c>
      <c r="F131" s="146" t="s">
        <v>152</v>
      </c>
      <c r="I131" s="147"/>
      <c r="L131" s="32"/>
      <c r="M131" s="148"/>
      <c r="T131" s="56"/>
      <c r="AT131" s="17" t="s">
        <v>140</v>
      </c>
      <c r="AU131" s="17" t="s">
        <v>89</v>
      </c>
    </row>
    <row r="132" spans="2:65" s="1" customFormat="1" ht="11.25">
      <c r="B132" s="32"/>
      <c r="D132" s="149" t="s">
        <v>142</v>
      </c>
      <c r="F132" s="150" t="s">
        <v>153</v>
      </c>
      <c r="I132" s="147"/>
      <c r="L132" s="32"/>
      <c r="M132" s="148"/>
      <c r="T132" s="56"/>
      <c r="AT132" s="17" t="s">
        <v>142</v>
      </c>
      <c r="AU132" s="17" t="s">
        <v>89</v>
      </c>
    </row>
    <row r="133" spans="2:65" s="12" customFormat="1" ht="11.25">
      <c r="B133" s="151"/>
      <c r="D133" s="145" t="s">
        <v>144</v>
      </c>
      <c r="E133" s="152" t="s">
        <v>1</v>
      </c>
      <c r="F133" s="153" t="s">
        <v>145</v>
      </c>
      <c r="H133" s="152" t="s">
        <v>1</v>
      </c>
      <c r="I133" s="154"/>
      <c r="L133" s="151"/>
      <c r="M133" s="155"/>
      <c r="T133" s="156"/>
      <c r="AT133" s="152" t="s">
        <v>144</v>
      </c>
      <c r="AU133" s="152" t="s">
        <v>89</v>
      </c>
      <c r="AV133" s="12" t="s">
        <v>87</v>
      </c>
      <c r="AW133" s="12" t="s">
        <v>35</v>
      </c>
      <c r="AX133" s="12" t="s">
        <v>79</v>
      </c>
      <c r="AY133" s="152" t="s">
        <v>131</v>
      </c>
    </row>
    <row r="134" spans="2:65" s="12" customFormat="1" ht="22.5">
      <c r="B134" s="151"/>
      <c r="D134" s="145" t="s">
        <v>144</v>
      </c>
      <c r="E134" s="152" t="s">
        <v>1</v>
      </c>
      <c r="F134" s="153" t="s">
        <v>154</v>
      </c>
      <c r="H134" s="152" t="s">
        <v>1</v>
      </c>
      <c r="I134" s="154"/>
      <c r="L134" s="151"/>
      <c r="M134" s="155"/>
      <c r="T134" s="156"/>
      <c r="AT134" s="152" t="s">
        <v>144</v>
      </c>
      <c r="AU134" s="152" t="s">
        <v>89</v>
      </c>
      <c r="AV134" s="12" t="s">
        <v>87</v>
      </c>
      <c r="AW134" s="12" t="s">
        <v>35</v>
      </c>
      <c r="AX134" s="12" t="s">
        <v>79</v>
      </c>
      <c r="AY134" s="152" t="s">
        <v>131</v>
      </c>
    </row>
    <row r="135" spans="2:65" s="12" customFormat="1" ht="11.25">
      <c r="B135" s="151"/>
      <c r="D135" s="145" t="s">
        <v>144</v>
      </c>
      <c r="E135" s="152" t="s">
        <v>1</v>
      </c>
      <c r="F135" s="153" t="s">
        <v>155</v>
      </c>
      <c r="H135" s="152" t="s">
        <v>1</v>
      </c>
      <c r="I135" s="154"/>
      <c r="L135" s="151"/>
      <c r="M135" s="155"/>
      <c r="T135" s="156"/>
      <c r="AT135" s="152" t="s">
        <v>144</v>
      </c>
      <c r="AU135" s="152" t="s">
        <v>89</v>
      </c>
      <c r="AV135" s="12" t="s">
        <v>87</v>
      </c>
      <c r="AW135" s="12" t="s">
        <v>35</v>
      </c>
      <c r="AX135" s="12" t="s">
        <v>79</v>
      </c>
      <c r="AY135" s="152" t="s">
        <v>131</v>
      </c>
    </row>
    <row r="136" spans="2:65" s="13" customFormat="1" ht="11.25">
      <c r="B136" s="157"/>
      <c r="D136" s="145" t="s">
        <v>144</v>
      </c>
      <c r="E136" s="158" t="s">
        <v>1</v>
      </c>
      <c r="F136" s="159" t="s">
        <v>156</v>
      </c>
      <c r="H136" s="160">
        <v>4</v>
      </c>
      <c r="I136" s="161"/>
      <c r="L136" s="157"/>
      <c r="M136" s="162"/>
      <c r="T136" s="163"/>
      <c r="AT136" s="158" t="s">
        <v>144</v>
      </c>
      <c r="AU136" s="158" t="s">
        <v>89</v>
      </c>
      <c r="AV136" s="13" t="s">
        <v>89</v>
      </c>
      <c r="AW136" s="13" t="s">
        <v>35</v>
      </c>
      <c r="AX136" s="13" t="s">
        <v>79</v>
      </c>
      <c r="AY136" s="158" t="s">
        <v>131</v>
      </c>
    </row>
    <row r="137" spans="2:65" s="14" customFormat="1" ht="11.25">
      <c r="B137" s="164"/>
      <c r="D137" s="145" t="s">
        <v>144</v>
      </c>
      <c r="E137" s="165" t="s">
        <v>1</v>
      </c>
      <c r="F137" s="166" t="s">
        <v>147</v>
      </c>
      <c r="H137" s="167">
        <v>4</v>
      </c>
      <c r="I137" s="168"/>
      <c r="L137" s="164"/>
      <c r="M137" s="169"/>
      <c r="T137" s="170"/>
      <c r="AT137" s="165" t="s">
        <v>144</v>
      </c>
      <c r="AU137" s="165" t="s">
        <v>89</v>
      </c>
      <c r="AV137" s="14" t="s">
        <v>138</v>
      </c>
      <c r="AW137" s="14" t="s">
        <v>35</v>
      </c>
      <c r="AX137" s="14" t="s">
        <v>87</v>
      </c>
      <c r="AY137" s="165" t="s">
        <v>131</v>
      </c>
    </row>
    <row r="138" spans="2:65" s="1" customFormat="1" ht="24.2" customHeight="1">
      <c r="B138" s="132"/>
      <c r="C138" s="133" t="s">
        <v>157</v>
      </c>
      <c r="D138" s="133" t="s">
        <v>133</v>
      </c>
      <c r="E138" s="134" t="s">
        <v>158</v>
      </c>
      <c r="F138" s="135" t="s">
        <v>159</v>
      </c>
      <c r="G138" s="136" t="s">
        <v>150</v>
      </c>
      <c r="H138" s="137">
        <v>4</v>
      </c>
      <c r="I138" s="138"/>
      <c r="J138" s="137">
        <f>ROUND(I138*H138,2)</f>
        <v>0</v>
      </c>
      <c r="K138" s="135" t="s">
        <v>160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138</v>
      </c>
      <c r="AT138" s="143" t="s">
        <v>133</v>
      </c>
      <c r="AU138" s="143" t="s">
        <v>89</v>
      </c>
      <c r="AY138" s="17" t="s">
        <v>131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138</v>
      </c>
      <c r="BM138" s="143" t="s">
        <v>161</v>
      </c>
    </row>
    <row r="139" spans="2:65" s="1" customFormat="1" ht="19.5">
      <c r="B139" s="32"/>
      <c r="D139" s="145" t="s">
        <v>140</v>
      </c>
      <c r="F139" s="146" t="s">
        <v>162</v>
      </c>
      <c r="I139" s="147"/>
      <c r="L139" s="32"/>
      <c r="M139" s="148"/>
      <c r="T139" s="56"/>
      <c r="AT139" s="17" t="s">
        <v>140</v>
      </c>
      <c r="AU139" s="17" t="s">
        <v>89</v>
      </c>
    </row>
    <row r="140" spans="2:65" s="12" customFormat="1" ht="11.25">
      <c r="B140" s="151"/>
      <c r="D140" s="145" t="s">
        <v>144</v>
      </c>
      <c r="E140" s="152" t="s">
        <v>1</v>
      </c>
      <c r="F140" s="153" t="s">
        <v>145</v>
      </c>
      <c r="H140" s="152" t="s">
        <v>1</v>
      </c>
      <c r="I140" s="154"/>
      <c r="L140" s="151"/>
      <c r="M140" s="155"/>
      <c r="T140" s="156"/>
      <c r="AT140" s="152" t="s">
        <v>144</v>
      </c>
      <c r="AU140" s="152" t="s">
        <v>89</v>
      </c>
      <c r="AV140" s="12" t="s">
        <v>87</v>
      </c>
      <c r="AW140" s="12" t="s">
        <v>35</v>
      </c>
      <c r="AX140" s="12" t="s">
        <v>79</v>
      </c>
      <c r="AY140" s="152" t="s">
        <v>131</v>
      </c>
    </row>
    <row r="141" spans="2:65" s="12" customFormat="1" ht="22.5">
      <c r="B141" s="151"/>
      <c r="D141" s="145" t="s">
        <v>144</v>
      </c>
      <c r="E141" s="152" t="s">
        <v>1</v>
      </c>
      <c r="F141" s="153" t="s">
        <v>163</v>
      </c>
      <c r="H141" s="152" t="s">
        <v>1</v>
      </c>
      <c r="I141" s="154"/>
      <c r="L141" s="151"/>
      <c r="M141" s="155"/>
      <c r="T141" s="156"/>
      <c r="AT141" s="152" t="s">
        <v>144</v>
      </c>
      <c r="AU141" s="152" t="s">
        <v>89</v>
      </c>
      <c r="AV141" s="12" t="s">
        <v>87</v>
      </c>
      <c r="AW141" s="12" t="s">
        <v>35</v>
      </c>
      <c r="AX141" s="12" t="s">
        <v>79</v>
      </c>
      <c r="AY141" s="152" t="s">
        <v>131</v>
      </c>
    </row>
    <row r="142" spans="2:65" s="12" customFormat="1" ht="11.25">
      <c r="B142" s="151"/>
      <c r="D142" s="145" t="s">
        <v>144</v>
      </c>
      <c r="E142" s="152" t="s">
        <v>1</v>
      </c>
      <c r="F142" s="153" t="s">
        <v>164</v>
      </c>
      <c r="H142" s="152" t="s">
        <v>1</v>
      </c>
      <c r="I142" s="154"/>
      <c r="L142" s="151"/>
      <c r="M142" s="155"/>
      <c r="T142" s="156"/>
      <c r="AT142" s="152" t="s">
        <v>144</v>
      </c>
      <c r="AU142" s="152" t="s">
        <v>89</v>
      </c>
      <c r="AV142" s="12" t="s">
        <v>87</v>
      </c>
      <c r="AW142" s="12" t="s">
        <v>35</v>
      </c>
      <c r="AX142" s="12" t="s">
        <v>79</v>
      </c>
      <c r="AY142" s="152" t="s">
        <v>131</v>
      </c>
    </row>
    <row r="143" spans="2:65" s="13" customFormat="1" ht="11.25">
      <c r="B143" s="157"/>
      <c r="D143" s="145" t="s">
        <v>144</v>
      </c>
      <c r="E143" s="158" t="s">
        <v>1</v>
      </c>
      <c r="F143" s="159" t="s">
        <v>138</v>
      </c>
      <c r="H143" s="160">
        <v>4</v>
      </c>
      <c r="I143" s="161"/>
      <c r="L143" s="157"/>
      <c r="M143" s="162"/>
      <c r="T143" s="163"/>
      <c r="AT143" s="158" t="s">
        <v>144</v>
      </c>
      <c r="AU143" s="158" t="s">
        <v>89</v>
      </c>
      <c r="AV143" s="13" t="s">
        <v>89</v>
      </c>
      <c r="AW143" s="13" t="s">
        <v>35</v>
      </c>
      <c r="AX143" s="13" t="s">
        <v>79</v>
      </c>
      <c r="AY143" s="158" t="s">
        <v>131</v>
      </c>
    </row>
    <row r="144" spans="2:65" s="14" customFormat="1" ht="11.25">
      <c r="B144" s="164"/>
      <c r="D144" s="145" t="s">
        <v>144</v>
      </c>
      <c r="E144" s="165" t="s">
        <v>1</v>
      </c>
      <c r="F144" s="166" t="s">
        <v>147</v>
      </c>
      <c r="H144" s="167">
        <v>4</v>
      </c>
      <c r="I144" s="168"/>
      <c r="L144" s="164"/>
      <c r="M144" s="169"/>
      <c r="T144" s="170"/>
      <c r="AT144" s="165" t="s">
        <v>144</v>
      </c>
      <c r="AU144" s="165" t="s">
        <v>89</v>
      </c>
      <c r="AV144" s="14" t="s">
        <v>138</v>
      </c>
      <c r="AW144" s="14" t="s">
        <v>35</v>
      </c>
      <c r="AX144" s="14" t="s">
        <v>87</v>
      </c>
      <c r="AY144" s="165" t="s">
        <v>131</v>
      </c>
    </row>
    <row r="145" spans="2:65" s="1" customFormat="1" ht="24.2" customHeight="1">
      <c r="B145" s="132"/>
      <c r="C145" s="133" t="s">
        <v>138</v>
      </c>
      <c r="D145" s="133" t="s">
        <v>133</v>
      </c>
      <c r="E145" s="134" t="s">
        <v>165</v>
      </c>
      <c r="F145" s="135" t="s">
        <v>166</v>
      </c>
      <c r="G145" s="136" t="s">
        <v>150</v>
      </c>
      <c r="H145" s="137">
        <v>1</v>
      </c>
      <c r="I145" s="138"/>
      <c r="J145" s="137">
        <f>ROUND(I145*H145,2)</f>
        <v>0</v>
      </c>
      <c r="K145" s="135" t="s">
        <v>137</v>
      </c>
      <c r="L145" s="32"/>
      <c r="M145" s="139" t="s">
        <v>1</v>
      </c>
      <c r="N145" s="140" t="s">
        <v>44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138</v>
      </c>
      <c r="AT145" s="143" t="s">
        <v>133</v>
      </c>
      <c r="AU145" s="143" t="s">
        <v>89</v>
      </c>
      <c r="AY145" s="17" t="s">
        <v>131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87</v>
      </c>
      <c r="BK145" s="144">
        <f>ROUND(I145*H145,2)</f>
        <v>0</v>
      </c>
      <c r="BL145" s="17" t="s">
        <v>138</v>
      </c>
      <c r="BM145" s="143" t="s">
        <v>167</v>
      </c>
    </row>
    <row r="146" spans="2:65" s="1" customFormat="1" ht="19.5">
      <c r="B146" s="32"/>
      <c r="D146" s="145" t="s">
        <v>140</v>
      </c>
      <c r="F146" s="146" t="s">
        <v>168</v>
      </c>
      <c r="I146" s="147"/>
      <c r="L146" s="32"/>
      <c r="M146" s="148"/>
      <c r="T146" s="56"/>
      <c r="AT146" s="17" t="s">
        <v>140</v>
      </c>
      <c r="AU146" s="17" t="s">
        <v>89</v>
      </c>
    </row>
    <row r="147" spans="2:65" s="1" customFormat="1" ht="11.25">
      <c r="B147" s="32"/>
      <c r="D147" s="149" t="s">
        <v>142</v>
      </c>
      <c r="F147" s="150" t="s">
        <v>169</v>
      </c>
      <c r="I147" s="147"/>
      <c r="L147" s="32"/>
      <c r="M147" s="148"/>
      <c r="T147" s="56"/>
      <c r="AT147" s="17" t="s">
        <v>142</v>
      </c>
      <c r="AU147" s="17" t="s">
        <v>89</v>
      </c>
    </row>
    <row r="148" spans="2:65" s="12" customFormat="1" ht="11.25">
      <c r="B148" s="151"/>
      <c r="D148" s="145" t="s">
        <v>144</v>
      </c>
      <c r="E148" s="152" t="s">
        <v>1</v>
      </c>
      <c r="F148" s="153" t="s">
        <v>145</v>
      </c>
      <c r="H148" s="152" t="s">
        <v>1</v>
      </c>
      <c r="I148" s="154"/>
      <c r="L148" s="151"/>
      <c r="M148" s="155"/>
      <c r="T148" s="156"/>
      <c r="AT148" s="152" t="s">
        <v>144</v>
      </c>
      <c r="AU148" s="152" t="s">
        <v>89</v>
      </c>
      <c r="AV148" s="12" t="s">
        <v>87</v>
      </c>
      <c r="AW148" s="12" t="s">
        <v>35</v>
      </c>
      <c r="AX148" s="12" t="s">
        <v>79</v>
      </c>
      <c r="AY148" s="152" t="s">
        <v>131</v>
      </c>
    </row>
    <row r="149" spans="2:65" s="12" customFormat="1" ht="22.5">
      <c r="B149" s="151"/>
      <c r="D149" s="145" t="s">
        <v>144</v>
      </c>
      <c r="E149" s="152" t="s">
        <v>1</v>
      </c>
      <c r="F149" s="153" t="s">
        <v>170</v>
      </c>
      <c r="H149" s="152" t="s">
        <v>1</v>
      </c>
      <c r="I149" s="154"/>
      <c r="L149" s="151"/>
      <c r="M149" s="155"/>
      <c r="T149" s="156"/>
      <c r="AT149" s="152" t="s">
        <v>144</v>
      </c>
      <c r="AU149" s="152" t="s">
        <v>89</v>
      </c>
      <c r="AV149" s="12" t="s">
        <v>87</v>
      </c>
      <c r="AW149" s="12" t="s">
        <v>35</v>
      </c>
      <c r="AX149" s="12" t="s">
        <v>79</v>
      </c>
      <c r="AY149" s="152" t="s">
        <v>131</v>
      </c>
    </row>
    <row r="150" spans="2:65" s="12" customFormat="1" ht="11.25">
      <c r="B150" s="151"/>
      <c r="D150" s="145" t="s">
        <v>144</v>
      </c>
      <c r="E150" s="152" t="s">
        <v>1</v>
      </c>
      <c r="F150" s="153" t="s">
        <v>155</v>
      </c>
      <c r="H150" s="152" t="s">
        <v>1</v>
      </c>
      <c r="I150" s="154"/>
      <c r="L150" s="151"/>
      <c r="M150" s="155"/>
      <c r="T150" s="156"/>
      <c r="AT150" s="152" t="s">
        <v>144</v>
      </c>
      <c r="AU150" s="152" t="s">
        <v>89</v>
      </c>
      <c r="AV150" s="12" t="s">
        <v>87</v>
      </c>
      <c r="AW150" s="12" t="s">
        <v>35</v>
      </c>
      <c r="AX150" s="12" t="s">
        <v>79</v>
      </c>
      <c r="AY150" s="152" t="s">
        <v>131</v>
      </c>
    </row>
    <row r="151" spans="2:65" s="13" customFormat="1" ht="11.25">
      <c r="B151" s="157"/>
      <c r="D151" s="145" t="s">
        <v>144</v>
      </c>
      <c r="E151" s="158" t="s">
        <v>1</v>
      </c>
      <c r="F151" s="159" t="s">
        <v>87</v>
      </c>
      <c r="H151" s="160">
        <v>1</v>
      </c>
      <c r="I151" s="161"/>
      <c r="L151" s="157"/>
      <c r="M151" s="162"/>
      <c r="T151" s="163"/>
      <c r="AT151" s="158" t="s">
        <v>144</v>
      </c>
      <c r="AU151" s="158" t="s">
        <v>89</v>
      </c>
      <c r="AV151" s="13" t="s">
        <v>89</v>
      </c>
      <c r="AW151" s="13" t="s">
        <v>35</v>
      </c>
      <c r="AX151" s="13" t="s">
        <v>79</v>
      </c>
      <c r="AY151" s="158" t="s">
        <v>131</v>
      </c>
    </row>
    <row r="152" spans="2:65" s="14" customFormat="1" ht="11.25">
      <c r="B152" s="164"/>
      <c r="D152" s="145" t="s">
        <v>144</v>
      </c>
      <c r="E152" s="165" t="s">
        <v>1</v>
      </c>
      <c r="F152" s="166" t="s">
        <v>147</v>
      </c>
      <c r="H152" s="167">
        <v>1</v>
      </c>
      <c r="I152" s="168"/>
      <c r="L152" s="164"/>
      <c r="M152" s="169"/>
      <c r="T152" s="170"/>
      <c r="AT152" s="165" t="s">
        <v>144</v>
      </c>
      <c r="AU152" s="165" t="s">
        <v>89</v>
      </c>
      <c r="AV152" s="14" t="s">
        <v>138</v>
      </c>
      <c r="AW152" s="14" t="s">
        <v>35</v>
      </c>
      <c r="AX152" s="14" t="s">
        <v>87</v>
      </c>
      <c r="AY152" s="165" t="s">
        <v>131</v>
      </c>
    </row>
    <row r="153" spans="2:65" s="1" customFormat="1" ht="24.2" customHeight="1">
      <c r="B153" s="132"/>
      <c r="C153" s="133" t="s">
        <v>171</v>
      </c>
      <c r="D153" s="133" t="s">
        <v>133</v>
      </c>
      <c r="E153" s="134" t="s">
        <v>172</v>
      </c>
      <c r="F153" s="135" t="s">
        <v>173</v>
      </c>
      <c r="G153" s="136" t="s">
        <v>150</v>
      </c>
      <c r="H153" s="137">
        <v>2</v>
      </c>
      <c r="I153" s="138"/>
      <c r="J153" s="137">
        <f>ROUND(I153*H153,2)</f>
        <v>0</v>
      </c>
      <c r="K153" s="135" t="s">
        <v>160</v>
      </c>
      <c r="L153" s="32"/>
      <c r="M153" s="139" t="s">
        <v>1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138</v>
      </c>
      <c r="AT153" s="143" t="s">
        <v>133</v>
      </c>
      <c r="AU153" s="143" t="s">
        <v>89</v>
      </c>
      <c r="AY153" s="17" t="s">
        <v>131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87</v>
      </c>
      <c r="BK153" s="144">
        <f>ROUND(I153*H153,2)</f>
        <v>0</v>
      </c>
      <c r="BL153" s="17" t="s">
        <v>138</v>
      </c>
      <c r="BM153" s="143" t="s">
        <v>174</v>
      </c>
    </row>
    <row r="154" spans="2:65" s="1" customFormat="1" ht="19.5">
      <c r="B154" s="32"/>
      <c r="D154" s="145" t="s">
        <v>140</v>
      </c>
      <c r="F154" s="146" t="s">
        <v>175</v>
      </c>
      <c r="I154" s="147"/>
      <c r="L154" s="32"/>
      <c r="M154" s="148"/>
      <c r="T154" s="56"/>
      <c r="AT154" s="17" t="s">
        <v>140</v>
      </c>
      <c r="AU154" s="17" t="s">
        <v>89</v>
      </c>
    </row>
    <row r="155" spans="2:65" s="12" customFormat="1" ht="11.25">
      <c r="B155" s="151"/>
      <c r="D155" s="145" t="s">
        <v>144</v>
      </c>
      <c r="E155" s="152" t="s">
        <v>1</v>
      </c>
      <c r="F155" s="153" t="s">
        <v>145</v>
      </c>
      <c r="H155" s="152" t="s">
        <v>1</v>
      </c>
      <c r="I155" s="154"/>
      <c r="L155" s="151"/>
      <c r="M155" s="155"/>
      <c r="T155" s="156"/>
      <c r="AT155" s="152" t="s">
        <v>144</v>
      </c>
      <c r="AU155" s="152" t="s">
        <v>89</v>
      </c>
      <c r="AV155" s="12" t="s">
        <v>87</v>
      </c>
      <c r="AW155" s="12" t="s">
        <v>35</v>
      </c>
      <c r="AX155" s="12" t="s">
        <v>79</v>
      </c>
      <c r="AY155" s="152" t="s">
        <v>131</v>
      </c>
    </row>
    <row r="156" spans="2:65" s="12" customFormat="1" ht="22.5">
      <c r="B156" s="151"/>
      <c r="D156" s="145" t="s">
        <v>144</v>
      </c>
      <c r="E156" s="152" t="s">
        <v>1</v>
      </c>
      <c r="F156" s="153" t="s">
        <v>176</v>
      </c>
      <c r="H156" s="152" t="s">
        <v>1</v>
      </c>
      <c r="I156" s="154"/>
      <c r="L156" s="151"/>
      <c r="M156" s="155"/>
      <c r="T156" s="156"/>
      <c r="AT156" s="152" t="s">
        <v>144</v>
      </c>
      <c r="AU156" s="152" t="s">
        <v>89</v>
      </c>
      <c r="AV156" s="12" t="s">
        <v>87</v>
      </c>
      <c r="AW156" s="12" t="s">
        <v>35</v>
      </c>
      <c r="AX156" s="12" t="s">
        <v>79</v>
      </c>
      <c r="AY156" s="152" t="s">
        <v>131</v>
      </c>
    </row>
    <row r="157" spans="2:65" s="12" customFormat="1" ht="11.25">
      <c r="B157" s="151"/>
      <c r="D157" s="145" t="s">
        <v>144</v>
      </c>
      <c r="E157" s="152" t="s">
        <v>1</v>
      </c>
      <c r="F157" s="153" t="s">
        <v>164</v>
      </c>
      <c r="H157" s="152" t="s">
        <v>1</v>
      </c>
      <c r="I157" s="154"/>
      <c r="L157" s="151"/>
      <c r="M157" s="155"/>
      <c r="T157" s="156"/>
      <c r="AT157" s="152" t="s">
        <v>144</v>
      </c>
      <c r="AU157" s="152" t="s">
        <v>89</v>
      </c>
      <c r="AV157" s="12" t="s">
        <v>87</v>
      </c>
      <c r="AW157" s="12" t="s">
        <v>35</v>
      </c>
      <c r="AX157" s="12" t="s">
        <v>79</v>
      </c>
      <c r="AY157" s="152" t="s">
        <v>131</v>
      </c>
    </row>
    <row r="158" spans="2:65" s="13" customFormat="1" ht="11.25">
      <c r="B158" s="157"/>
      <c r="D158" s="145" t="s">
        <v>144</v>
      </c>
      <c r="E158" s="158" t="s">
        <v>1</v>
      </c>
      <c r="F158" s="159" t="s">
        <v>89</v>
      </c>
      <c r="H158" s="160">
        <v>2</v>
      </c>
      <c r="I158" s="161"/>
      <c r="L158" s="157"/>
      <c r="M158" s="162"/>
      <c r="T158" s="163"/>
      <c r="AT158" s="158" t="s">
        <v>144</v>
      </c>
      <c r="AU158" s="158" t="s">
        <v>89</v>
      </c>
      <c r="AV158" s="13" t="s">
        <v>89</v>
      </c>
      <c r="AW158" s="13" t="s">
        <v>35</v>
      </c>
      <c r="AX158" s="13" t="s">
        <v>79</v>
      </c>
      <c r="AY158" s="158" t="s">
        <v>131</v>
      </c>
    </row>
    <row r="159" spans="2:65" s="14" customFormat="1" ht="11.25">
      <c r="B159" s="164"/>
      <c r="D159" s="145" t="s">
        <v>144</v>
      </c>
      <c r="E159" s="165" t="s">
        <v>1</v>
      </c>
      <c r="F159" s="166" t="s">
        <v>147</v>
      </c>
      <c r="H159" s="167">
        <v>2</v>
      </c>
      <c r="I159" s="168"/>
      <c r="L159" s="164"/>
      <c r="M159" s="169"/>
      <c r="T159" s="170"/>
      <c r="AT159" s="165" t="s">
        <v>144</v>
      </c>
      <c r="AU159" s="165" t="s">
        <v>89</v>
      </c>
      <c r="AV159" s="14" t="s">
        <v>138</v>
      </c>
      <c r="AW159" s="14" t="s">
        <v>35</v>
      </c>
      <c r="AX159" s="14" t="s">
        <v>87</v>
      </c>
      <c r="AY159" s="165" t="s">
        <v>131</v>
      </c>
    </row>
    <row r="160" spans="2:65" s="1" customFormat="1" ht="24.2" customHeight="1">
      <c r="B160" s="132"/>
      <c r="C160" s="133" t="s">
        <v>177</v>
      </c>
      <c r="D160" s="133" t="s">
        <v>133</v>
      </c>
      <c r="E160" s="134" t="s">
        <v>178</v>
      </c>
      <c r="F160" s="135" t="s">
        <v>179</v>
      </c>
      <c r="G160" s="136" t="s">
        <v>150</v>
      </c>
      <c r="H160" s="137">
        <v>4</v>
      </c>
      <c r="I160" s="138"/>
      <c r="J160" s="137">
        <f>ROUND(I160*H160,2)</f>
        <v>0</v>
      </c>
      <c r="K160" s="135" t="s">
        <v>160</v>
      </c>
      <c r="L160" s="32"/>
      <c r="M160" s="139" t="s">
        <v>1</v>
      </c>
      <c r="N160" s="140" t="s">
        <v>44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138</v>
      </c>
      <c r="AT160" s="143" t="s">
        <v>133</v>
      </c>
      <c r="AU160" s="143" t="s">
        <v>89</v>
      </c>
      <c r="AY160" s="17" t="s">
        <v>131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87</v>
      </c>
      <c r="BK160" s="144">
        <f>ROUND(I160*H160,2)</f>
        <v>0</v>
      </c>
      <c r="BL160" s="17" t="s">
        <v>138</v>
      </c>
      <c r="BM160" s="143" t="s">
        <v>180</v>
      </c>
    </row>
    <row r="161" spans="2:65" s="1" customFormat="1" ht="11.25">
      <c r="B161" s="32"/>
      <c r="D161" s="145" t="s">
        <v>140</v>
      </c>
      <c r="F161" s="146" t="s">
        <v>181</v>
      </c>
      <c r="I161" s="147"/>
      <c r="L161" s="32"/>
      <c r="M161" s="148"/>
      <c r="T161" s="56"/>
      <c r="AT161" s="17" t="s">
        <v>140</v>
      </c>
      <c r="AU161" s="17" t="s">
        <v>89</v>
      </c>
    </row>
    <row r="162" spans="2:65" s="1" customFormat="1" ht="19.5">
      <c r="B162" s="32"/>
      <c r="D162" s="145" t="s">
        <v>182</v>
      </c>
      <c r="F162" s="171" t="s">
        <v>183</v>
      </c>
      <c r="I162" s="147"/>
      <c r="L162" s="32"/>
      <c r="M162" s="148"/>
      <c r="T162" s="56"/>
      <c r="AT162" s="17" t="s">
        <v>182</v>
      </c>
      <c r="AU162" s="17" t="s">
        <v>89</v>
      </c>
    </row>
    <row r="163" spans="2:65" s="1" customFormat="1" ht="24.2" customHeight="1">
      <c r="B163" s="132"/>
      <c r="C163" s="133" t="s">
        <v>184</v>
      </c>
      <c r="D163" s="133" t="s">
        <v>133</v>
      </c>
      <c r="E163" s="134" t="s">
        <v>185</v>
      </c>
      <c r="F163" s="135" t="s">
        <v>186</v>
      </c>
      <c r="G163" s="136" t="s">
        <v>150</v>
      </c>
      <c r="H163" s="137">
        <v>1</v>
      </c>
      <c r="I163" s="138"/>
      <c r="J163" s="137">
        <f>ROUND(I163*H163,2)</f>
        <v>0</v>
      </c>
      <c r="K163" s="135" t="s">
        <v>160</v>
      </c>
      <c r="L163" s="32"/>
      <c r="M163" s="139" t="s">
        <v>1</v>
      </c>
      <c r="N163" s="140" t="s">
        <v>44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138</v>
      </c>
      <c r="AT163" s="143" t="s">
        <v>133</v>
      </c>
      <c r="AU163" s="143" t="s">
        <v>89</v>
      </c>
      <c r="AY163" s="17" t="s">
        <v>131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87</v>
      </c>
      <c r="BK163" s="144">
        <f>ROUND(I163*H163,2)</f>
        <v>0</v>
      </c>
      <c r="BL163" s="17" t="s">
        <v>138</v>
      </c>
      <c r="BM163" s="143" t="s">
        <v>187</v>
      </c>
    </row>
    <row r="164" spans="2:65" s="1" customFormat="1" ht="19.5">
      <c r="B164" s="32"/>
      <c r="D164" s="145" t="s">
        <v>140</v>
      </c>
      <c r="F164" s="146" t="s">
        <v>188</v>
      </c>
      <c r="I164" s="147"/>
      <c r="L164" s="32"/>
      <c r="M164" s="148"/>
      <c r="T164" s="56"/>
      <c r="AT164" s="17" t="s">
        <v>140</v>
      </c>
      <c r="AU164" s="17" t="s">
        <v>89</v>
      </c>
    </row>
    <row r="165" spans="2:65" s="1" customFormat="1" ht="19.5">
      <c r="B165" s="32"/>
      <c r="D165" s="145" t="s">
        <v>182</v>
      </c>
      <c r="F165" s="171" t="s">
        <v>183</v>
      </c>
      <c r="I165" s="147"/>
      <c r="L165" s="32"/>
      <c r="M165" s="148"/>
      <c r="T165" s="56"/>
      <c r="AT165" s="17" t="s">
        <v>182</v>
      </c>
      <c r="AU165" s="17" t="s">
        <v>89</v>
      </c>
    </row>
    <row r="166" spans="2:65" s="1" customFormat="1" ht="24.2" customHeight="1">
      <c r="B166" s="132"/>
      <c r="C166" s="133" t="s">
        <v>189</v>
      </c>
      <c r="D166" s="133" t="s">
        <v>133</v>
      </c>
      <c r="E166" s="134" t="s">
        <v>190</v>
      </c>
      <c r="F166" s="135" t="s">
        <v>191</v>
      </c>
      <c r="G166" s="136" t="s">
        <v>136</v>
      </c>
      <c r="H166" s="137">
        <v>100</v>
      </c>
      <c r="I166" s="138"/>
      <c r="J166" s="137">
        <f>ROUND(I166*H166,2)</f>
        <v>0</v>
      </c>
      <c r="K166" s="135" t="s">
        <v>137</v>
      </c>
      <c r="L166" s="32"/>
      <c r="M166" s="139" t="s">
        <v>1</v>
      </c>
      <c r="N166" s="140" t="s">
        <v>44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138</v>
      </c>
      <c r="AT166" s="143" t="s">
        <v>133</v>
      </c>
      <c r="AU166" s="143" t="s">
        <v>89</v>
      </c>
      <c r="AY166" s="17" t="s">
        <v>131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87</v>
      </c>
      <c r="BK166" s="144">
        <f>ROUND(I166*H166,2)</f>
        <v>0</v>
      </c>
      <c r="BL166" s="17" t="s">
        <v>138</v>
      </c>
      <c r="BM166" s="143" t="s">
        <v>192</v>
      </c>
    </row>
    <row r="167" spans="2:65" s="1" customFormat="1" ht="19.5">
      <c r="B167" s="32"/>
      <c r="D167" s="145" t="s">
        <v>140</v>
      </c>
      <c r="F167" s="146" t="s">
        <v>193</v>
      </c>
      <c r="I167" s="147"/>
      <c r="L167" s="32"/>
      <c r="M167" s="148"/>
      <c r="T167" s="56"/>
      <c r="AT167" s="17" t="s">
        <v>140</v>
      </c>
      <c r="AU167" s="17" t="s">
        <v>89</v>
      </c>
    </row>
    <row r="168" spans="2:65" s="1" customFormat="1" ht="11.25">
      <c r="B168" s="32"/>
      <c r="D168" s="149" t="s">
        <v>142</v>
      </c>
      <c r="F168" s="150" t="s">
        <v>194</v>
      </c>
      <c r="I168" s="147"/>
      <c r="L168" s="32"/>
      <c r="M168" s="148"/>
      <c r="T168" s="56"/>
      <c r="AT168" s="17" t="s">
        <v>142</v>
      </c>
      <c r="AU168" s="17" t="s">
        <v>89</v>
      </c>
    </row>
    <row r="169" spans="2:65" s="1" customFormat="1" ht="21.75" customHeight="1">
      <c r="B169" s="132"/>
      <c r="C169" s="133" t="s">
        <v>195</v>
      </c>
      <c r="D169" s="133" t="s">
        <v>133</v>
      </c>
      <c r="E169" s="134" t="s">
        <v>196</v>
      </c>
      <c r="F169" s="135" t="s">
        <v>197</v>
      </c>
      <c r="G169" s="136" t="s">
        <v>150</v>
      </c>
      <c r="H169" s="137">
        <v>6</v>
      </c>
      <c r="I169" s="138"/>
      <c r="J169" s="137">
        <f>ROUND(I169*H169,2)</f>
        <v>0</v>
      </c>
      <c r="K169" s="135" t="s">
        <v>137</v>
      </c>
      <c r="L169" s="32"/>
      <c r="M169" s="139" t="s">
        <v>1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138</v>
      </c>
      <c r="AT169" s="143" t="s">
        <v>133</v>
      </c>
      <c r="AU169" s="143" t="s">
        <v>89</v>
      </c>
      <c r="AY169" s="17" t="s">
        <v>131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87</v>
      </c>
      <c r="BK169" s="144">
        <f>ROUND(I169*H169,2)</f>
        <v>0</v>
      </c>
      <c r="BL169" s="17" t="s">
        <v>138</v>
      </c>
      <c r="BM169" s="143" t="s">
        <v>198</v>
      </c>
    </row>
    <row r="170" spans="2:65" s="1" customFormat="1" ht="19.5">
      <c r="B170" s="32"/>
      <c r="D170" s="145" t="s">
        <v>140</v>
      </c>
      <c r="F170" s="146" t="s">
        <v>199</v>
      </c>
      <c r="I170" s="147"/>
      <c r="L170" s="32"/>
      <c r="M170" s="148"/>
      <c r="T170" s="56"/>
      <c r="AT170" s="17" t="s">
        <v>140</v>
      </c>
      <c r="AU170" s="17" t="s">
        <v>89</v>
      </c>
    </row>
    <row r="171" spans="2:65" s="1" customFormat="1" ht="11.25">
      <c r="B171" s="32"/>
      <c r="D171" s="149" t="s">
        <v>142</v>
      </c>
      <c r="F171" s="150" t="s">
        <v>200</v>
      </c>
      <c r="I171" s="147"/>
      <c r="L171" s="32"/>
      <c r="M171" s="148"/>
      <c r="T171" s="56"/>
      <c r="AT171" s="17" t="s">
        <v>142</v>
      </c>
      <c r="AU171" s="17" t="s">
        <v>89</v>
      </c>
    </row>
    <row r="172" spans="2:65" s="1" customFormat="1" ht="19.5">
      <c r="B172" s="32"/>
      <c r="D172" s="145" t="s">
        <v>182</v>
      </c>
      <c r="F172" s="171" t="s">
        <v>201</v>
      </c>
      <c r="I172" s="147"/>
      <c r="L172" s="32"/>
      <c r="M172" s="148"/>
      <c r="T172" s="56"/>
      <c r="AT172" s="17" t="s">
        <v>182</v>
      </c>
      <c r="AU172" s="17" t="s">
        <v>89</v>
      </c>
    </row>
    <row r="173" spans="2:65" s="12" customFormat="1" ht="11.25">
      <c r="B173" s="151"/>
      <c r="D173" s="145" t="s">
        <v>144</v>
      </c>
      <c r="E173" s="152" t="s">
        <v>1</v>
      </c>
      <c r="F173" s="153" t="s">
        <v>145</v>
      </c>
      <c r="H173" s="152" t="s">
        <v>1</v>
      </c>
      <c r="I173" s="154"/>
      <c r="L173" s="151"/>
      <c r="M173" s="155"/>
      <c r="T173" s="156"/>
      <c r="AT173" s="152" t="s">
        <v>144</v>
      </c>
      <c r="AU173" s="152" t="s">
        <v>89</v>
      </c>
      <c r="AV173" s="12" t="s">
        <v>87</v>
      </c>
      <c r="AW173" s="12" t="s">
        <v>35</v>
      </c>
      <c r="AX173" s="12" t="s">
        <v>79</v>
      </c>
      <c r="AY173" s="152" t="s">
        <v>131</v>
      </c>
    </row>
    <row r="174" spans="2:65" s="12" customFormat="1" ht="11.25">
      <c r="B174" s="151"/>
      <c r="D174" s="145" t="s">
        <v>144</v>
      </c>
      <c r="E174" s="152" t="s">
        <v>1</v>
      </c>
      <c r="F174" s="153" t="s">
        <v>202</v>
      </c>
      <c r="H174" s="152" t="s">
        <v>1</v>
      </c>
      <c r="I174" s="154"/>
      <c r="L174" s="151"/>
      <c r="M174" s="155"/>
      <c r="T174" s="156"/>
      <c r="AT174" s="152" t="s">
        <v>144</v>
      </c>
      <c r="AU174" s="152" t="s">
        <v>89</v>
      </c>
      <c r="AV174" s="12" t="s">
        <v>87</v>
      </c>
      <c r="AW174" s="12" t="s">
        <v>35</v>
      </c>
      <c r="AX174" s="12" t="s">
        <v>79</v>
      </c>
      <c r="AY174" s="152" t="s">
        <v>131</v>
      </c>
    </row>
    <row r="175" spans="2:65" s="13" customFormat="1" ht="11.25">
      <c r="B175" s="157"/>
      <c r="D175" s="145" t="s">
        <v>144</v>
      </c>
      <c r="E175" s="158" t="s">
        <v>1</v>
      </c>
      <c r="F175" s="159" t="s">
        <v>203</v>
      </c>
      <c r="H175" s="160">
        <v>6</v>
      </c>
      <c r="I175" s="161"/>
      <c r="L175" s="157"/>
      <c r="M175" s="162"/>
      <c r="T175" s="163"/>
      <c r="AT175" s="158" t="s">
        <v>144</v>
      </c>
      <c r="AU175" s="158" t="s">
        <v>89</v>
      </c>
      <c r="AV175" s="13" t="s">
        <v>89</v>
      </c>
      <c r="AW175" s="13" t="s">
        <v>35</v>
      </c>
      <c r="AX175" s="13" t="s">
        <v>79</v>
      </c>
      <c r="AY175" s="158" t="s">
        <v>131</v>
      </c>
    </row>
    <row r="176" spans="2:65" s="14" customFormat="1" ht="11.25">
      <c r="B176" s="164"/>
      <c r="D176" s="145" t="s">
        <v>144</v>
      </c>
      <c r="E176" s="165" t="s">
        <v>1</v>
      </c>
      <c r="F176" s="166" t="s">
        <v>147</v>
      </c>
      <c r="H176" s="167">
        <v>6</v>
      </c>
      <c r="I176" s="168"/>
      <c r="L176" s="164"/>
      <c r="M176" s="169"/>
      <c r="T176" s="170"/>
      <c r="AT176" s="165" t="s">
        <v>144</v>
      </c>
      <c r="AU176" s="165" t="s">
        <v>89</v>
      </c>
      <c r="AV176" s="14" t="s">
        <v>138</v>
      </c>
      <c r="AW176" s="14" t="s">
        <v>35</v>
      </c>
      <c r="AX176" s="14" t="s">
        <v>87</v>
      </c>
      <c r="AY176" s="165" t="s">
        <v>131</v>
      </c>
    </row>
    <row r="177" spans="2:65" s="1" customFormat="1" ht="21.75" customHeight="1">
      <c r="B177" s="132"/>
      <c r="C177" s="133" t="s">
        <v>204</v>
      </c>
      <c r="D177" s="133" t="s">
        <v>133</v>
      </c>
      <c r="E177" s="134" t="s">
        <v>205</v>
      </c>
      <c r="F177" s="135" t="s">
        <v>206</v>
      </c>
      <c r="G177" s="136" t="s">
        <v>150</v>
      </c>
      <c r="H177" s="137">
        <v>2</v>
      </c>
      <c r="I177" s="138"/>
      <c r="J177" s="137">
        <f>ROUND(I177*H177,2)</f>
        <v>0</v>
      </c>
      <c r="K177" s="135" t="s">
        <v>137</v>
      </c>
      <c r="L177" s="32"/>
      <c r="M177" s="139" t="s">
        <v>1</v>
      </c>
      <c r="N177" s="140" t="s">
        <v>44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138</v>
      </c>
      <c r="AT177" s="143" t="s">
        <v>133</v>
      </c>
      <c r="AU177" s="143" t="s">
        <v>89</v>
      </c>
      <c r="AY177" s="17" t="s">
        <v>131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87</v>
      </c>
      <c r="BK177" s="144">
        <f>ROUND(I177*H177,2)</f>
        <v>0</v>
      </c>
      <c r="BL177" s="17" t="s">
        <v>138</v>
      </c>
      <c r="BM177" s="143" t="s">
        <v>207</v>
      </c>
    </row>
    <row r="178" spans="2:65" s="1" customFormat="1" ht="19.5">
      <c r="B178" s="32"/>
      <c r="D178" s="145" t="s">
        <v>140</v>
      </c>
      <c r="F178" s="146" t="s">
        <v>208</v>
      </c>
      <c r="I178" s="147"/>
      <c r="L178" s="32"/>
      <c r="M178" s="148"/>
      <c r="T178" s="56"/>
      <c r="AT178" s="17" t="s">
        <v>140</v>
      </c>
      <c r="AU178" s="17" t="s">
        <v>89</v>
      </c>
    </row>
    <row r="179" spans="2:65" s="1" customFormat="1" ht="11.25">
      <c r="B179" s="32"/>
      <c r="D179" s="149" t="s">
        <v>142</v>
      </c>
      <c r="F179" s="150" t="s">
        <v>209</v>
      </c>
      <c r="I179" s="147"/>
      <c r="L179" s="32"/>
      <c r="M179" s="148"/>
      <c r="T179" s="56"/>
      <c r="AT179" s="17" t="s">
        <v>142</v>
      </c>
      <c r="AU179" s="17" t="s">
        <v>89</v>
      </c>
    </row>
    <row r="180" spans="2:65" s="1" customFormat="1" ht="19.5">
      <c r="B180" s="32"/>
      <c r="D180" s="145" t="s">
        <v>182</v>
      </c>
      <c r="F180" s="171" t="s">
        <v>210</v>
      </c>
      <c r="I180" s="147"/>
      <c r="L180" s="32"/>
      <c r="M180" s="148"/>
      <c r="T180" s="56"/>
      <c r="AT180" s="17" t="s">
        <v>182</v>
      </c>
      <c r="AU180" s="17" t="s">
        <v>89</v>
      </c>
    </row>
    <row r="181" spans="2:65" s="12" customFormat="1" ht="11.25">
      <c r="B181" s="151"/>
      <c r="D181" s="145" t="s">
        <v>144</v>
      </c>
      <c r="E181" s="152" t="s">
        <v>1</v>
      </c>
      <c r="F181" s="153" t="s">
        <v>145</v>
      </c>
      <c r="H181" s="152" t="s">
        <v>1</v>
      </c>
      <c r="I181" s="154"/>
      <c r="L181" s="151"/>
      <c r="M181" s="155"/>
      <c r="T181" s="156"/>
      <c r="AT181" s="152" t="s">
        <v>144</v>
      </c>
      <c r="AU181" s="152" t="s">
        <v>89</v>
      </c>
      <c r="AV181" s="12" t="s">
        <v>87</v>
      </c>
      <c r="AW181" s="12" t="s">
        <v>35</v>
      </c>
      <c r="AX181" s="12" t="s">
        <v>79</v>
      </c>
      <c r="AY181" s="152" t="s">
        <v>131</v>
      </c>
    </row>
    <row r="182" spans="2:65" s="12" customFormat="1" ht="11.25">
      <c r="B182" s="151"/>
      <c r="D182" s="145" t="s">
        <v>144</v>
      </c>
      <c r="E182" s="152" t="s">
        <v>1</v>
      </c>
      <c r="F182" s="153" t="s">
        <v>211</v>
      </c>
      <c r="H182" s="152" t="s">
        <v>1</v>
      </c>
      <c r="I182" s="154"/>
      <c r="L182" s="151"/>
      <c r="M182" s="155"/>
      <c r="T182" s="156"/>
      <c r="AT182" s="152" t="s">
        <v>144</v>
      </c>
      <c r="AU182" s="152" t="s">
        <v>89</v>
      </c>
      <c r="AV182" s="12" t="s">
        <v>87</v>
      </c>
      <c r="AW182" s="12" t="s">
        <v>35</v>
      </c>
      <c r="AX182" s="12" t="s">
        <v>79</v>
      </c>
      <c r="AY182" s="152" t="s">
        <v>131</v>
      </c>
    </row>
    <row r="183" spans="2:65" s="13" customFormat="1" ht="11.25">
      <c r="B183" s="157"/>
      <c r="D183" s="145" t="s">
        <v>144</v>
      </c>
      <c r="E183" s="158" t="s">
        <v>1</v>
      </c>
      <c r="F183" s="159" t="s">
        <v>212</v>
      </c>
      <c r="H183" s="160">
        <v>2</v>
      </c>
      <c r="I183" s="161"/>
      <c r="L183" s="157"/>
      <c r="M183" s="162"/>
      <c r="T183" s="163"/>
      <c r="AT183" s="158" t="s">
        <v>144</v>
      </c>
      <c r="AU183" s="158" t="s">
        <v>89</v>
      </c>
      <c r="AV183" s="13" t="s">
        <v>89</v>
      </c>
      <c r="AW183" s="13" t="s">
        <v>35</v>
      </c>
      <c r="AX183" s="13" t="s">
        <v>79</v>
      </c>
      <c r="AY183" s="158" t="s">
        <v>131</v>
      </c>
    </row>
    <row r="184" spans="2:65" s="14" customFormat="1" ht="11.25">
      <c r="B184" s="164"/>
      <c r="D184" s="145" t="s">
        <v>144</v>
      </c>
      <c r="E184" s="165" t="s">
        <v>1</v>
      </c>
      <c r="F184" s="166" t="s">
        <v>147</v>
      </c>
      <c r="H184" s="167">
        <v>2</v>
      </c>
      <c r="I184" s="168"/>
      <c r="L184" s="164"/>
      <c r="M184" s="169"/>
      <c r="T184" s="170"/>
      <c r="AT184" s="165" t="s">
        <v>144</v>
      </c>
      <c r="AU184" s="165" t="s">
        <v>89</v>
      </c>
      <c r="AV184" s="14" t="s">
        <v>138</v>
      </c>
      <c r="AW184" s="14" t="s">
        <v>35</v>
      </c>
      <c r="AX184" s="14" t="s">
        <v>87</v>
      </c>
      <c r="AY184" s="165" t="s">
        <v>131</v>
      </c>
    </row>
    <row r="185" spans="2:65" s="1" customFormat="1" ht="24.2" customHeight="1">
      <c r="B185" s="132"/>
      <c r="C185" s="133" t="s">
        <v>213</v>
      </c>
      <c r="D185" s="133" t="s">
        <v>133</v>
      </c>
      <c r="E185" s="134" t="s">
        <v>214</v>
      </c>
      <c r="F185" s="135" t="s">
        <v>215</v>
      </c>
      <c r="G185" s="136" t="s">
        <v>136</v>
      </c>
      <c r="H185" s="137">
        <v>1307.3499999999999</v>
      </c>
      <c r="I185" s="138"/>
      <c r="J185" s="137">
        <f>ROUND(I185*H185,2)</f>
        <v>0</v>
      </c>
      <c r="K185" s="135" t="s">
        <v>137</v>
      </c>
      <c r="L185" s="32"/>
      <c r="M185" s="139" t="s">
        <v>1</v>
      </c>
      <c r="N185" s="140" t="s">
        <v>44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138</v>
      </c>
      <c r="AT185" s="143" t="s">
        <v>133</v>
      </c>
      <c r="AU185" s="143" t="s">
        <v>89</v>
      </c>
      <c r="AY185" s="17" t="s">
        <v>131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87</v>
      </c>
      <c r="BK185" s="144">
        <f>ROUND(I185*H185,2)</f>
        <v>0</v>
      </c>
      <c r="BL185" s="17" t="s">
        <v>138</v>
      </c>
      <c r="BM185" s="143" t="s">
        <v>216</v>
      </c>
    </row>
    <row r="186" spans="2:65" s="1" customFormat="1" ht="19.5">
      <c r="B186" s="32"/>
      <c r="D186" s="145" t="s">
        <v>140</v>
      </c>
      <c r="F186" s="146" t="s">
        <v>217</v>
      </c>
      <c r="I186" s="147"/>
      <c r="L186" s="32"/>
      <c r="M186" s="148"/>
      <c r="T186" s="56"/>
      <c r="AT186" s="17" t="s">
        <v>140</v>
      </c>
      <c r="AU186" s="17" t="s">
        <v>89</v>
      </c>
    </row>
    <row r="187" spans="2:65" s="1" customFormat="1" ht="11.25">
      <c r="B187" s="32"/>
      <c r="D187" s="149" t="s">
        <v>142</v>
      </c>
      <c r="F187" s="150" t="s">
        <v>218</v>
      </c>
      <c r="I187" s="147"/>
      <c r="L187" s="32"/>
      <c r="M187" s="148"/>
      <c r="T187" s="56"/>
      <c r="AT187" s="17" t="s">
        <v>142</v>
      </c>
      <c r="AU187" s="17" t="s">
        <v>89</v>
      </c>
    </row>
    <row r="188" spans="2:65" s="12" customFormat="1" ht="11.25">
      <c r="B188" s="151"/>
      <c r="D188" s="145" t="s">
        <v>144</v>
      </c>
      <c r="E188" s="152" t="s">
        <v>1</v>
      </c>
      <c r="F188" s="153" t="s">
        <v>219</v>
      </c>
      <c r="H188" s="152" t="s">
        <v>1</v>
      </c>
      <c r="I188" s="154"/>
      <c r="L188" s="151"/>
      <c r="M188" s="155"/>
      <c r="T188" s="156"/>
      <c r="AT188" s="152" t="s">
        <v>144</v>
      </c>
      <c r="AU188" s="152" t="s">
        <v>89</v>
      </c>
      <c r="AV188" s="12" t="s">
        <v>87</v>
      </c>
      <c r="AW188" s="12" t="s">
        <v>35</v>
      </c>
      <c r="AX188" s="12" t="s">
        <v>79</v>
      </c>
      <c r="AY188" s="152" t="s">
        <v>131</v>
      </c>
    </row>
    <row r="189" spans="2:65" s="12" customFormat="1" ht="11.25">
      <c r="B189" s="151"/>
      <c r="D189" s="145" t="s">
        <v>144</v>
      </c>
      <c r="E189" s="152" t="s">
        <v>1</v>
      </c>
      <c r="F189" s="153" t="s">
        <v>220</v>
      </c>
      <c r="H189" s="152" t="s">
        <v>1</v>
      </c>
      <c r="I189" s="154"/>
      <c r="L189" s="151"/>
      <c r="M189" s="155"/>
      <c r="T189" s="156"/>
      <c r="AT189" s="152" t="s">
        <v>144</v>
      </c>
      <c r="AU189" s="152" t="s">
        <v>89</v>
      </c>
      <c r="AV189" s="12" t="s">
        <v>87</v>
      </c>
      <c r="AW189" s="12" t="s">
        <v>35</v>
      </c>
      <c r="AX189" s="12" t="s">
        <v>79</v>
      </c>
      <c r="AY189" s="152" t="s">
        <v>131</v>
      </c>
    </row>
    <row r="190" spans="2:65" s="13" customFormat="1" ht="11.25">
      <c r="B190" s="157"/>
      <c r="D190" s="145" t="s">
        <v>144</v>
      </c>
      <c r="E190" s="158" t="s">
        <v>1</v>
      </c>
      <c r="F190" s="159" t="s">
        <v>221</v>
      </c>
      <c r="H190" s="160">
        <v>1307.3499999999999</v>
      </c>
      <c r="I190" s="161"/>
      <c r="L190" s="157"/>
      <c r="M190" s="162"/>
      <c r="T190" s="163"/>
      <c r="AT190" s="158" t="s">
        <v>144</v>
      </c>
      <c r="AU190" s="158" t="s">
        <v>89</v>
      </c>
      <c r="AV190" s="13" t="s">
        <v>89</v>
      </c>
      <c r="AW190" s="13" t="s">
        <v>35</v>
      </c>
      <c r="AX190" s="13" t="s">
        <v>79</v>
      </c>
      <c r="AY190" s="158" t="s">
        <v>131</v>
      </c>
    </row>
    <row r="191" spans="2:65" s="14" customFormat="1" ht="11.25">
      <c r="B191" s="164"/>
      <c r="D191" s="145" t="s">
        <v>144</v>
      </c>
      <c r="E191" s="165" t="s">
        <v>1</v>
      </c>
      <c r="F191" s="166" t="s">
        <v>147</v>
      </c>
      <c r="H191" s="167">
        <v>1307.3499999999999</v>
      </c>
      <c r="I191" s="168"/>
      <c r="L191" s="164"/>
      <c r="M191" s="169"/>
      <c r="T191" s="170"/>
      <c r="AT191" s="165" t="s">
        <v>144</v>
      </c>
      <c r="AU191" s="165" t="s">
        <v>89</v>
      </c>
      <c r="AV191" s="14" t="s">
        <v>138</v>
      </c>
      <c r="AW191" s="14" t="s">
        <v>35</v>
      </c>
      <c r="AX191" s="14" t="s">
        <v>87</v>
      </c>
      <c r="AY191" s="165" t="s">
        <v>131</v>
      </c>
    </row>
    <row r="192" spans="2:65" s="1" customFormat="1" ht="33" customHeight="1">
      <c r="B192" s="132"/>
      <c r="C192" s="133" t="s">
        <v>222</v>
      </c>
      <c r="D192" s="133" t="s">
        <v>133</v>
      </c>
      <c r="E192" s="134" t="s">
        <v>223</v>
      </c>
      <c r="F192" s="135" t="s">
        <v>224</v>
      </c>
      <c r="G192" s="136" t="s">
        <v>225</v>
      </c>
      <c r="H192" s="137">
        <v>75.099999999999994</v>
      </c>
      <c r="I192" s="138"/>
      <c r="J192" s="137">
        <f>ROUND(I192*H192,2)</f>
        <v>0</v>
      </c>
      <c r="K192" s="135" t="s">
        <v>137</v>
      </c>
      <c r="L192" s="32"/>
      <c r="M192" s="139" t="s">
        <v>1</v>
      </c>
      <c r="N192" s="140" t="s">
        <v>44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138</v>
      </c>
      <c r="AT192" s="143" t="s">
        <v>133</v>
      </c>
      <c r="AU192" s="143" t="s">
        <v>89</v>
      </c>
      <c r="AY192" s="17" t="s">
        <v>131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87</v>
      </c>
      <c r="BK192" s="144">
        <f>ROUND(I192*H192,2)</f>
        <v>0</v>
      </c>
      <c r="BL192" s="17" t="s">
        <v>138</v>
      </c>
      <c r="BM192" s="143" t="s">
        <v>226</v>
      </c>
    </row>
    <row r="193" spans="2:65" s="1" customFormat="1" ht="19.5">
      <c r="B193" s="32"/>
      <c r="D193" s="145" t="s">
        <v>140</v>
      </c>
      <c r="F193" s="146" t="s">
        <v>227</v>
      </c>
      <c r="I193" s="147"/>
      <c r="L193" s="32"/>
      <c r="M193" s="148"/>
      <c r="T193" s="56"/>
      <c r="AT193" s="17" t="s">
        <v>140</v>
      </c>
      <c r="AU193" s="17" t="s">
        <v>89</v>
      </c>
    </row>
    <row r="194" spans="2:65" s="1" customFormat="1" ht="11.25">
      <c r="B194" s="32"/>
      <c r="D194" s="149" t="s">
        <v>142</v>
      </c>
      <c r="F194" s="150" t="s">
        <v>228</v>
      </c>
      <c r="I194" s="147"/>
      <c r="L194" s="32"/>
      <c r="M194" s="148"/>
      <c r="T194" s="56"/>
      <c r="AT194" s="17" t="s">
        <v>142</v>
      </c>
      <c r="AU194" s="17" t="s">
        <v>89</v>
      </c>
    </row>
    <row r="195" spans="2:65" s="12" customFormat="1" ht="11.25">
      <c r="B195" s="151"/>
      <c r="D195" s="145" t="s">
        <v>144</v>
      </c>
      <c r="E195" s="152" t="s">
        <v>1</v>
      </c>
      <c r="F195" s="153" t="s">
        <v>219</v>
      </c>
      <c r="H195" s="152" t="s">
        <v>1</v>
      </c>
      <c r="I195" s="154"/>
      <c r="L195" s="151"/>
      <c r="M195" s="155"/>
      <c r="T195" s="156"/>
      <c r="AT195" s="152" t="s">
        <v>144</v>
      </c>
      <c r="AU195" s="152" t="s">
        <v>89</v>
      </c>
      <c r="AV195" s="12" t="s">
        <v>87</v>
      </c>
      <c r="AW195" s="12" t="s">
        <v>35</v>
      </c>
      <c r="AX195" s="12" t="s">
        <v>79</v>
      </c>
      <c r="AY195" s="152" t="s">
        <v>131</v>
      </c>
    </row>
    <row r="196" spans="2:65" s="13" customFormat="1" ht="11.25">
      <c r="B196" s="157"/>
      <c r="D196" s="145" t="s">
        <v>144</v>
      </c>
      <c r="E196" s="158" t="s">
        <v>1</v>
      </c>
      <c r="F196" s="159" t="s">
        <v>229</v>
      </c>
      <c r="H196" s="160">
        <v>75.099999999999994</v>
      </c>
      <c r="I196" s="161"/>
      <c r="L196" s="157"/>
      <c r="M196" s="162"/>
      <c r="T196" s="163"/>
      <c r="AT196" s="158" t="s">
        <v>144</v>
      </c>
      <c r="AU196" s="158" t="s">
        <v>89</v>
      </c>
      <c r="AV196" s="13" t="s">
        <v>89</v>
      </c>
      <c r="AW196" s="13" t="s">
        <v>35</v>
      </c>
      <c r="AX196" s="13" t="s">
        <v>79</v>
      </c>
      <c r="AY196" s="158" t="s">
        <v>131</v>
      </c>
    </row>
    <row r="197" spans="2:65" s="14" customFormat="1" ht="11.25">
      <c r="B197" s="164"/>
      <c r="D197" s="145" t="s">
        <v>144</v>
      </c>
      <c r="E197" s="165" t="s">
        <v>1</v>
      </c>
      <c r="F197" s="166" t="s">
        <v>147</v>
      </c>
      <c r="H197" s="167">
        <v>75.099999999999994</v>
      </c>
      <c r="I197" s="168"/>
      <c r="L197" s="164"/>
      <c r="M197" s="169"/>
      <c r="T197" s="170"/>
      <c r="AT197" s="165" t="s">
        <v>144</v>
      </c>
      <c r="AU197" s="165" t="s">
        <v>89</v>
      </c>
      <c r="AV197" s="14" t="s">
        <v>138</v>
      </c>
      <c r="AW197" s="14" t="s">
        <v>35</v>
      </c>
      <c r="AX197" s="14" t="s">
        <v>87</v>
      </c>
      <c r="AY197" s="165" t="s">
        <v>131</v>
      </c>
    </row>
    <row r="198" spans="2:65" s="1" customFormat="1" ht="33" customHeight="1">
      <c r="B198" s="132"/>
      <c r="C198" s="133" t="s">
        <v>230</v>
      </c>
      <c r="D198" s="133" t="s">
        <v>133</v>
      </c>
      <c r="E198" s="134" t="s">
        <v>231</v>
      </c>
      <c r="F198" s="135" t="s">
        <v>232</v>
      </c>
      <c r="G198" s="136" t="s">
        <v>225</v>
      </c>
      <c r="H198" s="137">
        <v>424.25</v>
      </c>
      <c r="I198" s="138"/>
      <c r="J198" s="137">
        <f>ROUND(I198*H198,2)</f>
        <v>0</v>
      </c>
      <c r="K198" s="135" t="s">
        <v>137</v>
      </c>
      <c r="L198" s="32"/>
      <c r="M198" s="139" t="s">
        <v>1</v>
      </c>
      <c r="N198" s="140" t="s">
        <v>44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138</v>
      </c>
      <c r="AT198" s="143" t="s">
        <v>133</v>
      </c>
      <c r="AU198" s="143" t="s">
        <v>89</v>
      </c>
      <c r="AY198" s="17" t="s">
        <v>131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7" t="s">
        <v>87</v>
      </c>
      <c r="BK198" s="144">
        <f>ROUND(I198*H198,2)</f>
        <v>0</v>
      </c>
      <c r="BL198" s="17" t="s">
        <v>138</v>
      </c>
      <c r="BM198" s="143" t="s">
        <v>233</v>
      </c>
    </row>
    <row r="199" spans="2:65" s="1" customFormat="1" ht="29.25">
      <c r="B199" s="32"/>
      <c r="D199" s="145" t="s">
        <v>140</v>
      </c>
      <c r="F199" s="146" t="s">
        <v>234</v>
      </c>
      <c r="I199" s="147"/>
      <c r="L199" s="32"/>
      <c r="M199" s="148"/>
      <c r="T199" s="56"/>
      <c r="AT199" s="17" t="s">
        <v>140</v>
      </c>
      <c r="AU199" s="17" t="s">
        <v>89</v>
      </c>
    </row>
    <row r="200" spans="2:65" s="1" customFormat="1" ht="11.25">
      <c r="B200" s="32"/>
      <c r="D200" s="149" t="s">
        <v>142</v>
      </c>
      <c r="F200" s="150" t="s">
        <v>235</v>
      </c>
      <c r="I200" s="147"/>
      <c r="L200" s="32"/>
      <c r="M200" s="148"/>
      <c r="T200" s="56"/>
      <c r="AT200" s="17" t="s">
        <v>142</v>
      </c>
      <c r="AU200" s="17" t="s">
        <v>89</v>
      </c>
    </row>
    <row r="201" spans="2:65" s="12" customFormat="1" ht="11.25">
      <c r="B201" s="151"/>
      <c r="D201" s="145" t="s">
        <v>144</v>
      </c>
      <c r="E201" s="152" t="s">
        <v>1</v>
      </c>
      <c r="F201" s="153" t="s">
        <v>219</v>
      </c>
      <c r="H201" s="152" t="s">
        <v>1</v>
      </c>
      <c r="I201" s="154"/>
      <c r="L201" s="151"/>
      <c r="M201" s="155"/>
      <c r="T201" s="156"/>
      <c r="AT201" s="152" t="s">
        <v>144</v>
      </c>
      <c r="AU201" s="152" t="s">
        <v>89</v>
      </c>
      <c r="AV201" s="12" t="s">
        <v>87</v>
      </c>
      <c r="AW201" s="12" t="s">
        <v>35</v>
      </c>
      <c r="AX201" s="12" t="s">
        <v>79</v>
      </c>
      <c r="AY201" s="152" t="s">
        <v>131</v>
      </c>
    </row>
    <row r="202" spans="2:65" s="13" customFormat="1" ht="11.25">
      <c r="B202" s="157"/>
      <c r="D202" s="145" t="s">
        <v>144</v>
      </c>
      <c r="E202" s="158" t="s">
        <v>1</v>
      </c>
      <c r="F202" s="159" t="s">
        <v>236</v>
      </c>
      <c r="H202" s="160">
        <v>424.25</v>
      </c>
      <c r="I202" s="161"/>
      <c r="L202" s="157"/>
      <c r="M202" s="162"/>
      <c r="T202" s="163"/>
      <c r="AT202" s="158" t="s">
        <v>144</v>
      </c>
      <c r="AU202" s="158" t="s">
        <v>89</v>
      </c>
      <c r="AV202" s="13" t="s">
        <v>89</v>
      </c>
      <c r="AW202" s="13" t="s">
        <v>35</v>
      </c>
      <c r="AX202" s="13" t="s">
        <v>79</v>
      </c>
      <c r="AY202" s="158" t="s">
        <v>131</v>
      </c>
    </row>
    <row r="203" spans="2:65" s="14" customFormat="1" ht="11.25">
      <c r="B203" s="164"/>
      <c r="D203" s="145" t="s">
        <v>144</v>
      </c>
      <c r="E203" s="165" t="s">
        <v>1</v>
      </c>
      <c r="F203" s="166" t="s">
        <v>147</v>
      </c>
      <c r="H203" s="167">
        <v>424.25</v>
      </c>
      <c r="I203" s="168"/>
      <c r="L203" s="164"/>
      <c r="M203" s="169"/>
      <c r="T203" s="170"/>
      <c r="AT203" s="165" t="s">
        <v>144</v>
      </c>
      <c r="AU203" s="165" t="s">
        <v>89</v>
      </c>
      <c r="AV203" s="14" t="s">
        <v>138</v>
      </c>
      <c r="AW203" s="14" t="s">
        <v>35</v>
      </c>
      <c r="AX203" s="14" t="s">
        <v>87</v>
      </c>
      <c r="AY203" s="165" t="s">
        <v>131</v>
      </c>
    </row>
    <row r="204" spans="2:65" s="1" customFormat="1" ht="16.5" customHeight="1">
      <c r="B204" s="132"/>
      <c r="C204" s="133" t="s">
        <v>237</v>
      </c>
      <c r="D204" s="133" t="s">
        <v>133</v>
      </c>
      <c r="E204" s="134" t="s">
        <v>238</v>
      </c>
      <c r="F204" s="135" t="s">
        <v>239</v>
      </c>
      <c r="G204" s="136" t="s">
        <v>150</v>
      </c>
      <c r="H204" s="137">
        <v>4</v>
      </c>
      <c r="I204" s="138"/>
      <c r="J204" s="137">
        <f>ROUND(I204*H204,2)</f>
        <v>0</v>
      </c>
      <c r="K204" s="135" t="s">
        <v>160</v>
      </c>
      <c r="L204" s="32"/>
      <c r="M204" s="139" t="s">
        <v>1</v>
      </c>
      <c r="N204" s="140" t="s">
        <v>44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138</v>
      </c>
      <c r="AT204" s="143" t="s">
        <v>133</v>
      </c>
      <c r="AU204" s="143" t="s">
        <v>89</v>
      </c>
      <c r="AY204" s="17" t="s">
        <v>131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87</v>
      </c>
      <c r="BK204" s="144">
        <f>ROUND(I204*H204,2)</f>
        <v>0</v>
      </c>
      <c r="BL204" s="17" t="s">
        <v>138</v>
      </c>
      <c r="BM204" s="143" t="s">
        <v>240</v>
      </c>
    </row>
    <row r="205" spans="2:65" s="1" customFormat="1" ht="16.5" customHeight="1">
      <c r="B205" s="132"/>
      <c r="C205" s="133" t="s">
        <v>8</v>
      </c>
      <c r="D205" s="133" t="s">
        <v>133</v>
      </c>
      <c r="E205" s="134" t="s">
        <v>241</v>
      </c>
      <c r="F205" s="135" t="s">
        <v>242</v>
      </c>
      <c r="G205" s="136" t="s">
        <v>150</v>
      </c>
      <c r="H205" s="137">
        <v>2</v>
      </c>
      <c r="I205" s="138"/>
      <c r="J205" s="137">
        <f>ROUND(I205*H205,2)</f>
        <v>0</v>
      </c>
      <c r="K205" s="135" t="s">
        <v>160</v>
      </c>
      <c r="L205" s="32"/>
      <c r="M205" s="139" t="s">
        <v>1</v>
      </c>
      <c r="N205" s="140" t="s">
        <v>44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138</v>
      </c>
      <c r="AT205" s="143" t="s">
        <v>133</v>
      </c>
      <c r="AU205" s="143" t="s">
        <v>89</v>
      </c>
      <c r="AY205" s="17" t="s">
        <v>131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87</v>
      </c>
      <c r="BK205" s="144">
        <f>ROUND(I205*H205,2)</f>
        <v>0</v>
      </c>
      <c r="BL205" s="17" t="s">
        <v>138</v>
      </c>
      <c r="BM205" s="143" t="s">
        <v>243</v>
      </c>
    </row>
    <row r="206" spans="2:65" s="1" customFormat="1" ht="37.9" customHeight="1">
      <c r="B206" s="132"/>
      <c r="C206" s="133" t="s">
        <v>244</v>
      </c>
      <c r="D206" s="133" t="s">
        <v>133</v>
      </c>
      <c r="E206" s="134" t="s">
        <v>245</v>
      </c>
      <c r="F206" s="135" t="s">
        <v>246</v>
      </c>
      <c r="G206" s="136" t="s">
        <v>225</v>
      </c>
      <c r="H206" s="137">
        <v>685.72</v>
      </c>
      <c r="I206" s="138"/>
      <c r="J206" s="137">
        <f>ROUND(I206*H206,2)</f>
        <v>0</v>
      </c>
      <c r="K206" s="135" t="s">
        <v>137</v>
      </c>
      <c r="L206" s="32"/>
      <c r="M206" s="139" t="s">
        <v>1</v>
      </c>
      <c r="N206" s="140" t="s">
        <v>44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138</v>
      </c>
      <c r="AT206" s="143" t="s">
        <v>133</v>
      </c>
      <c r="AU206" s="143" t="s">
        <v>89</v>
      </c>
      <c r="AY206" s="17" t="s">
        <v>131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87</v>
      </c>
      <c r="BK206" s="144">
        <f>ROUND(I206*H206,2)</f>
        <v>0</v>
      </c>
      <c r="BL206" s="17" t="s">
        <v>138</v>
      </c>
      <c r="BM206" s="143" t="s">
        <v>247</v>
      </c>
    </row>
    <row r="207" spans="2:65" s="1" customFormat="1" ht="39">
      <c r="B207" s="32"/>
      <c r="D207" s="145" t="s">
        <v>140</v>
      </c>
      <c r="F207" s="146" t="s">
        <v>248</v>
      </c>
      <c r="I207" s="147"/>
      <c r="L207" s="32"/>
      <c r="M207" s="148"/>
      <c r="T207" s="56"/>
      <c r="AT207" s="17" t="s">
        <v>140</v>
      </c>
      <c r="AU207" s="17" t="s">
        <v>89</v>
      </c>
    </row>
    <row r="208" spans="2:65" s="1" customFormat="1" ht="11.25">
      <c r="B208" s="32"/>
      <c r="D208" s="149" t="s">
        <v>142</v>
      </c>
      <c r="F208" s="150" t="s">
        <v>249</v>
      </c>
      <c r="I208" s="147"/>
      <c r="L208" s="32"/>
      <c r="M208" s="148"/>
      <c r="T208" s="56"/>
      <c r="AT208" s="17" t="s">
        <v>142</v>
      </c>
      <c r="AU208" s="17" t="s">
        <v>89</v>
      </c>
    </row>
    <row r="209" spans="2:65" s="12" customFormat="1" ht="22.5">
      <c r="B209" s="151"/>
      <c r="D209" s="145" t="s">
        <v>144</v>
      </c>
      <c r="E209" s="152" t="s">
        <v>1</v>
      </c>
      <c r="F209" s="153" t="s">
        <v>250</v>
      </c>
      <c r="H209" s="152" t="s">
        <v>1</v>
      </c>
      <c r="I209" s="154"/>
      <c r="L209" s="151"/>
      <c r="M209" s="155"/>
      <c r="T209" s="156"/>
      <c r="AT209" s="152" t="s">
        <v>144</v>
      </c>
      <c r="AU209" s="152" t="s">
        <v>89</v>
      </c>
      <c r="AV209" s="12" t="s">
        <v>87</v>
      </c>
      <c r="AW209" s="12" t="s">
        <v>35</v>
      </c>
      <c r="AX209" s="12" t="s">
        <v>79</v>
      </c>
      <c r="AY209" s="152" t="s">
        <v>131</v>
      </c>
    </row>
    <row r="210" spans="2:65" s="13" customFormat="1" ht="11.25">
      <c r="B210" s="157"/>
      <c r="D210" s="145" t="s">
        <v>144</v>
      </c>
      <c r="E210" s="158" t="s">
        <v>1</v>
      </c>
      <c r="F210" s="159" t="s">
        <v>236</v>
      </c>
      <c r="H210" s="160">
        <v>424.25</v>
      </c>
      <c r="I210" s="161"/>
      <c r="L210" s="157"/>
      <c r="M210" s="162"/>
      <c r="T210" s="163"/>
      <c r="AT210" s="158" t="s">
        <v>144</v>
      </c>
      <c r="AU210" s="158" t="s">
        <v>89</v>
      </c>
      <c r="AV210" s="13" t="s">
        <v>89</v>
      </c>
      <c r="AW210" s="13" t="s">
        <v>35</v>
      </c>
      <c r="AX210" s="13" t="s">
        <v>79</v>
      </c>
      <c r="AY210" s="158" t="s">
        <v>131</v>
      </c>
    </row>
    <row r="211" spans="2:65" s="12" customFormat="1" ht="11.25">
      <c r="B211" s="151"/>
      <c r="D211" s="145" t="s">
        <v>144</v>
      </c>
      <c r="E211" s="152" t="s">
        <v>1</v>
      </c>
      <c r="F211" s="153" t="s">
        <v>251</v>
      </c>
      <c r="H211" s="152" t="s">
        <v>1</v>
      </c>
      <c r="I211" s="154"/>
      <c r="L211" s="151"/>
      <c r="M211" s="155"/>
      <c r="T211" s="156"/>
      <c r="AT211" s="152" t="s">
        <v>144</v>
      </c>
      <c r="AU211" s="152" t="s">
        <v>89</v>
      </c>
      <c r="AV211" s="12" t="s">
        <v>87</v>
      </c>
      <c r="AW211" s="12" t="s">
        <v>35</v>
      </c>
      <c r="AX211" s="12" t="s">
        <v>79</v>
      </c>
      <c r="AY211" s="152" t="s">
        <v>131</v>
      </c>
    </row>
    <row r="212" spans="2:65" s="13" customFormat="1" ht="11.25">
      <c r="B212" s="157"/>
      <c r="D212" s="145" t="s">
        <v>144</v>
      </c>
      <c r="E212" s="158" t="s">
        <v>1</v>
      </c>
      <c r="F212" s="159" t="s">
        <v>252</v>
      </c>
      <c r="H212" s="160">
        <v>261.47000000000003</v>
      </c>
      <c r="I212" s="161"/>
      <c r="L212" s="157"/>
      <c r="M212" s="162"/>
      <c r="T212" s="163"/>
      <c r="AT212" s="158" t="s">
        <v>144</v>
      </c>
      <c r="AU212" s="158" t="s">
        <v>89</v>
      </c>
      <c r="AV212" s="13" t="s">
        <v>89</v>
      </c>
      <c r="AW212" s="13" t="s">
        <v>35</v>
      </c>
      <c r="AX212" s="13" t="s">
        <v>79</v>
      </c>
      <c r="AY212" s="158" t="s">
        <v>131</v>
      </c>
    </row>
    <row r="213" spans="2:65" s="14" customFormat="1" ht="11.25">
      <c r="B213" s="164"/>
      <c r="D213" s="145" t="s">
        <v>144</v>
      </c>
      <c r="E213" s="165" t="s">
        <v>1</v>
      </c>
      <c r="F213" s="166" t="s">
        <v>147</v>
      </c>
      <c r="H213" s="167">
        <v>685.72</v>
      </c>
      <c r="I213" s="168"/>
      <c r="L213" s="164"/>
      <c r="M213" s="169"/>
      <c r="T213" s="170"/>
      <c r="AT213" s="165" t="s">
        <v>144</v>
      </c>
      <c r="AU213" s="165" t="s">
        <v>89</v>
      </c>
      <c r="AV213" s="14" t="s">
        <v>138</v>
      </c>
      <c r="AW213" s="14" t="s">
        <v>35</v>
      </c>
      <c r="AX213" s="14" t="s">
        <v>87</v>
      </c>
      <c r="AY213" s="165" t="s">
        <v>131</v>
      </c>
    </row>
    <row r="214" spans="2:65" s="1" customFormat="1" ht="37.9" customHeight="1">
      <c r="B214" s="132"/>
      <c r="C214" s="133" t="s">
        <v>253</v>
      </c>
      <c r="D214" s="133" t="s">
        <v>133</v>
      </c>
      <c r="E214" s="134" t="s">
        <v>254</v>
      </c>
      <c r="F214" s="135" t="s">
        <v>255</v>
      </c>
      <c r="G214" s="136" t="s">
        <v>225</v>
      </c>
      <c r="H214" s="137">
        <v>75.099999999999994</v>
      </c>
      <c r="I214" s="138"/>
      <c r="J214" s="137">
        <f>ROUND(I214*H214,2)</f>
        <v>0</v>
      </c>
      <c r="K214" s="135" t="s">
        <v>137</v>
      </c>
      <c r="L214" s="32"/>
      <c r="M214" s="139" t="s">
        <v>1</v>
      </c>
      <c r="N214" s="140" t="s">
        <v>44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138</v>
      </c>
      <c r="AT214" s="143" t="s">
        <v>133</v>
      </c>
      <c r="AU214" s="143" t="s">
        <v>89</v>
      </c>
      <c r="AY214" s="17" t="s">
        <v>131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87</v>
      </c>
      <c r="BK214" s="144">
        <f>ROUND(I214*H214,2)</f>
        <v>0</v>
      </c>
      <c r="BL214" s="17" t="s">
        <v>138</v>
      </c>
      <c r="BM214" s="143" t="s">
        <v>256</v>
      </c>
    </row>
    <row r="215" spans="2:65" s="1" customFormat="1" ht="39">
      <c r="B215" s="32"/>
      <c r="D215" s="145" t="s">
        <v>140</v>
      </c>
      <c r="F215" s="146" t="s">
        <v>257</v>
      </c>
      <c r="I215" s="147"/>
      <c r="L215" s="32"/>
      <c r="M215" s="148"/>
      <c r="T215" s="56"/>
      <c r="AT215" s="17" t="s">
        <v>140</v>
      </c>
      <c r="AU215" s="17" t="s">
        <v>89</v>
      </c>
    </row>
    <row r="216" spans="2:65" s="1" customFormat="1" ht="11.25">
      <c r="B216" s="32"/>
      <c r="D216" s="149" t="s">
        <v>142</v>
      </c>
      <c r="F216" s="150" t="s">
        <v>258</v>
      </c>
      <c r="I216" s="147"/>
      <c r="L216" s="32"/>
      <c r="M216" s="148"/>
      <c r="T216" s="56"/>
      <c r="AT216" s="17" t="s">
        <v>142</v>
      </c>
      <c r="AU216" s="17" t="s">
        <v>89</v>
      </c>
    </row>
    <row r="217" spans="2:65" s="12" customFormat="1" ht="22.5">
      <c r="B217" s="151"/>
      <c r="D217" s="145" t="s">
        <v>144</v>
      </c>
      <c r="E217" s="152" t="s">
        <v>1</v>
      </c>
      <c r="F217" s="153" t="s">
        <v>250</v>
      </c>
      <c r="H217" s="152" t="s">
        <v>1</v>
      </c>
      <c r="I217" s="154"/>
      <c r="L217" s="151"/>
      <c r="M217" s="155"/>
      <c r="T217" s="156"/>
      <c r="AT217" s="152" t="s">
        <v>144</v>
      </c>
      <c r="AU217" s="152" t="s">
        <v>89</v>
      </c>
      <c r="AV217" s="12" t="s">
        <v>87</v>
      </c>
      <c r="AW217" s="12" t="s">
        <v>35</v>
      </c>
      <c r="AX217" s="12" t="s">
        <v>79</v>
      </c>
      <c r="AY217" s="152" t="s">
        <v>131</v>
      </c>
    </row>
    <row r="218" spans="2:65" s="13" customFormat="1" ht="11.25">
      <c r="B218" s="157"/>
      <c r="D218" s="145" t="s">
        <v>144</v>
      </c>
      <c r="E218" s="158" t="s">
        <v>1</v>
      </c>
      <c r="F218" s="159" t="s">
        <v>229</v>
      </c>
      <c r="H218" s="160">
        <v>75.099999999999994</v>
      </c>
      <c r="I218" s="161"/>
      <c r="L218" s="157"/>
      <c r="M218" s="162"/>
      <c r="T218" s="163"/>
      <c r="AT218" s="158" t="s">
        <v>144</v>
      </c>
      <c r="AU218" s="158" t="s">
        <v>89</v>
      </c>
      <c r="AV218" s="13" t="s">
        <v>89</v>
      </c>
      <c r="AW218" s="13" t="s">
        <v>35</v>
      </c>
      <c r="AX218" s="13" t="s">
        <v>79</v>
      </c>
      <c r="AY218" s="158" t="s">
        <v>131</v>
      </c>
    </row>
    <row r="219" spans="2:65" s="14" customFormat="1" ht="11.25">
      <c r="B219" s="164"/>
      <c r="D219" s="145" t="s">
        <v>144</v>
      </c>
      <c r="E219" s="165" t="s">
        <v>1</v>
      </c>
      <c r="F219" s="166" t="s">
        <v>147</v>
      </c>
      <c r="H219" s="167">
        <v>75.099999999999994</v>
      </c>
      <c r="I219" s="168"/>
      <c r="L219" s="164"/>
      <c r="M219" s="169"/>
      <c r="T219" s="170"/>
      <c r="AT219" s="165" t="s">
        <v>144</v>
      </c>
      <c r="AU219" s="165" t="s">
        <v>89</v>
      </c>
      <c r="AV219" s="14" t="s">
        <v>138</v>
      </c>
      <c r="AW219" s="14" t="s">
        <v>35</v>
      </c>
      <c r="AX219" s="14" t="s">
        <v>87</v>
      </c>
      <c r="AY219" s="165" t="s">
        <v>131</v>
      </c>
    </row>
    <row r="220" spans="2:65" s="1" customFormat="1" ht="16.5" customHeight="1">
      <c r="B220" s="132"/>
      <c r="C220" s="133" t="s">
        <v>259</v>
      </c>
      <c r="D220" s="133" t="s">
        <v>133</v>
      </c>
      <c r="E220" s="134" t="s">
        <v>260</v>
      </c>
      <c r="F220" s="135" t="s">
        <v>261</v>
      </c>
      <c r="G220" s="136" t="s">
        <v>262</v>
      </c>
      <c r="H220" s="137">
        <v>1</v>
      </c>
      <c r="I220" s="138"/>
      <c r="J220" s="137">
        <f>ROUND(I220*H220,2)</f>
        <v>0</v>
      </c>
      <c r="K220" s="135" t="s">
        <v>160</v>
      </c>
      <c r="L220" s="32"/>
      <c r="M220" s="139" t="s">
        <v>1</v>
      </c>
      <c r="N220" s="140" t="s">
        <v>44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138</v>
      </c>
      <c r="AT220" s="143" t="s">
        <v>133</v>
      </c>
      <c r="AU220" s="143" t="s">
        <v>89</v>
      </c>
      <c r="AY220" s="17" t="s">
        <v>131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87</v>
      </c>
      <c r="BK220" s="144">
        <f>ROUND(I220*H220,2)</f>
        <v>0</v>
      </c>
      <c r="BL220" s="17" t="s">
        <v>138</v>
      </c>
      <c r="BM220" s="143" t="s">
        <v>263</v>
      </c>
    </row>
    <row r="221" spans="2:65" s="12" customFormat="1" ht="11.25">
      <c r="B221" s="151"/>
      <c r="D221" s="145" t="s">
        <v>144</v>
      </c>
      <c r="E221" s="152" t="s">
        <v>1</v>
      </c>
      <c r="F221" s="153" t="s">
        <v>264</v>
      </c>
      <c r="H221" s="152" t="s">
        <v>1</v>
      </c>
      <c r="I221" s="154"/>
      <c r="L221" s="151"/>
      <c r="M221" s="155"/>
      <c r="T221" s="156"/>
      <c r="AT221" s="152" t="s">
        <v>144</v>
      </c>
      <c r="AU221" s="152" t="s">
        <v>89</v>
      </c>
      <c r="AV221" s="12" t="s">
        <v>87</v>
      </c>
      <c r="AW221" s="12" t="s">
        <v>35</v>
      </c>
      <c r="AX221" s="12" t="s">
        <v>79</v>
      </c>
      <c r="AY221" s="152" t="s">
        <v>131</v>
      </c>
    </row>
    <row r="222" spans="2:65" s="13" customFormat="1" ht="11.25">
      <c r="B222" s="157"/>
      <c r="D222" s="145" t="s">
        <v>144</v>
      </c>
      <c r="E222" s="158" t="s">
        <v>1</v>
      </c>
      <c r="F222" s="159" t="s">
        <v>265</v>
      </c>
      <c r="H222" s="160">
        <v>1</v>
      </c>
      <c r="I222" s="161"/>
      <c r="L222" s="157"/>
      <c r="M222" s="162"/>
      <c r="T222" s="163"/>
      <c r="AT222" s="158" t="s">
        <v>144</v>
      </c>
      <c r="AU222" s="158" t="s">
        <v>89</v>
      </c>
      <c r="AV222" s="13" t="s">
        <v>89</v>
      </c>
      <c r="AW222" s="13" t="s">
        <v>35</v>
      </c>
      <c r="AX222" s="13" t="s">
        <v>79</v>
      </c>
      <c r="AY222" s="158" t="s">
        <v>131</v>
      </c>
    </row>
    <row r="223" spans="2:65" s="14" customFormat="1" ht="11.25">
      <c r="B223" s="164"/>
      <c r="D223" s="145" t="s">
        <v>144</v>
      </c>
      <c r="E223" s="165" t="s">
        <v>1</v>
      </c>
      <c r="F223" s="166" t="s">
        <v>147</v>
      </c>
      <c r="H223" s="167">
        <v>1</v>
      </c>
      <c r="I223" s="168"/>
      <c r="L223" s="164"/>
      <c r="M223" s="169"/>
      <c r="T223" s="170"/>
      <c r="AT223" s="165" t="s">
        <v>144</v>
      </c>
      <c r="AU223" s="165" t="s">
        <v>89</v>
      </c>
      <c r="AV223" s="14" t="s">
        <v>138</v>
      </c>
      <c r="AW223" s="14" t="s">
        <v>35</v>
      </c>
      <c r="AX223" s="14" t="s">
        <v>87</v>
      </c>
      <c r="AY223" s="165" t="s">
        <v>131</v>
      </c>
    </row>
    <row r="224" spans="2:65" s="1" customFormat="1" ht="16.5" customHeight="1">
      <c r="B224" s="132"/>
      <c r="C224" s="133" t="s">
        <v>266</v>
      </c>
      <c r="D224" s="133" t="s">
        <v>133</v>
      </c>
      <c r="E224" s="134" t="s">
        <v>267</v>
      </c>
      <c r="F224" s="135" t="s">
        <v>268</v>
      </c>
      <c r="G224" s="136" t="s">
        <v>225</v>
      </c>
      <c r="H224" s="137">
        <v>261.47000000000003</v>
      </c>
      <c r="I224" s="138"/>
      <c r="J224" s="137">
        <f>ROUND(I224*H224,2)</f>
        <v>0</v>
      </c>
      <c r="K224" s="135" t="s">
        <v>137</v>
      </c>
      <c r="L224" s="32"/>
      <c r="M224" s="139" t="s">
        <v>1</v>
      </c>
      <c r="N224" s="140" t="s">
        <v>44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138</v>
      </c>
      <c r="AT224" s="143" t="s">
        <v>133</v>
      </c>
      <c r="AU224" s="143" t="s">
        <v>89</v>
      </c>
      <c r="AY224" s="17" t="s">
        <v>131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87</v>
      </c>
      <c r="BK224" s="144">
        <f>ROUND(I224*H224,2)</f>
        <v>0</v>
      </c>
      <c r="BL224" s="17" t="s">
        <v>138</v>
      </c>
      <c r="BM224" s="143" t="s">
        <v>269</v>
      </c>
    </row>
    <row r="225" spans="2:65" s="1" customFormat="1" ht="19.5">
      <c r="B225" s="32"/>
      <c r="D225" s="145" t="s">
        <v>140</v>
      </c>
      <c r="F225" s="146" t="s">
        <v>270</v>
      </c>
      <c r="I225" s="147"/>
      <c r="L225" s="32"/>
      <c r="M225" s="148"/>
      <c r="T225" s="56"/>
      <c r="AT225" s="17" t="s">
        <v>140</v>
      </c>
      <c r="AU225" s="17" t="s">
        <v>89</v>
      </c>
    </row>
    <row r="226" spans="2:65" s="1" customFormat="1" ht="11.25">
      <c r="B226" s="32"/>
      <c r="D226" s="149" t="s">
        <v>142</v>
      </c>
      <c r="F226" s="150" t="s">
        <v>271</v>
      </c>
      <c r="I226" s="147"/>
      <c r="L226" s="32"/>
      <c r="M226" s="148"/>
      <c r="T226" s="56"/>
      <c r="AT226" s="17" t="s">
        <v>142</v>
      </c>
      <c r="AU226" s="17" t="s">
        <v>89</v>
      </c>
    </row>
    <row r="227" spans="2:65" s="12" customFormat="1" ht="11.25">
      <c r="B227" s="151"/>
      <c r="D227" s="145" t="s">
        <v>144</v>
      </c>
      <c r="E227" s="152" t="s">
        <v>1</v>
      </c>
      <c r="F227" s="153" t="s">
        <v>272</v>
      </c>
      <c r="H227" s="152" t="s">
        <v>1</v>
      </c>
      <c r="I227" s="154"/>
      <c r="L227" s="151"/>
      <c r="M227" s="155"/>
      <c r="T227" s="156"/>
      <c r="AT227" s="152" t="s">
        <v>144</v>
      </c>
      <c r="AU227" s="152" t="s">
        <v>89</v>
      </c>
      <c r="AV227" s="12" t="s">
        <v>87</v>
      </c>
      <c r="AW227" s="12" t="s">
        <v>35</v>
      </c>
      <c r="AX227" s="12" t="s">
        <v>79</v>
      </c>
      <c r="AY227" s="152" t="s">
        <v>131</v>
      </c>
    </row>
    <row r="228" spans="2:65" s="13" customFormat="1" ht="11.25">
      <c r="B228" s="157"/>
      <c r="D228" s="145" t="s">
        <v>144</v>
      </c>
      <c r="E228" s="158" t="s">
        <v>1</v>
      </c>
      <c r="F228" s="159" t="s">
        <v>252</v>
      </c>
      <c r="H228" s="160">
        <v>261.47000000000003</v>
      </c>
      <c r="I228" s="161"/>
      <c r="L228" s="157"/>
      <c r="M228" s="162"/>
      <c r="T228" s="163"/>
      <c r="AT228" s="158" t="s">
        <v>144</v>
      </c>
      <c r="AU228" s="158" t="s">
        <v>89</v>
      </c>
      <c r="AV228" s="13" t="s">
        <v>89</v>
      </c>
      <c r="AW228" s="13" t="s">
        <v>35</v>
      </c>
      <c r="AX228" s="13" t="s">
        <v>79</v>
      </c>
      <c r="AY228" s="158" t="s">
        <v>131</v>
      </c>
    </row>
    <row r="229" spans="2:65" s="14" customFormat="1" ht="11.25">
      <c r="B229" s="164"/>
      <c r="D229" s="145" t="s">
        <v>144</v>
      </c>
      <c r="E229" s="165" t="s">
        <v>1</v>
      </c>
      <c r="F229" s="166" t="s">
        <v>147</v>
      </c>
      <c r="H229" s="167">
        <v>261.47000000000003</v>
      </c>
      <c r="I229" s="168"/>
      <c r="L229" s="164"/>
      <c r="M229" s="169"/>
      <c r="T229" s="170"/>
      <c r="AT229" s="165" t="s">
        <v>144</v>
      </c>
      <c r="AU229" s="165" t="s">
        <v>89</v>
      </c>
      <c r="AV229" s="14" t="s">
        <v>138</v>
      </c>
      <c r="AW229" s="14" t="s">
        <v>35</v>
      </c>
      <c r="AX229" s="14" t="s">
        <v>87</v>
      </c>
      <c r="AY229" s="165" t="s">
        <v>131</v>
      </c>
    </row>
    <row r="230" spans="2:65" s="1" customFormat="1" ht="24.2" customHeight="1">
      <c r="B230" s="132"/>
      <c r="C230" s="133" t="s">
        <v>273</v>
      </c>
      <c r="D230" s="133" t="s">
        <v>133</v>
      </c>
      <c r="E230" s="134" t="s">
        <v>274</v>
      </c>
      <c r="F230" s="135" t="s">
        <v>275</v>
      </c>
      <c r="G230" s="136" t="s">
        <v>136</v>
      </c>
      <c r="H230" s="137">
        <v>627.38</v>
      </c>
      <c r="I230" s="138"/>
      <c r="J230" s="137">
        <f>ROUND(I230*H230,2)</f>
        <v>0</v>
      </c>
      <c r="K230" s="135" t="s">
        <v>137</v>
      </c>
      <c r="L230" s="32"/>
      <c r="M230" s="139" t="s">
        <v>1</v>
      </c>
      <c r="N230" s="140" t="s">
        <v>44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138</v>
      </c>
      <c r="AT230" s="143" t="s">
        <v>133</v>
      </c>
      <c r="AU230" s="143" t="s">
        <v>89</v>
      </c>
      <c r="AY230" s="17" t="s">
        <v>131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87</v>
      </c>
      <c r="BK230" s="144">
        <f>ROUND(I230*H230,2)</f>
        <v>0</v>
      </c>
      <c r="BL230" s="17" t="s">
        <v>138</v>
      </c>
      <c r="BM230" s="143" t="s">
        <v>276</v>
      </c>
    </row>
    <row r="231" spans="2:65" s="1" customFormat="1" ht="19.5">
      <c r="B231" s="32"/>
      <c r="D231" s="145" t="s">
        <v>140</v>
      </c>
      <c r="F231" s="146" t="s">
        <v>277</v>
      </c>
      <c r="I231" s="147"/>
      <c r="L231" s="32"/>
      <c r="M231" s="148"/>
      <c r="T231" s="56"/>
      <c r="AT231" s="17" t="s">
        <v>140</v>
      </c>
      <c r="AU231" s="17" t="s">
        <v>89</v>
      </c>
    </row>
    <row r="232" spans="2:65" s="1" customFormat="1" ht="11.25">
      <c r="B232" s="32"/>
      <c r="D232" s="149" t="s">
        <v>142</v>
      </c>
      <c r="F232" s="150" t="s">
        <v>278</v>
      </c>
      <c r="I232" s="147"/>
      <c r="L232" s="32"/>
      <c r="M232" s="148"/>
      <c r="T232" s="56"/>
      <c r="AT232" s="17" t="s">
        <v>142</v>
      </c>
      <c r="AU232" s="17" t="s">
        <v>89</v>
      </c>
    </row>
    <row r="233" spans="2:65" s="12" customFormat="1" ht="11.25">
      <c r="B233" s="151"/>
      <c r="D233" s="145" t="s">
        <v>144</v>
      </c>
      <c r="E233" s="152" t="s">
        <v>1</v>
      </c>
      <c r="F233" s="153" t="s">
        <v>219</v>
      </c>
      <c r="H233" s="152" t="s">
        <v>1</v>
      </c>
      <c r="I233" s="154"/>
      <c r="L233" s="151"/>
      <c r="M233" s="155"/>
      <c r="T233" s="156"/>
      <c r="AT233" s="152" t="s">
        <v>144</v>
      </c>
      <c r="AU233" s="152" t="s">
        <v>89</v>
      </c>
      <c r="AV233" s="12" t="s">
        <v>87</v>
      </c>
      <c r="AW233" s="12" t="s">
        <v>35</v>
      </c>
      <c r="AX233" s="12" t="s">
        <v>79</v>
      </c>
      <c r="AY233" s="152" t="s">
        <v>131</v>
      </c>
    </row>
    <row r="234" spans="2:65" s="13" customFormat="1" ht="11.25">
      <c r="B234" s="157"/>
      <c r="D234" s="145" t="s">
        <v>144</v>
      </c>
      <c r="E234" s="158" t="s">
        <v>1</v>
      </c>
      <c r="F234" s="159" t="s">
        <v>279</v>
      </c>
      <c r="H234" s="160">
        <v>627.38</v>
      </c>
      <c r="I234" s="161"/>
      <c r="L234" s="157"/>
      <c r="M234" s="162"/>
      <c r="T234" s="163"/>
      <c r="AT234" s="158" t="s">
        <v>144</v>
      </c>
      <c r="AU234" s="158" t="s">
        <v>89</v>
      </c>
      <c r="AV234" s="13" t="s">
        <v>89</v>
      </c>
      <c r="AW234" s="13" t="s">
        <v>35</v>
      </c>
      <c r="AX234" s="13" t="s">
        <v>79</v>
      </c>
      <c r="AY234" s="158" t="s">
        <v>131</v>
      </c>
    </row>
    <row r="235" spans="2:65" s="14" customFormat="1" ht="11.25">
      <c r="B235" s="164"/>
      <c r="D235" s="145" t="s">
        <v>144</v>
      </c>
      <c r="E235" s="165" t="s">
        <v>1</v>
      </c>
      <c r="F235" s="166" t="s">
        <v>147</v>
      </c>
      <c r="H235" s="167">
        <v>627.38</v>
      </c>
      <c r="I235" s="168"/>
      <c r="L235" s="164"/>
      <c r="M235" s="169"/>
      <c r="T235" s="170"/>
      <c r="AT235" s="165" t="s">
        <v>144</v>
      </c>
      <c r="AU235" s="165" t="s">
        <v>89</v>
      </c>
      <c r="AV235" s="14" t="s">
        <v>138</v>
      </c>
      <c r="AW235" s="14" t="s">
        <v>35</v>
      </c>
      <c r="AX235" s="14" t="s">
        <v>87</v>
      </c>
      <c r="AY235" s="165" t="s">
        <v>131</v>
      </c>
    </row>
    <row r="236" spans="2:65" s="1" customFormat="1" ht="16.5" customHeight="1">
      <c r="B236" s="132"/>
      <c r="C236" s="133" t="s">
        <v>7</v>
      </c>
      <c r="D236" s="133" t="s">
        <v>133</v>
      </c>
      <c r="E236" s="134" t="s">
        <v>280</v>
      </c>
      <c r="F236" s="135" t="s">
        <v>281</v>
      </c>
      <c r="G236" s="136" t="s">
        <v>136</v>
      </c>
      <c r="H236" s="137">
        <v>857.29</v>
      </c>
      <c r="I236" s="138"/>
      <c r="J236" s="137">
        <f>ROUND(I236*H236,2)</f>
        <v>0</v>
      </c>
      <c r="K236" s="135" t="s">
        <v>137</v>
      </c>
      <c r="L236" s="32"/>
      <c r="M236" s="139" t="s">
        <v>1</v>
      </c>
      <c r="N236" s="140" t="s">
        <v>44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138</v>
      </c>
      <c r="AT236" s="143" t="s">
        <v>133</v>
      </c>
      <c r="AU236" s="143" t="s">
        <v>89</v>
      </c>
      <c r="AY236" s="17" t="s">
        <v>131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87</v>
      </c>
      <c r="BK236" s="144">
        <f>ROUND(I236*H236,2)</f>
        <v>0</v>
      </c>
      <c r="BL236" s="17" t="s">
        <v>138</v>
      </c>
      <c r="BM236" s="143" t="s">
        <v>282</v>
      </c>
    </row>
    <row r="237" spans="2:65" s="1" customFormat="1" ht="29.25">
      <c r="B237" s="32"/>
      <c r="D237" s="145" t="s">
        <v>140</v>
      </c>
      <c r="F237" s="146" t="s">
        <v>283</v>
      </c>
      <c r="I237" s="147"/>
      <c r="L237" s="32"/>
      <c r="M237" s="148"/>
      <c r="T237" s="56"/>
      <c r="AT237" s="17" t="s">
        <v>140</v>
      </c>
      <c r="AU237" s="17" t="s">
        <v>89</v>
      </c>
    </row>
    <row r="238" spans="2:65" s="1" customFormat="1" ht="11.25">
      <c r="B238" s="32"/>
      <c r="D238" s="149" t="s">
        <v>142</v>
      </c>
      <c r="F238" s="150" t="s">
        <v>284</v>
      </c>
      <c r="I238" s="147"/>
      <c r="L238" s="32"/>
      <c r="M238" s="148"/>
      <c r="T238" s="56"/>
      <c r="AT238" s="17" t="s">
        <v>142</v>
      </c>
      <c r="AU238" s="17" t="s">
        <v>89</v>
      </c>
    </row>
    <row r="239" spans="2:65" s="12" customFormat="1" ht="11.25">
      <c r="B239" s="151"/>
      <c r="D239" s="145" t="s">
        <v>144</v>
      </c>
      <c r="E239" s="152" t="s">
        <v>1</v>
      </c>
      <c r="F239" s="153" t="s">
        <v>219</v>
      </c>
      <c r="H239" s="152" t="s">
        <v>1</v>
      </c>
      <c r="I239" s="154"/>
      <c r="L239" s="151"/>
      <c r="M239" s="155"/>
      <c r="T239" s="156"/>
      <c r="AT239" s="152" t="s">
        <v>144</v>
      </c>
      <c r="AU239" s="152" t="s">
        <v>89</v>
      </c>
      <c r="AV239" s="12" t="s">
        <v>87</v>
      </c>
      <c r="AW239" s="12" t="s">
        <v>35</v>
      </c>
      <c r="AX239" s="12" t="s">
        <v>79</v>
      </c>
      <c r="AY239" s="152" t="s">
        <v>131</v>
      </c>
    </row>
    <row r="240" spans="2:65" s="13" customFormat="1" ht="11.25">
      <c r="B240" s="157"/>
      <c r="D240" s="145" t="s">
        <v>144</v>
      </c>
      <c r="E240" s="158" t="s">
        <v>1</v>
      </c>
      <c r="F240" s="159" t="s">
        <v>285</v>
      </c>
      <c r="H240" s="160">
        <v>857.29</v>
      </c>
      <c r="I240" s="161"/>
      <c r="L240" s="157"/>
      <c r="M240" s="162"/>
      <c r="T240" s="163"/>
      <c r="AT240" s="158" t="s">
        <v>144</v>
      </c>
      <c r="AU240" s="158" t="s">
        <v>89</v>
      </c>
      <c r="AV240" s="13" t="s">
        <v>89</v>
      </c>
      <c r="AW240" s="13" t="s">
        <v>35</v>
      </c>
      <c r="AX240" s="13" t="s">
        <v>79</v>
      </c>
      <c r="AY240" s="158" t="s">
        <v>131</v>
      </c>
    </row>
    <row r="241" spans="2:65" s="14" customFormat="1" ht="11.25">
      <c r="B241" s="164"/>
      <c r="D241" s="145" t="s">
        <v>144</v>
      </c>
      <c r="E241" s="165" t="s">
        <v>1</v>
      </c>
      <c r="F241" s="166" t="s">
        <v>147</v>
      </c>
      <c r="H241" s="167">
        <v>857.29</v>
      </c>
      <c r="I241" s="168"/>
      <c r="L241" s="164"/>
      <c r="M241" s="169"/>
      <c r="T241" s="170"/>
      <c r="AT241" s="165" t="s">
        <v>144</v>
      </c>
      <c r="AU241" s="165" t="s">
        <v>89</v>
      </c>
      <c r="AV241" s="14" t="s">
        <v>138</v>
      </c>
      <c r="AW241" s="14" t="s">
        <v>35</v>
      </c>
      <c r="AX241" s="14" t="s">
        <v>87</v>
      </c>
      <c r="AY241" s="165" t="s">
        <v>131</v>
      </c>
    </row>
    <row r="242" spans="2:65" s="1" customFormat="1" ht="24.2" customHeight="1">
      <c r="B242" s="132"/>
      <c r="C242" s="133" t="s">
        <v>286</v>
      </c>
      <c r="D242" s="133" t="s">
        <v>133</v>
      </c>
      <c r="E242" s="134" t="s">
        <v>287</v>
      </c>
      <c r="F242" s="135" t="s">
        <v>288</v>
      </c>
      <c r="G242" s="136" t="s">
        <v>150</v>
      </c>
      <c r="H242" s="137">
        <v>8</v>
      </c>
      <c r="I242" s="138"/>
      <c r="J242" s="137">
        <f>ROUND(I242*H242,2)</f>
        <v>0</v>
      </c>
      <c r="K242" s="135" t="s">
        <v>137</v>
      </c>
      <c r="L242" s="32"/>
      <c r="M242" s="139" t="s">
        <v>1</v>
      </c>
      <c r="N242" s="140" t="s">
        <v>44</v>
      </c>
      <c r="P242" s="141">
        <f>O242*H242</f>
        <v>0</v>
      </c>
      <c r="Q242" s="141">
        <v>1.281E-2</v>
      </c>
      <c r="R242" s="141">
        <f>Q242*H242</f>
        <v>0.10248</v>
      </c>
      <c r="S242" s="141">
        <v>0</v>
      </c>
      <c r="T242" s="142">
        <f>S242*H242</f>
        <v>0</v>
      </c>
      <c r="AR242" s="143" t="s">
        <v>138</v>
      </c>
      <c r="AT242" s="143" t="s">
        <v>133</v>
      </c>
      <c r="AU242" s="143" t="s">
        <v>89</v>
      </c>
      <c r="AY242" s="17" t="s">
        <v>131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87</v>
      </c>
      <c r="BK242" s="144">
        <f>ROUND(I242*H242,2)</f>
        <v>0</v>
      </c>
      <c r="BL242" s="17" t="s">
        <v>138</v>
      </c>
      <c r="BM242" s="143" t="s">
        <v>289</v>
      </c>
    </row>
    <row r="243" spans="2:65" s="1" customFormat="1" ht="29.25">
      <c r="B243" s="32"/>
      <c r="D243" s="145" t="s">
        <v>140</v>
      </c>
      <c r="F243" s="146" t="s">
        <v>290</v>
      </c>
      <c r="I243" s="147"/>
      <c r="L243" s="32"/>
      <c r="M243" s="148"/>
      <c r="T243" s="56"/>
      <c r="AT243" s="17" t="s">
        <v>140</v>
      </c>
      <c r="AU243" s="17" t="s">
        <v>89</v>
      </c>
    </row>
    <row r="244" spans="2:65" s="1" customFormat="1" ht="11.25">
      <c r="B244" s="32"/>
      <c r="D244" s="149" t="s">
        <v>142</v>
      </c>
      <c r="F244" s="150" t="s">
        <v>291</v>
      </c>
      <c r="I244" s="147"/>
      <c r="L244" s="32"/>
      <c r="M244" s="148"/>
      <c r="T244" s="56"/>
      <c r="AT244" s="17" t="s">
        <v>142</v>
      </c>
      <c r="AU244" s="17" t="s">
        <v>89</v>
      </c>
    </row>
    <row r="245" spans="2:65" s="13" customFormat="1" ht="11.25">
      <c r="B245" s="157"/>
      <c r="D245" s="145" t="s">
        <v>144</v>
      </c>
      <c r="E245" s="158" t="s">
        <v>1</v>
      </c>
      <c r="F245" s="159" t="s">
        <v>292</v>
      </c>
      <c r="H245" s="160">
        <v>8</v>
      </c>
      <c r="I245" s="161"/>
      <c r="L245" s="157"/>
      <c r="M245" s="162"/>
      <c r="T245" s="163"/>
      <c r="AT245" s="158" t="s">
        <v>144</v>
      </c>
      <c r="AU245" s="158" t="s">
        <v>89</v>
      </c>
      <c r="AV245" s="13" t="s">
        <v>89</v>
      </c>
      <c r="AW245" s="13" t="s">
        <v>35</v>
      </c>
      <c r="AX245" s="13" t="s">
        <v>79</v>
      </c>
      <c r="AY245" s="158" t="s">
        <v>131</v>
      </c>
    </row>
    <row r="246" spans="2:65" s="14" customFormat="1" ht="11.25">
      <c r="B246" s="164"/>
      <c r="D246" s="145" t="s">
        <v>144</v>
      </c>
      <c r="E246" s="165" t="s">
        <v>1</v>
      </c>
      <c r="F246" s="166" t="s">
        <v>147</v>
      </c>
      <c r="H246" s="167">
        <v>8</v>
      </c>
      <c r="I246" s="168"/>
      <c r="L246" s="164"/>
      <c r="M246" s="169"/>
      <c r="T246" s="170"/>
      <c r="AT246" s="165" t="s">
        <v>144</v>
      </c>
      <c r="AU246" s="165" t="s">
        <v>89</v>
      </c>
      <c r="AV246" s="14" t="s">
        <v>138</v>
      </c>
      <c r="AW246" s="14" t="s">
        <v>35</v>
      </c>
      <c r="AX246" s="14" t="s">
        <v>87</v>
      </c>
      <c r="AY246" s="165" t="s">
        <v>131</v>
      </c>
    </row>
    <row r="247" spans="2:65" s="1" customFormat="1" ht="24.2" customHeight="1">
      <c r="B247" s="132"/>
      <c r="C247" s="133" t="s">
        <v>293</v>
      </c>
      <c r="D247" s="133" t="s">
        <v>133</v>
      </c>
      <c r="E247" s="134" t="s">
        <v>294</v>
      </c>
      <c r="F247" s="135" t="s">
        <v>295</v>
      </c>
      <c r="G247" s="136" t="s">
        <v>150</v>
      </c>
      <c r="H247" s="137">
        <v>5</v>
      </c>
      <c r="I247" s="138"/>
      <c r="J247" s="137">
        <f>ROUND(I247*H247,2)</f>
        <v>0</v>
      </c>
      <c r="K247" s="135" t="s">
        <v>137</v>
      </c>
      <c r="L247" s="32"/>
      <c r="M247" s="139" t="s">
        <v>1</v>
      </c>
      <c r="N247" s="140" t="s">
        <v>44</v>
      </c>
      <c r="P247" s="141">
        <f>O247*H247</f>
        <v>0</v>
      </c>
      <c r="Q247" s="141">
        <v>2.1350000000000001E-2</v>
      </c>
      <c r="R247" s="141">
        <f>Q247*H247</f>
        <v>0.10675000000000001</v>
      </c>
      <c r="S247" s="141">
        <v>0</v>
      </c>
      <c r="T247" s="142">
        <f>S247*H247</f>
        <v>0</v>
      </c>
      <c r="AR247" s="143" t="s">
        <v>138</v>
      </c>
      <c r="AT247" s="143" t="s">
        <v>133</v>
      </c>
      <c r="AU247" s="143" t="s">
        <v>89</v>
      </c>
      <c r="AY247" s="17" t="s">
        <v>131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87</v>
      </c>
      <c r="BK247" s="144">
        <f>ROUND(I247*H247,2)</f>
        <v>0</v>
      </c>
      <c r="BL247" s="17" t="s">
        <v>138</v>
      </c>
      <c r="BM247" s="143" t="s">
        <v>296</v>
      </c>
    </row>
    <row r="248" spans="2:65" s="1" customFormat="1" ht="29.25">
      <c r="B248" s="32"/>
      <c r="D248" s="145" t="s">
        <v>140</v>
      </c>
      <c r="F248" s="146" t="s">
        <v>297</v>
      </c>
      <c r="I248" s="147"/>
      <c r="L248" s="32"/>
      <c r="M248" s="148"/>
      <c r="T248" s="56"/>
      <c r="AT248" s="17" t="s">
        <v>140</v>
      </c>
      <c r="AU248" s="17" t="s">
        <v>89</v>
      </c>
    </row>
    <row r="249" spans="2:65" s="1" customFormat="1" ht="11.25">
      <c r="B249" s="32"/>
      <c r="D249" s="149" t="s">
        <v>142</v>
      </c>
      <c r="F249" s="150" t="s">
        <v>298</v>
      </c>
      <c r="I249" s="147"/>
      <c r="L249" s="32"/>
      <c r="M249" s="148"/>
      <c r="T249" s="56"/>
      <c r="AT249" s="17" t="s">
        <v>142</v>
      </c>
      <c r="AU249" s="17" t="s">
        <v>89</v>
      </c>
    </row>
    <row r="250" spans="2:65" s="13" customFormat="1" ht="11.25">
      <c r="B250" s="157"/>
      <c r="D250" s="145" t="s">
        <v>144</v>
      </c>
      <c r="E250" s="158" t="s">
        <v>1</v>
      </c>
      <c r="F250" s="159" t="s">
        <v>299</v>
      </c>
      <c r="H250" s="160">
        <v>5</v>
      </c>
      <c r="I250" s="161"/>
      <c r="L250" s="157"/>
      <c r="M250" s="162"/>
      <c r="T250" s="163"/>
      <c r="AT250" s="158" t="s">
        <v>144</v>
      </c>
      <c r="AU250" s="158" t="s">
        <v>89</v>
      </c>
      <c r="AV250" s="13" t="s">
        <v>89</v>
      </c>
      <c r="AW250" s="13" t="s">
        <v>35</v>
      </c>
      <c r="AX250" s="13" t="s">
        <v>79</v>
      </c>
      <c r="AY250" s="158" t="s">
        <v>131</v>
      </c>
    </row>
    <row r="251" spans="2:65" s="14" customFormat="1" ht="11.25">
      <c r="B251" s="164"/>
      <c r="D251" s="145" t="s">
        <v>144</v>
      </c>
      <c r="E251" s="165" t="s">
        <v>1</v>
      </c>
      <c r="F251" s="166" t="s">
        <v>147</v>
      </c>
      <c r="H251" s="167">
        <v>5</v>
      </c>
      <c r="I251" s="168"/>
      <c r="L251" s="164"/>
      <c r="M251" s="169"/>
      <c r="T251" s="170"/>
      <c r="AT251" s="165" t="s">
        <v>144</v>
      </c>
      <c r="AU251" s="165" t="s">
        <v>89</v>
      </c>
      <c r="AV251" s="14" t="s">
        <v>138</v>
      </c>
      <c r="AW251" s="14" t="s">
        <v>35</v>
      </c>
      <c r="AX251" s="14" t="s">
        <v>87</v>
      </c>
      <c r="AY251" s="165" t="s">
        <v>131</v>
      </c>
    </row>
    <row r="252" spans="2:65" s="1" customFormat="1" ht="24.2" customHeight="1">
      <c r="B252" s="132"/>
      <c r="C252" s="133" t="s">
        <v>300</v>
      </c>
      <c r="D252" s="133" t="s">
        <v>133</v>
      </c>
      <c r="E252" s="134" t="s">
        <v>301</v>
      </c>
      <c r="F252" s="135" t="s">
        <v>302</v>
      </c>
      <c r="G252" s="136" t="s">
        <v>150</v>
      </c>
      <c r="H252" s="137">
        <v>1</v>
      </c>
      <c r="I252" s="138"/>
      <c r="J252" s="137">
        <f>ROUND(I252*H252,2)</f>
        <v>0</v>
      </c>
      <c r="K252" s="135" t="s">
        <v>137</v>
      </c>
      <c r="L252" s="32"/>
      <c r="M252" s="139" t="s">
        <v>1</v>
      </c>
      <c r="N252" s="140" t="s">
        <v>44</v>
      </c>
      <c r="P252" s="141">
        <f>O252*H252</f>
        <v>0</v>
      </c>
      <c r="Q252" s="141">
        <v>2.989E-2</v>
      </c>
      <c r="R252" s="141">
        <f>Q252*H252</f>
        <v>2.989E-2</v>
      </c>
      <c r="S252" s="141">
        <v>0</v>
      </c>
      <c r="T252" s="142">
        <f>S252*H252</f>
        <v>0</v>
      </c>
      <c r="AR252" s="143" t="s">
        <v>138</v>
      </c>
      <c r="AT252" s="143" t="s">
        <v>133</v>
      </c>
      <c r="AU252" s="143" t="s">
        <v>89</v>
      </c>
      <c r="AY252" s="17" t="s">
        <v>131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87</v>
      </c>
      <c r="BK252" s="144">
        <f>ROUND(I252*H252,2)</f>
        <v>0</v>
      </c>
      <c r="BL252" s="17" t="s">
        <v>138</v>
      </c>
      <c r="BM252" s="143" t="s">
        <v>303</v>
      </c>
    </row>
    <row r="253" spans="2:65" s="1" customFormat="1" ht="29.25">
      <c r="B253" s="32"/>
      <c r="D253" s="145" t="s">
        <v>140</v>
      </c>
      <c r="F253" s="146" t="s">
        <v>304</v>
      </c>
      <c r="I253" s="147"/>
      <c r="L253" s="32"/>
      <c r="M253" s="148"/>
      <c r="T253" s="56"/>
      <c r="AT253" s="17" t="s">
        <v>140</v>
      </c>
      <c r="AU253" s="17" t="s">
        <v>89</v>
      </c>
    </row>
    <row r="254" spans="2:65" s="1" customFormat="1" ht="11.25">
      <c r="B254" s="32"/>
      <c r="D254" s="149" t="s">
        <v>142</v>
      </c>
      <c r="F254" s="150" t="s">
        <v>305</v>
      </c>
      <c r="I254" s="147"/>
      <c r="L254" s="32"/>
      <c r="M254" s="148"/>
      <c r="T254" s="56"/>
      <c r="AT254" s="17" t="s">
        <v>142</v>
      </c>
      <c r="AU254" s="17" t="s">
        <v>89</v>
      </c>
    </row>
    <row r="255" spans="2:65" s="13" customFormat="1" ht="11.25">
      <c r="B255" s="157"/>
      <c r="D255" s="145" t="s">
        <v>144</v>
      </c>
      <c r="E255" s="158" t="s">
        <v>1</v>
      </c>
      <c r="F255" s="159" t="s">
        <v>306</v>
      </c>
      <c r="H255" s="160">
        <v>1</v>
      </c>
      <c r="I255" s="161"/>
      <c r="L255" s="157"/>
      <c r="M255" s="162"/>
      <c r="T255" s="163"/>
      <c r="AT255" s="158" t="s">
        <v>144</v>
      </c>
      <c r="AU255" s="158" t="s">
        <v>89</v>
      </c>
      <c r="AV255" s="13" t="s">
        <v>89</v>
      </c>
      <c r="AW255" s="13" t="s">
        <v>35</v>
      </c>
      <c r="AX255" s="13" t="s">
        <v>79</v>
      </c>
      <c r="AY255" s="158" t="s">
        <v>131</v>
      </c>
    </row>
    <row r="256" spans="2:65" s="14" customFormat="1" ht="11.25">
      <c r="B256" s="164"/>
      <c r="D256" s="145" t="s">
        <v>144</v>
      </c>
      <c r="E256" s="165" t="s">
        <v>1</v>
      </c>
      <c r="F256" s="166" t="s">
        <v>147</v>
      </c>
      <c r="H256" s="167">
        <v>1</v>
      </c>
      <c r="I256" s="168"/>
      <c r="L256" s="164"/>
      <c r="M256" s="169"/>
      <c r="T256" s="170"/>
      <c r="AT256" s="165" t="s">
        <v>144</v>
      </c>
      <c r="AU256" s="165" t="s">
        <v>89</v>
      </c>
      <c r="AV256" s="14" t="s">
        <v>138</v>
      </c>
      <c r="AW256" s="14" t="s">
        <v>35</v>
      </c>
      <c r="AX256" s="14" t="s">
        <v>87</v>
      </c>
      <c r="AY256" s="165" t="s">
        <v>131</v>
      </c>
    </row>
    <row r="257" spans="2:65" s="11" customFormat="1" ht="22.9" customHeight="1">
      <c r="B257" s="120"/>
      <c r="D257" s="121" t="s">
        <v>78</v>
      </c>
      <c r="E257" s="130" t="s">
        <v>138</v>
      </c>
      <c r="F257" s="130" t="s">
        <v>307</v>
      </c>
      <c r="I257" s="123"/>
      <c r="J257" s="131">
        <f>BK257</f>
        <v>0</v>
      </c>
      <c r="L257" s="120"/>
      <c r="M257" s="125"/>
      <c r="P257" s="126">
        <f>SUM(P258:P286)</f>
        <v>0</v>
      </c>
      <c r="R257" s="126">
        <f>SUM(R258:R286)</f>
        <v>341.35037999999997</v>
      </c>
      <c r="T257" s="127">
        <f>SUM(T258:T286)</f>
        <v>0</v>
      </c>
      <c r="AR257" s="121" t="s">
        <v>87</v>
      </c>
      <c r="AT257" s="128" t="s">
        <v>78</v>
      </c>
      <c r="AU257" s="128" t="s">
        <v>87</v>
      </c>
      <c r="AY257" s="121" t="s">
        <v>131</v>
      </c>
      <c r="BK257" s="129">
        <f>SUM(BK258:BK286)</f>
        <v>0</v>
      </c>
    </row>
    <row r="258" spans="2:65" s="1" customFormat="1" ht="24.2" customHeight="1">
      <c r="B258" s="132"/>
      <c r="C258" s="133" t="s">
        <v>308</v>
      </c>
      <c r="D258" s="133" t="s">
        <v>133</v>
      </c>
      <c r="E258" s="134" t="s">
        <v>309</v>
      </c>
      <c r="F258" s="135" t="s">
        <v>310</v>
      </c>
      <c r="G258" s="136" t="s">
        <v>225</v>
      </c>
      <c r="H258" s="137">
        <v>47.19</v>
      </c>
      <c r="I258" s="138"/>
      <c r="J258" s="137">
        <f>ROUND(I258*H258,2)</f>
        <v>0</v>
      </c>
      <c r="K258" s="135" t="s">
        <v>137</v>
      </c>
      <c r="L258" s="32"/>
      <c r="M258" s="139" t="s">
        <v>1</v>
      </c>
      <c r="N258" s="140" t="s">
        <v>44</v>
      </c>
      <c r="P258" s="141">
        <f>O258*H258</f>
        <v>0</v>
      </c>
      <c r="Q258" s="141">
        <v>1.89</v>
      </c>
      <c r="R258" s="141">
        <f>Q258*H258</f>
        <v>89.189099999999996</v>
      </c>
      <c r="S258" s="141">
        <v>0</v>
      </c>
      <c r="T258" s="142">
        <f>S258*H258</f>
        <v>0</v>
      </c>
      <c r="AR258" s="143" t="s">
        <v>138</v>
      </c>
      <c r="AT258" s="143" t="s">
        <v>133</v>
      </c>
      <c r="AU258" s="143" t="s">
        <v>89</v>
      </c>
      <c r="AY258" s="17" t="s">
        <v>131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87</v>
      </c>
      <c r="BK258" s="144">
        <f>ROUND(I258*H258,2)</f>
        <v>0</v>
      </c>
      <c r="BL258" s="17" t="s">
        <v>138</v>
      </c>
      <c r="BM258" s="143" t="s">
        <v>311</v>
      </c>
    </row>
    <row r="259" spans="2:65" s="1" customFormat="1" ht="19.5">
      <c r="B259" s="32"/>
      <c r="D259" s="145" t="s">
        <v>140</v>
      </c>
      <c r="F259" s="146" t="s">
        <v>312</v>
      </c>
      <c r="I259" s="147"/>
      <c r="L259" s="32"/>
      <c r="M259" s="148"/>
      <c r="T259" s="56"/>
      <c r="AT259" s="17" t="s">
        <v>140</v>
      </c>
      <c r="AU259" s="17" t="s">
        <v>89</v>
      </c>
    </row>
    <row r="260" spans="2:65" s="1" customFormat="1" ht="11.25">
      <c r="B260" s="32"/>
      <c r="D260" s="149" t="s">
        <v>142</v>
      </c>
      <c r="F260" s="150" t="s">
        <v>313</v>
      </c>
      <c r="I260" s="147"/>
      <c r="L260" s="32"/>
      <c r="M260" s="148"/>
      <c r="T260" s="56"/>
      <c r="AT260" s="17" t="s">
        <v>142</v>
      </c>
      <c r="AU260" s="17" t="s">
        <v>89</v>
      </c>
    </row>
    <row r="261" spans="2:65" s="12" customFormat="1" ht="11.25">
      <c r="B261" s="151"/>
      <c r="D261" s="145" t="s">
        <v>144</v>
      </c>
      <c r="E261" s="152" t="s">
        <v>1</v>
      </c>
      <c r="F261" s="153" t="s">
        <v>219</v>
      </c>
      <c r="H261" s="152" t="s">
        <v>1</v>
      </c>
      <c r="I261" s="154"/>
      <c r="L261" s="151"/>
      <c r="M261" s="155"/>
      <c r="T261" s="156"/>
      <c r="AT261" s="152" t="s">
        <v>144</v>
      </c>
      <c r="AU261" s="152" t="s">
        <v>89</v>
      </c>
      <c r="AV261" s="12" t="s">
        <v>87</v>
      </c>
      <c r="AW261" s="12" t="s">
        <v>35</v>
      </c>
      <c r="AX261" s="12" t="s">
        <v>79</v>
      </c>
      <c r="AY261" s="152" t="s">
        <v>131</v>
      </c>
    </row>
    <row r="262" spans="2:65" s="12" customFormat="1" ht="11.25">
      <c r="B262" s="151"/>
      <c r="D262" s="145" t="s">
        <v>144</v>
      </c>
      <c r="E262" s="152" t="s">
        <v>1</v>
      </c>
      <c r="F262" s="153" t="s">
        <v>314</v>
      </c>
      <c r="H262" s="152" t="s">
        <v>1</v>
      </c>
      <c r="I262" s="154"/>
      <c r="L262" s="151"/>
      <c r="M262" s="155"/>
      <c r="T262" s="156"/>
      <c r="AT262" s="152" t="s">
        <v>144</v>
      </c>
      <c r="AU262" s="152" t="s">
        <v>89</v>
      </c>
      <c r="AV262" s="12" t="s">
        <v>87</v>
      </c>
      <c r="AW262" s="12" t="s">
        <v>35</v>
      </c>
      <c r="AX262" s="12" t="s">
        <v>79</v>
      </c>
      <c r="AY262" s="152" t="s">
        <v>131</v>
      </c>
    </row>
    <row r="263" spans="2:65" s="13" customFormat="1" ht="11.25">
      <c r="B263" s="157"/>
      <c r="D263" s="145" t="s">
        <v>144</v>
      </c>
      <c r="E263" s="158" t="s">
        <v>1</v>
      </c>
      <c r="F263" s="159" t="s">
        <v>315</v>
      </c>
      <c r="H263" s="160">
        <v>47.19</v>
      </c>
      <c r="I263" s="161"/>
      <c r="L263" s="157"/>
      <c r="M263" s="162"/>
      <c r="T263" s="163"/>
      <c r="AT263" s="158" t="s">
        <v>144</v>
      </c>
      <c r="AU263" s="158" t="s">
        <v>89</v>
      </c>
      <c r="AV263" s="13" t="s">
        <v>89</v>
      </c>
      <c r="AW263" s="13" t="s">
        <v>35</v>
      </c>
      <c r="AX263" s="13" t="s">
        <v>79</v>
      </c>
      <c r="AY263" s="158" t="s">
        <v>131</v>
      </c>
    </row>
    <row r="264" spans="2:65" s="14" customFormat="1" ht="11.25">
      <c r="B264" s="164"/>
      <c r="D264" s="145" t="s">
        <v>144</v>
      </c>
      <c r="E264" s="165" t="s">
        <v>1</v>
      </c>
      <c r="F264" s="166" t="s">
        <v>147</v>
      </c>
      <c r="H264" s="167">
        <v>47.19</v>
      </c>
      <c r="I264" s="168"/>
      <c r="L264" s="164"/>
      <c r="M264" s="169"/>
      <c r="T264" s="170"/>
      <c r="AT264" s="165" t="s">
        <v>144</v>
      </c>
      <c r="AU264" s="165" t="s">
        <v>89</v>
      </c>
      <c r="AV264" s="14" t="s">
        <v>138</v>
      </c>
      <c r="AW264" s="14" t="s">
        <v>35</v>
      </c>
      <c r="AX264" s="14" t="s">
        <v>87</v>
      </c>
      <c r="AY264" s="165" t="s">
        <v>131</v>
      </c>
    </row>
    <row r="265" spans="2:65" s="1" customFormat="1" ht="24.2" customHeight="1">
      <c r="B265" s="132"/>
      <c r="C265" s="133" t="s">
        <v>316</v>
      </c>
      <c r="D265" s="133" t="s">
        <v>133</v>
      </c>
      <c r="E265" s="134" t="s">
        <v>317</v>
      </c>
      <c r="F265" s="135" t="s">
        <v>318</v>
      </c>
      <c r="G265" s="136" t="s">
        <v>225</v>
      </c>
      <c r="H265" s="137">
        <v>122.1</v>
      </c>
      <c r="I265" s="138"/>
      <c r="J265" s="137">
        <f>ROUND(I265*H265,2)</f>
        <v>0</v>
      </c>
      <c r="K265" s="135" t="s">
        <v>137</v>
      </c>
      <c r="L265" s="32"/>
      <c r="M265" s="139" t="s">
        <v>1</v>
      </c>
      <c r="N265" s="140" t="s">
        <v>44</v>
      </c>
      <c r="P265" s="141">
        <f>O265*H265</f>
        <v>0</v>
      </c>
      <c r="Q265" s="141">
        <v>1.9967999999999999</v>
      </c>
      <c r="R265" s="141">
        <f>Q265*H265</f>
        <v>243.80927999999997</v>
      </c>
      <c r="S265" s="141">
        <v>0</v>
      </c>
      <c r="T265" s="142">
        <f>S265*H265</f>
        <v>0</v>
      </c>
      <c r="AR265" s="143" t="s">
        <v>138</v>
      </c>
      <c r="AT265" s="143" t="s">
        <v>133</v>
      </c>
      <c r="AU265" s="143" t="s">
        <v>89</v>
      </c>
      <c r="AY265" s="17" t="s">
        <v>131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87</v>
      </c>
      <c r="BK265" s="144">
        <f>ROUND(I265*H265,2)</f>
        <v>0</v>
      </c>
      <c r="BL265" s="17" t="s">
        <v>138</v>
      </c>
      <c r="BM265" s="143" t="s">
        <v>319</v>
      </c>
    </row>
    <row r="266" spans="2:65" s="1" customFormat="1" ht="19.5">
      <c r="B266" s="32"/>
      <c r="D266" s="145" t="s">
        <v>140</v>
      </c>
      <c r="F266" s="146" t="s">
        <v>320</v>
      </c>
      <c r="I266" s="147"/>
      <c r="L266" s="32"/>
      <c r="M266" s="148"/>
      <c r="T266" s="56"/>
      <c r="AT266" s="17" t="s">
        <v>140</v>
      </c>
      <c r="AU266" s="17" t="s">
        <v>89</v>
      </c>
    </row>
    <row r="267" spans="2:65" s="1" customFormat="1" ht="11.25">
      <c r="B267" s="32"/>
      <c r="D267" s="149" t="s">
        <v>142</v>
      </c>
      <c r="F267" s="150" t="s">
        <v>321</v>
      </c>
      <c r="I267" s="147"/>
      <c r="L267" s="32"/>
      <c r="M267" s="148"/>
      <c r="T267" s="56"/>
      <c r="AT267" s="17" t="s">
        <v>142</v>
      </c>
      <c r="AU267" s="17" t="s">
        <v>89</v>
      </c>
    </row>
    <row r="268" spans="2:65" s="12" customFormat="1" ht="11.25">
      <c r="B268" s="151"/>
      <c r="D268" s="145" t="s">
        <v>144</v>
      </c>
      <c r="E268" s="152" t="s">
        <v>1</v>
      </c>
      <c r="F268" s="153" t="s">
        <v>219</v>
      </c>
      <c r="H268" s="152" t="s">
        <v>1</v>
      </c>
      <c r="I268" s="154"/>
      <c r="L268" s="151"/>
      <c r="M268" s="155"/>
      <c r="T268" s="156"/>
      <c r="AT268" s="152" t="s">
        <v>144</v>
      </c>
      <c r="AU268" s="152" t="s">
        <v>89</v>
      </c>
      <c r="AV268" s="12" t="s">
        <v>87</v>
      </c>
      <c r="AW268" s="12" t="s">
        <v>35</v>
      </c>
      <c r="AX268" s="12" t="s">
        <v>79</v>
      </c>
      <c r="AY268" s="152" t="s">
        <v>131</v>
      </c>
    </row>
    <row r="269" spans="2:65" s="12" customFormat="1" ht="11.25">
      <c r="B269" s="151"/>
      <c r="D269" s="145" t="s">
        <v>144</v>
      </c>
      <c r="E269" s="152" t="s">
        <v>1</v>
      </c>
      <c r="F269" s="153" t="s">
        <v>322</v>
      </c>
      <c r="H269" s="152" t="s">
        <v>1</v>
      </c>
      <c r="I269" s="154"/>
      <c r="L269" s="151"/>
      <c r="M269" s="155"/>
      <c r="T269" s="156"/>
      <c r="AT269" s="152" t="s">
        <v>144</v>
      </c>
      <c r="AU269" s="152" t="s">
        <v>89</v>
      </c>
      <c r="AV269" s="12" t="s">
        <v>87</v>
      </c>
      <c r="AW269" s="12" t="s">
        <v>35</v>
      </c>
      <c r="AX269" s="12" t="s">
        <v>79</v>
      </c>
      <c r="AY269" s="152" t="s">
        <v>131</v>
      </c>
    </row>
    <row r="270" spans="2:65" s="13" customFormat="1" ht="11.25">
      <c r="B270" s="157"/>
      <c r="D270" s="145" t="s">
        <v>144</v>
      </c>
      <c r="E270" s="158" t="s">
        <v>1</v>
      </c>
      <c r="F270" s="159" t="s">
        <v>323</v>
      </c>
      <c r="H270" s="160">
        <v>96.2</v>
      </c>
      <c r="I270" s="161"/>
      <c r="L270" s="157"/>
      <c r="M270" s="162"/>
      <c r="T270" s="163"/>
      <c r="AT270" s="158" t="s">
        <v>144</v>
      </c>
      <c r="AU270" s="158" t="s">
        <v>89</v>
      </c>
      <c r="AV270" s="13" t="s">
        <v>89</v>
      </c>
      <c r="AW270" s="13" t="s">
        <v>35</v>
      </c>
      <c r="AX270" s="13" t="s">
        <v>79</v>
      </c>
      <c r="AY270" s="158" t="s">
        <v>131</v>
      </c>
    </row>
    <row r="271" spans="2:65" s="12" customFormat="1" ht="11.25">
      <c r="B271" s="151"/>
      <c r="D271" s="145" t="s">
        <v>144</v>
      </c>
      <c r="E271" s="152" t="s">
        <v>1</v>
      </c>
      <c r="F271" s="153" t="s">
        <v>324</v>
      </c>
      <c r="H271" s="152" t="s">
        <v>1</v>
      </c>
      <c r="I271" s="154"/>
      <c r="L271" s="151"/>
      <c r="M271" s="155"/>
      <c r="T271" s="156"/>
      <c r="AT271" s="152" t="s">
        <v>144</v>
      </c>
      <c r="AU271" s="152" t="s">
        <v>89</v>
      </c>
      <c r="AV271" s="12" t="s">
        <v>87</v>
      </c>
      <c r="AW271" s="12" t="s">
        <v>35</v>
      </c>
      <c r="AX271" s="12" t="s">
        <v>79</v>
      </c>
      <c r="AY271" s="152" t="s">
        <v>131</v>
      </c>
    </row>
    <row r="272" spans="2:65" s="13" customFormat="1" ht="11.25">
      <c r="B272" s="157"/>
      <c r="D272" s="145" t="s">
        <v>144</v>
      </c>
      <c r="E272" s="158" t="s">
        <v>1</v>
      </c>
      <c r="F272" s="159" t="s">
        <v>325</v>
      </c>
      <c r="H272" s="160">
        <v>25.9</v>
      </c>
      <c r="I272" s="161"/>
      <c r="L272" s="157"/>
      <c r="M272" s="162"/>
      <c r="T272" s="163"/>
      <c r="AT272" s="158" t="s">
        <v>144</v>
      </c>
      <c r="AU272" s="158" t="s">
        <v>89</v>
      </c>
      <c r="AV272" s="13" t="s">
        <v>89</v>
      </c>
      <c r="AW272" s="13" t="s">
        <v>35</v>
      </c>
      <c r="AX272" s="13" t="s">
        <v>79</v>
      </c>
      <c r="AY272" s="158" t="s">
        <v>131</v>
      </c>
    </row>
    <row r="273" spans="2:65" s="14" customFormat="1" ht="11.25">
      <c r="B273" s="164"/>
      <c r="D273" s="145" t="s">
        <v>144</v>
      </c>
      <c r="E273" s="165" t="s">
        <v>1</v>
      </c>
      <c r="F273" s="166" t="s">
        <v>147</v>
      </c>
      <c r="H273" s="167">
        <v>122.1</v>
      </c>
      <c r="I273" s="168"/>
      <c r="L273" s="164"/>
      <c r="M273" s="169"/>
      <c r="T273" s="170"/>
      <c r="AT273" s="165" t="s">
        <v>144</v>
      </c>
      <c r="AU273" s="165" t="s">
        <v>89</v>
      </c>
      <c r="AV273" s="14" t="s">
        <v>138</v>
      </c>
      <c r="AW273" s="14" t="s">
        <v>35</v>
      </c>
      <c r="AX273" s="14" t="s">
        <v>87</v>
      </c>
      <c r="AY273" s="165" t="s">
        <v>131</v>
      </c>
    </row>
    <row r="274" spans="2:65" s="1" customFormat="1" ht="16.5" customHeight="1">
      <c r="B274" s="132"/>
      <c r="C274" s="133" t="s">
        <v>326</v>
      </c>
      <c r="D274" s="133" t="s">
        <v>133</v>
      </c>
      <c r="E274" s="134" t="s">
        <v>327</v>
      </c>
      <c r="F274" s="135" t="s">
        <v>328</v>
      </c>
      <c r="G274" s="136" t="s">
        <v>136</v>
      </c>
      <c r="H274" s="137">
        <v>287.58999999999997</v>
      </c>
      <c r="I274" s="138"/>
      <c r="J274" s="137">
        <f>ROUND(I274*H274,2)</f>
        <v>0</v>
      </c>
      <c r="K274" s="135" t="s">
        <v>137</v>
      </c>
      <c r="L274" s="32"/>
      <c r="M274" s="139" t="s">
        <v>1</v>
      </c>
      <c r="N274" s="140" t="s">
        <v>44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138</v>
      </c>
      <c r="AT274" s="143" t="s">
        <v>133</v>
      </c>
      <c r="AU274" s="143" t="s">
        <v>89</v>
      </c>
      <c r="AY274" s="17" t="s">
        <v>131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7" t="s">
        <v>87</v>
      </c>
      <c r="BK274" s="144">
        <f>ROUND(I274*H274,2)</f>
        <v>0</v>
      </c>
      <c r="BL274" s="17" t="s">
        <v>138</v>
      </c>
      <c r="BM274" s="143" t="s">
        <v>329</v>
      </c>
    </row>
    <row r="275" spans="2:65" s="1" customFormat="1" ht="19.5">
      <c r="B275" s="32"/>
      <c r="D275" s="145" t="s">
        <v>140</v>
      </c>
      <c r="F275" s="146" t="s">
        <v>330</v>
      </c>
      <c r="I275" s="147"/>
      <c r="L275" s="32"/>
      <c r="M275" s="148"/>
      <c r="T275" s="56"/>
      <c r="AT275" s="17" t="s">
        <v>140</v>
      </c>
      <c r="AU275" s="17" t="s">
        <v>89</v>
      </c>
    </row>
    <row r="276" spans="2:65" s="1" customFormat="1" ht="11.25">
      <c r="B276" s="32"/>
      <c r="D276" s="149" t="s">
        <v>142</v>
      </c>
      <c r="F276" s="150" t="s">
        <v>331</v>
      </c>
      <c r="I276" s="147"/>
      <c r="L276" s="32"/>
      <c r="M276" s="148"/>
      <c r="T276" s="56"/>
      <c r="AT276" s="17" t="s">
        <v>142</v>
      </c>
      <c r="AU276" s="17" t="s">
        <v>89</v>
      </c>
    </row>
    <row r="277" spans="2:65" s="12" customFormat="1" ht="11.25">
      <c r="B277" s="151"/>
      <c r="D277" s="145" t="s">
        <v>144</v>
      </c>
      <c r="E277" s="152" t="s">
        <v>1</v>
      </c>
      <c r="F277" s="153" t="s">
        <v>332</v>
      </c>
      <c r="H277" s="152" t="s">
        <v>1</v>
      </c>
      <c r="I277" s="154"/>
      <c r="L277" s="151"/>
      <c r="M277" s="155"/>
      <c r="T277" s="156"/>
      <c r="AT277" s="152" t="s">
        <v>144</v>
      </c>
      <c r="AU277" s="152" t="s">
        <v>89</v>
      </c>
      <c r="AV277" s="12" t="s">
        <v>87</v>
      </c>
      <c r="AW277" s="12" t="s">
        <v>35</v>
      </c>
      <c r="AX277" s="12" t="s">
        <v>79</v>
      </c>
      <c r="AY277" s="152" t="s">
        <v>131</v>
      </c>
    </row>
    <row r="278" spans="2:65" s="13" customFormat="1" ht="11.25">
      <c r="B278" s="157"/>
      <c r="D278" s="145" t="s">
        <v>144</v>
      </c>
      <c r="E278" s="158" t="s">
        <v>1</v>
      </c>
      <c r="F278" s="159" t="s">
        <v>333</v>
      </c>
      <c r="H278" s="160">
        <v>240.5</v>
      </c>
      <c r="I278" s="161"/>
      <c r="L278" s="157"/>
      <c r="M278" s="162"/>
      <c r="T278" s="163"/>
      <c r="AT278" s="158" t="s">
        <v>144</v>
      </c>
      <c r="AU278" s="158" t="s">
        <v>89</v>
      </c>
      <c r="AV278" s="13" t="s">
        <v>89</v>
      </c>
      <c r="AW278" s="13" t="s">
        <v>35</v>
      </c>
      <c r="AX278" s="13" t="s">
        <v>79</v>
      </c>
      <c r="AY278" s="158" t="s">
        <v>131</v>
      </c>
    </row>
    <row r="279" spans="2:65" s="12" customFormat="1" ht="11.25">
      <c r="B279" s="151"/>
      <c r="D279" s="145" t="s">
        <v>144</v>
      </c>
      <c r="E279" s="152" t="s">
        <v>1</v>
      </c>
      <c r="F279" s="153" t="s">
        <v>324</v>
      </c>
      <c r="H279" s="152" t="s">
        <v>1</v>
      </c>
      <c r="I279" s="154"/>
      <c r="L279" s="151"/>
      <c r="M279" s="155"/>
      <c r="T279" s="156"/>
      <c r="AT279" s="152" t="s">
        <v>144</v>
      </c>
      <c r="AU279" s="152" t="s">
        <v>89</v>
      </c>
      <c r="AV279" s="12" t="s">
        <v>87</v>
      </c>
      <c r="AW279" s="12" t="s">
        <v>35</v>
      </c>
      <c r="AX279" s="12" t="s">
        <v>79</v>
      </c>
      <c r="AY279" s="152" t="s">
        <v>131</v>
      </c>
    </row>
    <row r="280" spans="2:65" s="13" customFormat="1" ht="11.25">
      <c r="B280" s="157"/>
      <c r="D280" s="145" t="s">
        <v>144</v>
      </c>
      <c r="E280" s="158" t="s">
        <v>1</v>
      </c>
      <c r="F280" s="159" t="s">
        <v>334</v>
      </c>
      <c r="H280" s="160">
        <v>47.09</v>
      </c>
      <c r="I280" s="161"/>
      <c r="L280" s="157"/>
      <c r="M280" s="162"/>
      <c r="T280" s="163"/>
      <c r="AT280" s="158" t="s">
        <v>144</v>
      </c>
      <c r="AU280" s="158" t="s">
        <v>89</v>
      </c>
      <c r="AV280" s="13" t="s">
        <v>89</v>
      </c>
      <c r="AW280" s="13" t="s">
        <v>35</v>
      </c>
      <c r="AX280" s="13" t="s">
        <v>79</v>
      </c>
      <c r="AY280" s="158" t="s">
        <v>131</v>
      </c>
    </row>
    <row r="281" spans="2:65" s="14" customFormat="1" ht="11.25">
      <c r="B281" s="164"/>
      <c r="D281" s="145" t="s">
        <v>144</v>
      </c>
      <c r="E281" s="165" t="s">
        <v>1</v>
      </c>
      <c r="F281" s="166" t="s">
        <v>147</v>
      </c>
      <c r="H281" s="167">
        <v>287.58999999999997</v>
      </c>
      <c r="I281" s="168"/>
      <c r="L281" s="164"/>
      <c r="M281" s="169"/>
      <c r="T281" s="170"/>
      <c r="AT281" s="165" t="s">
        <v>144</v>
      </c>
      <c r="AU281" s="165" t="s">
        <v>89</v>
      </c>
      <c r="AV281" s="14" t="s">
        <v>138</v>
      </c>
      <c r="AW281" s="14" t="s">
        <v>35</v>
      </c>
      <c r="AX281" s="14" t="s">
        <v>87</v>
      </c>
      <c r="AY281" s="165" t="s">
        <v>131</v>
      </c>
    </row>
    <row r="282" spans="2:65" s="1" customFormat="1" ht="16.5" customHeight="1">
      <c r="B282" s="132"/>
      <c r="C282" s="133" t="s">
        <v>335</v>
      </c>
      <c r="D282" s="133" t="s">
        <v>133</v>
      </c>
      <c r="E282" s="134" t="s">
        <v>336</v>
      </c>
      <c r="F282" s="135" t="s">
        <v>337</v>
      </c>
      <c r="G282" s="136" t="s">
        <v>225</v>
      </c>
      <c r="H282" s="137">
        <v>3.6</v>
      </c>
      <c r="I282" s="138"/>
      <c r="J282" s="137">
        <f>ROUND(I282*H282,2)</f>
        <v>0</v>
      </c>
      <c r="K282" s="135" t="s">
        <v>160</v>
      </c>
      <c r="L282" s="32"/>
      <c r="M282" s="139" t="s">
        <v>1</v>
      </c>
      <c r="N282" s="140" t="s">
        <v>44</v>
      </c>
      <c r="P282" s="141">
        <f>O282*H282</f>
        <v>0</v>
      </c>
      <c r="Q282" s="141">
        <v>2.3199999999999998</v>
      </c>
      <c r="R282" s="141">
        <f>Q282*H282</f>
        <v>8.3520000000000003</v>
      </c>
      <c r="S282" s="141">
        <v>0</v>
      </c>
      <c r="T282" s="142">
        <f>S282*H282</f>
        <v>0</v>
      </c>
      <c r="AR282" s="143" t="s">
        <v>138</v>
      </c>
      <c r="AT282" s="143" t="s">
        <v>133</v>
      </c>
      <c r="AU282" s="143" t="s">
        <v>89</v>
      </c>
      <c r="AY282" s="17" t="s">
        <v>131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87</v>
      </c>
      <c r="BK282" s="144">
        <f>ROUND(I282*H282,2)</f>
        <v>0</v>
      </c>
      <c r="BL282" s="17" t="s">
        <v>138</v>
      </c>
      <c r="BM282" s="143" t="s">
        <v>338</v>
      </c>
    </row>
    <row r="283" spans="2:65" s="12" customFormat="1" ht="11.25">
      <c r="B283" s="151"/>
      <c r="D283" s="145" t="s">
        <v>144</v>
      </c>
      <c r="E283" s="152" t="s">
        <v>1</v>
      </c>
      <c r="F283" s="153" t="s">
        <v>219</v>
      </c>
      <c r="H283" s="152" t="s">
        <v>1</v>
      </c>
      <c r="I283" s="154"/>
      <c r="L283" s="151"/>
      <c r="M283" s="155"/>
      <c r="T283" s="156"/>
      <c r="AT283" s="152" t="s">
        <v>144</v>
      </c>
      <c r="AU283" s="152" t="s">
        <v>89</v>
      </c>
      <c r="AV283" s="12" t="s">
        <v>87</v>
      </c>
      <c r="AW283" s="12" t="s">
        <v>35</v>
      </c>
      <c r="AX283" s="12" t="s">
        <v>79</v>
      </c>
      <c r="AY283" s="152" t="s">
        <v>131</v>
      </c>
    </row>
    <row r="284" spans="2:65" s="12" customFormat="1" ht="22.5">
      <c r="B284" s="151"/>
      <c r="D284" s="145" t="s">
        <v>144</v>
      </c>
      <c r="E284" s="152" t="s">
        <v>1</v>
      </c>
      <c r="F284" s="153" t="s">
        <v>339</v>
      </c>
      <c r="H284" s="152" t="s">
        <v>1</v>
      </c>
      <c r="I284" s="154"/>
      <c r="L284" s="151"/>
      <c r="M284" s="155"/>
      <c r="T284" s="156"/>
      <c r="AT284" s="152" t="s">
        <v>144</v>
      </c>
      <c r="AU284" s="152" t="s">
        <v>89</v>
      </c>
      <c r="AV284" s="12" t="s">
        <v>87</v>
      </c>
      <c r="AW284" s="12" t="s">
        <v>35</v>
      </c>
      <c r="AX284" s="12" t="s">
        <v>79</v>
      </c>
      <c r="AY284" s="152" t="s">
        <v>131</v>
      </c>
    </row>
    <row r="285" spans="2:65" s="13" customFormat="1" ht="11.25">
      <c r="B285" s="157"/>
      <c r="D285" s="145" t="s">
        <v>144</v>
      </c>
      <c r="E285" s="158" t="s">
        <v>1</v>
      </c>
      <c r="F285" s="159" t="s">
        <v>340</v>
      </c>
      <c r="H285" s="160">
        <v>3.6</v>
      </c>
      <c r="I285" s="161"/>
      <c r="L285" s="157"/>
      <c r="M285" s="162"/>
      <c r="T285" s="163"/>
      <c r="AT285" s="158" t="s">
        <v>144</v>
      </c>
      <c r="AU285" s="158" t="s">
        <v>89</v>
      </c>
      <c r="AV285" s="13" t="s">
        <v>89</v>
      </c>
      <c r="AW285" s="13" t="s">
        <v>35</v>
      </c>
      <c r="AX285" s="13" t="s">
        <v>79</v>
      </c>
      <c r="AY285" s="158" t="s">
        <v>131</v>
      </c>
    </row>
    <row r="286" spans="2:65" s="14" customFormat="1" ht="11.25">
      <c r="B286" s="164"/>
      <c r="D286" s="145" t="s">
        <v>144</v>
      </c>
      <c r="E286" s="165" t="s">
        <v>1</v>
      </c>
      <c r="F286" s="166" t="s">
        <v>147</v>
      </c>
      <c r="H286" s="167">
        <v>3.6</v>
      </c>
      <c r="I286" s="168"/>
      <c r="L286" s="164"/>
      <c r="M286" s="169"/>
      <c r="T286" s="170"/>
      <c r="AT286" s="165" t="s">
        <v>144</v>
      </c>
      <c r="AU286" s="165" t="s">
        <v>89</v>
      </c>
      <c r="AV286" s="14" t="s">
        <v>138</v>
      </c>
      <c r="AW286" s="14" t="s">
        <v>35</v>
      </c>
      <c r="AX286" s="14" t="s">
        <v>87</v>
      </c>
      <c r="AY286" s="165" t="s">
        <v>131</v>
      </c>
    </row>
    <row r="287" spans="2:65" s="11" customFormat="1" ht="22.9" customHeight="1">
      <c r="B287" s="120"/>
      <c r="D287" s="121" t="s">
        <v>78</v>
      </c>
      <c r="E287" s="130" t="s">
        <v>341</v>
      </c>
      <c r="F287" s="130" t="s">
        <v>342</v>
      </c>
      <c r="I287" s="123"/>
      <c r="J287" s="131">
        <f>BK287</f>
        <v>0</v>
      </c>
      <c r="L287" s="120"/>
      <c r="M287" s="125"/>
      <c r="P287" s="126">
        <f>SUM(P288:P290)</f>
        <v>0</v>
      </c>
      <c r="R287" s="126">
        <f>SUM(R288:R290)</f>
        <v>0</v>
      </c>
      <c r="T287" s="127">
        <f>SUM(T288:T290)</f>
        <v>0</v>
      </c>
      <c r="AR287" s="121" t="s">
        <v>87</v>
      </c>
      <c r="AT287" s="128" t="s">
        <v>78</v>
      </c>
      <c r="AU287" s="128" t="s">
        <v>87</v>
      </c>
      <c r="AY287" s="121" t="s">
        <v>131</v>
      </c>
      <c r="BK287" s="129">
        <f>SUM(BK288:BK290)</f>
        <v>0</v>
      </c>
    </row>
    <row r="288" spans="2:65" s="1" customFormat="1" ht="16.5" customHeight="1">
      <c r="B288" s="132"/>
      <c r="C288" s="133" t="s">
        <v>343</v>
      </c>
      <c r="D288" s="133" t="s">
        <v>133</v>
      </c>
      <c r="E288" s="134" t="s">
        <v>344</v>
      </c>
      <c r="F288" s="135" t="s">
        <v>345</v>
      </c>
      <c r="G288" s="136" t="s">
        <v>346</v>
      </c>
      <c r="H288" s="137">
        <v>341.59</v>
      </c>
      <c r="I288" s="138"/>
      <c r="J288" s="137">
        <f>ROUND(I288*H288,2)</f>
        <v>0</v>
      </c>
      <c r="K288" s="135" t="s">
        <v>137</v>
      </c>
      <c r="L288" s="32"/>
      <c r="M288" s="139" t="s">
        <v>1</v>
      </c>
      <c r="N288" s="140" t="s">
        <v>44</v>
      </c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143" t="s">
        <v>138</v>
      </c>
      <c r="AT288" s="143" t="s">
        <v>133</v>
      </c>
      <c r="AU288" s="143" t="s">
        <v>89</v>
      </c>
      <c r="AY288" s="17" t="s">
        <v>131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87</v>
      </c>
      <c r="BK288" s="144">
        <f>ROUND(I288*H288,2)</f>
        <v>0</v>
      </c>
      <c r="BL288" s="17" t="s">
        <v>138</v>
      </c>
      <c r="BM288" s="143" t="s">
        <v>347</v>
      </c>
    </row>
    <row r="289" spans="2:65" s="1" customFormat="1" ht="19.5">
      <c r="B289" s="32"/>
      <c r="D289" s="145" t="s">
        <v>140</v>
      </c>
      <c r="F289" s="146" t="s">
        <v>348</v>
      </c>
      <c r="I289" s="147"/>
      <c r="L289" s="32"/>
      <c r="M289" s="148"/>
      <c r="T289" s="56"/>
      <c r="AT289" s="17" t="s">
        <v>140</v>
      </c>
      <c r="AU289" s="17" t="s">
        <v>89</v>
      </c>
    </row>
    <row r="290" spans="2:65" s="1" customFormat="1" ht="11.25">
      <c r="B290" s="32"/>
      <c r="D290" s="149" t="s">
        <v>142</v>
      </c>
      <c r="F290" s="150" t="s">
        <v>349</v>
      </c>
      <c r="I290" s="147"/>
      <c r="L290" s="32"/>
      <c r="M290" s="148"/>
      <c r="T290" s="56"/>
      <c r="AT290" s="17" t="s">
        <v>142</v>
      </c>
      <c r="AU290" s="17" t="s">
        <v>89</v>
      </c>
    </row>
    <row r="291" spans="2:65" s="11" customFormat="1" ht="25.9" customHeight="1">
      <c r="B291" s="120"/>
      <c r="D291" s="121" t="s">
        <v>78</v>
      </c>
      <c r="E291" s="122" t="s">
        <v>350</v>
      </c>
      <c r="F291" s="122" t="s">
        <v>351</v>
      </c>
      <c r="I291" s="123"/>
      <c r="J291" s="124">
        <f>BK291</f>
        <v>0</v>
      </c>
      <c r="L291" s="120"/>
      <c r="M291" s="125"/>
      <c r="P291" s="126">
        <f>SUM(P292:P293)</f>
        <v>0</v>
      </c>
      <c r="R291" s="126">
        <f>SUM(R292:R293)</f>
        <v>0</v>
      </c>
      <c r="T291" s="127">
        <f>SUM(T292:T293)</f>
        <v>0</v>
      </c>
      <c r="AR291" s="121" t="s">
        <v>138</v>
      </c>
      <c r="AT291" s="128" t="s">
        <v>78</v>
      </c>
      <c r="AU291" s="128" t="s">
        <v>79</v>
      </c>
      <c r="AY291" s="121" t="s">
        <v>131</v>
      </c>
      <c r="BK291" s="129">
        <f>SUM(BK292:BK293)</f>
        <v>0</v>
      </c>
    </row>
    <row r="292" spans="2:65" s="1" customFormat="1" ht="16.5" customHeight="1">
      <c r="B292" s="132"/>
      <c r="C292" s="133" t="s">
        <v>352</v>
      </c>
      <c r="D292" s="133" t="s">
        <v>133</v>
      </c>
      <c r="E292" s="134" t="s">
        <v>353</v>
      </c>
      <c r="F292" s="135" t="s">
        <v>354</v>
      </c>
      <c r="G292" s="136" t="s">
        <v>262</v>
      </c>
      <c r="H292" s="137">
        <v>4</v>
      </c>
      <c r="I292" s="138"/>
      <c r="J292" s="137">
        <f>ROUND(I292*H292,2)</f>
        <v>0</v>
      </c>
      <c r="K292" s="135" t="s">
        <v>160</v>
      </c>
      <c r="L292" s="32"/>
      <c r="M292" s="139" t="s">
        <v>1</v>
      </c>
      <c r="N292" s="140" t="s">
        <v>44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138</v>
      </c>
      <c r="AT292" s="143" t="s">
        <v>133</v>
      </c>
      <c r="AU292" s="143" t="s">
        <v>87</v>
      </c>
      <c r="AY292" s="17" t="s">
        <v>131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138</v>
      </c>
      <c r="BM292" s="143" t="s">
        <v>355</v>
      </c>
    </row>
    <row r="293" spans="2:65" s="1" customFormat="1" ht="68.25">
      <c r="B293" s="32"/>
      <c r="D293" s="145" t="s">
        <v>182</v>
      </c>
      <c r="F293" s="171" t="s">
        <v>356</v>
      </c>
      <c r="I293" s="147"/>
      <c r="L293" s="32"/>
      <c r="M293" s="172"/>
      <c r="N293" s="173"/>
      <c r="O293" s="173"/>
      <c r="P293" s="173"/>
      <c r="Q293" s="173"/>
      <c r="R293" s="173"/>
      <c r="S293" s="173"/>
      <c r="T293" s="174"/>
      <c r="AT293" s="17" t="s">
        <v>182</v>
      </c>
      <c r="AU293" s="17" t="s">
        <v>87</v>
      </c>
    </row>
    <row r="294" spans="2:65" s="1" customFormat="1" ht="6.95" customHeight="1">
      <c r="B294" s="44"/>
      <c r="C294" s="45"/>
      <c r="D294" s="45"/>
      <c r="E294" s="45"/>
      <c r="F294" s="45"/>
      <c r="G294" s="45"/>
      <c r="H294" s="45"/>
      <c r="I294" s="45"/>
      <c r="J294" s="45"/>
      <c r="K294" s="45"/>
      <c r="L294" s="32"/>
    </row>
  </sheetData>
  <autoFilter ref="C120:K293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100-000000000000}"/>
    <hyperlink ref="F132" r:id="rId2" xr:uid="{00000000-0004-0000-0100-000001000000}"/>
    <hyperlink ref="F147" r:id="rId3" xr:uid="{00000000-0004-0000-0100-000002000000}"/>
    <hyperlink ref="F168" r:id="rId4" xr:uid="{00000000-0004-0000-0100-000003000000}"/>
    <hyperlink ref="F171" r:id="rId5" xr:uid="{00000000-0004-0000-0100-000004000000}"/>
    <hyperlink ref="F179" r:id="rId6" xr:uid="{00000000-0004-0000-0100-000005000000}"/>
    <hyperlink ref="F187" r:id="rId7" xr:uid="{00000000-0004-0000-0100-000006000000}"/>
    <hyperlink ref="F194" r:id="rId8" xr:uid="{00000000-0004-0000-0100-000007000000}"/>
    <hyperlink ref="F200" r:id="rId9" xr:uid="{00000000-0004-0000-0100-000008000000}"/>
    <hyperlink ref="F208" r:id="rId10" xr:uid="{00000000-0004-0000-0100-000009000000}"/>
    <hyperlink ref="F216" r:id="rId11" xr:uid="{00000000-0004-0000-0100-00000A000000}"/>
    <hyperlink ref="F226" r:id="rId12" xr:uid="{00000000-0004-0000-0100-00000B000000}"/>
    <hyperlink ref="F232" r:id="rId13" xr:uid="{00000000-0004-0000-0100-00000C000000}"/>
    <hyperlink ref="F238" r:id="rId14" xr:uid="{00000000-0004-0000-0100-00000D000000}"/>
    <hyperlink ref="F244" r:id="rId15" xr:uid="{00000000-0004-0000-0100-00000E000000}"/>
    <hyperlink ref="F249" r:id="rId16" xr:uid="{00000000-0004-0000-0100-00000F000000}"/>
    <hyperlink ref="F254" r:id="rId17" xr:uid="{00000000-0004-0000-0100-000010000000}"/>
    <hyperlink ref="F260" r:id="rId18" xr:uid="{00000000-0004-0000-0100-000011000000}"/>
    <hyperlink ref="F267" r:id="rId19" xr:uid="{00000000-0004-0000-0100-000012000000}"/>
    <hyperlink ref="F276" r:id="rId20" xr:uid="{00000000-0004-0000-0100-000013000000}"/>
    <hyperlink ref="F290" r:id="rId21" xr:uid="{00000000-0004-0000-0100-00001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103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Třemošná, ř.km 39,40 – 40,08, Čbán, revitalizace údolní nivy</v>
      </c>
      <c r="F7" s="231"/>
      <c r="G7" s="231"/>
      <c r="H7" s="231"/>
      <c r="L7" s="20"/>
    </row>
    <row r="8" spans="2:46" s="1" customFormat="1" ht="12" customHeight="1">
      <c r="B8" s="32"/>
      <c r="D8" s="27" t="s">
        <v>104</v>
      </c>
      <c r="L8" s="32"/>
    </row>
    <row r="9" spans="2:46" s="1" customFormat="1" ht="16.5" customHeight="1">
      <c r="B9" s="32"/>
      <c r="E9" s="191" t="s">
        <v>357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18. 7. 2023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25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28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24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27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ROUND((SUM(BE123:BE320)),  2)</f>
        <v>0</v>
      </c>
      <c r="I33" s="92">
        <v>0.21</v>
      </c>
      <c r="J33" s="91">
        <f>ROUND(((SUM(BE123:BE320))*I33),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ROUND((SUM(BF123:BF320)),  2)</f>
        <v>0</v>
      </c>
      <c r="I34" s="92">
        <v>0.15</v>
      </c>
      <c r="J34" s="91">
        <f>ROUND(((SUM(BF123:BF320))*I34),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ROUND((SUM(BG123:BG320)),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ROUND((SUM(BH123:BH320)),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ROUND((SUM(BI123:BI320)),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Třemošná, ř.km 39,40 – 40,08, Čbán, revitalizace údolní nivy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104</v>
      </c>
      <c r="L86" s="32"/>
    </row>
    <row r="87" spans="2:47" s="1" customFormat="1" ht="16.5" customHeight="1">
      <c r="B87" s="32"/>
      <c r="E87" s="191" t="str">
        <f>E9</f>
        <v>02 - úsek B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18. 7. 2023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Povodí Vltavy, státní podnik</v>
      </c>
      <c r="I91" s="27" t="s">
        <v>31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107</v>
      </c>
      <c r="D94" s="93"/>
      <c r="E94" s="93"/>
      <c r="F94" s="93"/>
      <c r="G94" s="93"/>
      <c r="H94" s="93"/>
      <c r="I94" s="93"/>
      <c r="J94" s="102" t="s">
        <v>108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109</v>
      </c>
      <c r="J96" s="66">
        <f>J123</f>
        <v>0</v>
      </c>
      <c r="L96" s="32"/>
      <c r="AU96" s="17" t="s">
        <v>110</v>
      </c>
    </row>
    <row r="97" spans="2:12" s="8" customFormat="1" ht="24.95" customHeight="1">
      <c r="B97" s="104"/>
      <c r="D97" s="105" t="s">
        <v>111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113</v>
      </c>
      <c r="E99" s="110"/>
      <c r="F99" s="110"/>
      <c r="G99" s="110"/>
      <c r="H99" s="110"/>
      <c r="I99" s="110"/>
      <c r="J99" s="111">
        <f>J274</f>
        <v>0</v>
      </c>
      <c r="L99" s="108"/>
    </row>
    <row r="100" spans="2:12" s="9" customFormat="1" ht="19.899999999999999" customHeight="1">
      <c r="B100" s="108"/>
      <c r="D100" s="109" t="s">
        <v>358</v>
      </c>
      <c r="E100" s="110"/>
      <c r="F100" s="110"/>
      <c r="G100" s="110"/>
      <c r="H100" s="110"/>
      <c r="I100" s="110"/>
      <c r="J100" s="111">
        <f>J304</f>
        <v>0</v>
      </c>
      <c r="L100" s="108"/>
    </row>
    <row r="101" spans="2:12" s="9" customFormat="1" ht="19.899999999999999" customHeight="1">
      <c r="B101" s="108"/>
      <c r="D101" s="109" t="s">
        <v>359</v>
      </c>
      <c r="E101" s="110"/>
      <c r="F101" s="110"/>
      <c r="G101" s="110"/>
      <c r="H101" s="110"/>
      <c r="I101" s="110"/>
      <c r="J101" s="111">
        <f>J310</f>
        <v>0</v>
      </c>
      <c r="L101" s="108"/>
    </row>
    <row r="102" spans="2:12" s="9" customFormat="1" ht="19.899999999999999" customHeight="1">
      <c r="B102" s="108"/>
      <c r="D102" s="109" t="s">
        <v>114</v>
      </c>
      <c r="E102" s="110"/>
      <c r="F102" s="110"/>
      <c r="G102" s="110"/>
      <c r="H102" s="110"/>
      <c r="I102" s="110"/>
      <c r="J102" s="111">
        <f>J314</f>
        <v>0</v>
      </c>
      <c r="L102" s="108"/>
    </row>
    <row r="103" spans="2:12" s="8" customFormat="1" ht="24.95" customHeight="1">
      <c r="B103" s="104"/>
      <c r="D103" s="105" t="s">
        <v>115</v>
      </c>
      <c r="E103" s="106"/>
      <c r="F103" s="106"/>
      <c r="G103" s="106"/>
      <c r="H103" s="106"/>
      <c r="I103" s="106"/>
      <c r="J103" s="107">
        <f>J318</f>
        <v>0</v>
      </c>
      <c r="L103" s="104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116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15</v>
      </c>
      <c r="L112" s="32"/>
    </row>
    <row r="113" spans="2:65" s="1" customFormat="1" ht="16.5" customHeight="1">
      <c r="B113" s="32"/>
      <c r="E113" s="230" t="str">
        <f>E7</f>
        <v>Třemošná, ř.km 39,40 – 40,08, Čbán, revitalizace údolní nivy</v>
      </c>
      <c r="F113" s="231"/>
      <c r="G113" s="231"/>
      <c r="H113" s="231"/>
      <c r="L113" s="32"/>
    </row>
    <row r="114" spans="2:65" s="1" customFormat="1" ht="12" customHeight="1">
      <c r="B114" s="32"/>
      <c r="C114" s="27" t="s">
        <v>104</v>
      </c>
      <c r="L114" s="32"/>
    </row>
    <row r="115" spans="2:65" s="1" customFormat="1" ht="16.5" customHeight="1">
      <c r="B115" s="32"/>
      <c r="E115" s="191" t="str">
        <f>E9</f>
        <v>02 - úsek B</v>
      </c>
      <c r="F115" s="232"/>
      <c r="G115" s="232"/>
      <c r="H115" s="232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19</v>
      </c>
      <c r="F117" s="25" t="str">
        <f>F12</f>
        <v xml:space="preserve"> </v>
      </c>
      <c r="I117" s="27" t="s">
        <v>21</v>
      </c>
      <c r="J117" s="52" t="str">
        <f>IF(J12="","",J12)</f>
        <v>18. 7. 2023</v>
      </c>
      <c r="L117" s="32"/>
    </row>
    <row r="118" spans="2:65" s="1" customFormat="1" ht="6.95" customHeight="1">
      <c r="B118" s="32"/>
      <c r="L118" s="32"/>
    </row>
    <row r="119" spans="2:65" s="1" customFormat="1" ht="40.15" customHeight="1">
      <c r="B119" s="32"/>
      <c r="C119" s="27" t="s">
        <v>23</v>
      </c>
      <c r="F119" s="25" t="str">
        <f>E15</f>
        <v>Povodí Vltavy, státní podnik</v>
      </c>
      <c r="I119" s="27" t="s">
        <v>31</v>
      </c>
      <c r="J119" s="30" t="str">
        <f>E21</f>
        <v>ENVISYSTEM, s.r.o., U Nikolajky 15, 15000  Praha 5</v>
      </c>
      <c r="L119" s="32"/>
    </row>
    <row r="120" spans="2:65" s="1" customFormat="1" ht="15.2" customHeight="1">
      <c r="B120" s="32"/>
      <c r="C120" s="27" t="s">
        <v>29</v>
      </c>
      <c r="F120" s="25" t="str">
        <f>IF(E18="","",E18)</f>
        <v>Vyplň údaj</v>
      </c>
      <c r="I120" s="27" t="s">
        <v>36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117</v>
      </c>
      <c r="D122" s="114" t="s">
        <v>64</v>
      </c>
      <c r="E122" s="114" t="s">
        <v>60</v>
      </c>
      <c r="F122" s="114" t="s">
        <v>61</v>
      </c>
      <c r="G122" s="114" t="s">
        <v>118</v>
      </c>
      <c r="H122" s="114" t="s">
        <v>119</v>
      </c>
      <c r="I122" s="114" t="s">
        <v>120</v>
      </c>
      <c r="J122" s="114" t="s">
        <v>108</v>
      </c>
      <c r="K122" s="115" t="s">
        <v>121</v>
      </c>
      <c r="L122" s="112"/>
      <c r="M122" s="59" t="s">
        <v>1</v>
      </c>
      <c r="N122" s="60" t="s">
        <v>43</v>
      </c>
      <c r="O122" s="60" t="s">
        <v>122</v>
      </c>
      <c r="P122" s="60" t="s">
        <v>123</v>
      </c>
      <c r="Q122" s="60" t="s">
        <v>124</v>
      </c>
      <c r="R122" s="60" t="s">
        <v>125</v>
      </c>
      <c r="S122" s="60" t="s">
        <v>126</v>
      </c>
      <c r="T122" s="61" t="s">
        <v>127</v>
      </c>
    </row>
    <row r="123" spans="2:65" s="1" customFormat="1" ht="22.9" customHeight="1">
      <c r="B123" s="32"/>
      <c r="C123" s="64" t="s">
        <v>128</v>
      </c>
      <c r="J123" s="116">
        <f>BK123</f>
        <v>0</v>
      </c>
      <c r="L123" s="32"/>
      <c r="M123" s="62"/>
      <c r="N123" s="53"/>
      <c r="O123" s="53"/>
      <c r="P123" s="117">
        <f>P124+P318</f>
        <v>0</v>
      </c>
      <c r="Q123" s="53"/>
      <c r="R123" s="117">
        <f>R124+R318</f>
        <v>405.29286999999994</v>
      </c>
      <c r="S123" s="53"/>
      <c r="T123" s="118">
        <f>T124+T318</f>
        <v>2.8</v>
      </c>
      <c r="AT123" s="17" t="s">
        <v>78</v>
      </c>
      <c r="AU123" s="17" t="s">
        <v>110</v>
      </c>
      <c r="BK123" s="119">
        <f>BK124+BK318</f>
        <v>0</v>
      </c>
    </row>
    <row r="124" spans="2:65" s="11" customFormat="1" ht="25.9" customHeight="1">
      <c r="B124" s="120"/>
      <c r="D124" s="121" t="s">
        <v>78</v>
      </c>
      <c r="E124" s="122" t="s">
        <v>129</v>
      </c>
      <c r="F124" s="122" t="s">
        <v>130</v>
      </c>
      <c r="I124" s="123"/>
      <c r="J124" s="124">
        <f>BK124</f>
        <v>0</v>
      </c>
      <c r="L124" s="120"/>
      <c r="M124" s="125"/>
      <c r="P124" s="126">
        <f>P125+P274+P304+P310+P314</f>
        <v>0</v>
      </c>
      <c r="R124" s="126">
        <f>R125+R274+R304+R310+R314</f>
        <v>405.29286999999994</v>
      </c>
      <c r="T124" s="127">
        <f>T125+T274+T304+T310+T314</f>
        <v>2.8</v>
      </c>
      <c r="AR124" s="121" t="s">
        <v>87</v>
      </c>
      <c r="AT124" s="128" t="s">
        <v>78</v>
      </c>
      <c r="AU124" s="128" t="s">
        <v>79</v>
      </c>
      <c r="AY124" s="121" t="s">
        <v>131</v>
      </c>
      <c r="BK124" s="129">
        <f>BK125+BK274+BK304+BK310+BK314</f>
        <v>0</v>
      </c>
    </row>
    <row r="125" spans="2:65" s="11" customFormat="1" ht="22.9" customHeight="1">
      <c r="B125" s="120"/>
      <c r="D125" s="121" t="s">
        <v>78</v>
      </c>
      <c r="E125" s="130" t="s">
        <v>87</v>
      </c>
      <c r="F125" s="130" t="s">
        <v>132</v>
      </c>
      <c r="I125" s="123"/>
      <c r="J125" s="131">
        <f>BK125</f>
        <v>0</v>
      </c>
      <c r="L125" s="120"/>
      <c r="M125" s="125"/>
      <c r="P125" s="126">
        <f>SUM(P126:P273)</f>
        <v>0</v>
      </c>
      <c r="R125" s="126">
        <f>SUM(R126:R273)</f>
        <v>8.967E-2</v>
      </c>
      <c r="T125" s="127">
        <f>SUM(T126:T273)</f>
        <v>0</v>
      </c>
      <c r="AR125" s="121" t="s">
        <v>87</v>
      </c>
      <c r="AT125" s="128" t="s">
        <v>78</v>
      </c>
      <c r="AU125" s="128" t="s">
        <v>87</v>
      </c>
      <c r="AY125" s="121" t="s">
        <v>131</v>
      </c>
      <c r="BK125" s="129">
        <f>SUM(BK126:BK273)</f>
        <v>0</v>
      </c>
    </row>
    <row r="126" spans="2:65" s="1" customFormat="1" ht="37.9" customHeight="1">
      <c r="B126" s="132"/>
      <c r="C126" s="133" t="s">
        <v>87</v>
      </c>
      <c r="D126" s="133" t="s">
        <v>133</v>
      </c>
      <c r="E126" s="134" t="s">
        <v>360</v>
      </c>
      <c r="F126" s="135" t="s">
        <v>361</v>
      </c>
      <c r="G126" s="136" t="s">
        <v>136</v>
      </c>
      <c r="H126" s="137">
        <v>860</v>
      </c>
      <c r="I126" s="138"/>
      <c r="J126" s="137">
        <f>ROUND(I126*H126,2)</f>
        <v>0</v>
      </c>
      <c r="K126" s="135" t="s">
        <v>137</v>
      </c>
      <c r="L126" s="32"/>
      <c r="M126" s="139" t="s">
        <v>1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138</v>
      </c>
      <c r="AT126" s="143" t="s">
        <v>133</v>
      </c>
      <c r="AU126" s="143" t="s">
        <v>89</v>
      </c>
      <c r="AY126" s="17" t="s">
        <v>131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87</v>
      </c>
      <c r="BK126" s="144">
        <f>ROUND(I126*H126,2)</f>
        <v>0</v>
      </c>
      <c r="BL126" s="17" t="s">
        <v>138</v>
      </c>
      <c r="BM126" s="143" t="s">
        <v>362</v>
      </c>
    </row>
    <row r="127" spans="2:65" s="1" customFormat="1" ht="29.25">
      <c r="B127" s="32"/>
      <c r="D127" s="145" t="s">
        <v>140</v>
      </c>
      <c r="F127" s="146" t="s">
        <v>363</v>
      </c>
      <c r="I127" s="147"/>
      <c r="L127" s="32"/>
      <c r="M127" s="148"/>
      <c r="T127" s="56"/>
      <c r="AT127" s="17" t="s">
        <v>140</v>
      </c>
      <c r="AU127" s="17" t="s">
        <v>89</v>
      </c>
    </row>
    <row r="128" spans="2:65" s="1" customFormat="1" ht="11.25">
      <c r="B128" s="32"/>
      <c r="D128" s="149" t="s">
        <v>142</v>
      </c>
      <c r="F128" s="150" t="s">
        <v>364</v>
      </c>
      <c r="I128" s="147"/>
      <c r="L128" s="32"/>
      <c r="M128" s="148"/>
      <c r="T128" s="56"/>
      <c r="AT128" s="17" t="s">
        <v>142</v>
      </c>
      <c r="AU128" s="17" t="s">
        <v>89</v>
      </c>
    </row>
    <row r="129" spans="2:65" s="12" customFormat="1" ht="11.25">
      <c r="B129" s="151"/>
      <c r="D129" s="145" t="s">
        <v>144</v>
      </c>
      <c r="E129" s="152" t="s">
        <v>1</v>
      </c>
      <c r="F129" s="153" t="s">
        <v>365</v>
      </c>
      <c r="H129" s="152" t="s">
        <v>1</v>
      </c>
      <c r="I129" s="154"/>
      <c r="L129" s="151"/>
      <c r="M129" s="155"/>
      <c r="T129" s="156"/>
      <c r="AT129" s="152" t="s">
        <v>144</v>
      </c>
      <c r="AU129" s="152" t="s">
        <v>89</v>
      </c>
      <c r="AV129" s="12" t="s">
        <v>87</v>
      </c>
      <c r="AW129" s="12" t="s">
        <v>35</v>
      </c>
      <c r="AX129" s="12" t="s">
        <v>79</v>
      </c>
      <c r="AY129" s="152" t="s">
        <v>131</v>
      </c>
    </row>
    <row r="130" spans="2:65" s="13" customFormat="1" ht="11.25">
      <c r="B130" s="157"/>
      <c r="D130" s="145" t="s">
        <v>144</v>
      </c>
      <c r="E130" s="158" t="s">
        <v>1</v>
      </c>
      <c r="F130" s="159" t="s">
        <v>366</v>
      </c>
      <c r="H130" s="160">
        <v>860</v>
      </c>
      <c r="I130" s="161"/>
      <c r="L130" s="157"/>
      <c r="M130" s="162"/>
      <c r="T130" s="163"/>
      <c r="AT130" s="158" t="s">
        <v>144</v>
      </c>
      <c r="AU130" s="158" t="s">
        <v>89</v>
      </c>
      <c r="AV130" s="13" t="s">
        <v>89</v>
      </c>
      <c r="AW130" s="13" t="s">
        <v>35</v>
      </c>
      <c r="AX130" s="13" t="s">
        <v>79</v>
      </c>
      <c r="AY130" s="158" t="s">
        <v>131</v>
      </c>
    </row>
    <row r="131" spans="2:65" s="14" customFormat="1" ht="11.25">
      <c r="B131" s="164"/>
      <c r="D131" s="145" t="s">
        <v>144</v>
      </c>
      <c r="E131" s="165" t="s">
        <v>1</v>
      </c>
      <c r="F131" s="166" t="s">
        <v>147</v>
      </c>
      <c r="H131" s="167">
        <v>860</v>
      </c>
      <c r="I131" s="168"/>
      <c r="L131" s="164"/>
      <c r="M131" s="169"/>
      <c r="T131" s="170"/>
      <c r="AT131" s="165" t="s">
        <v>144</v>
      </c>
      <c r="AU131" s="165" t="s">
        <v>89</v>
      </c>
      <c r="AV131" s="14" t="s">
        <v>138</v>
      </c>
      <c r="AW131" s="14" t="s">
        <v>35</v>
      </c>
      <c r="AX131" s="14" t="s">
        <v>87</v>
      </c>
      <c r="AY131" s="165" t="s">
        <v>131</v>
      </c>
    </row>
    <row r="132" spans="2:65" s="1" customFormat="1" ht="24.2" customHeight="1">
      <c r="B132" s="132"/>
      <c r="C132" s="133" t="s">
        <v>89</v>
      </c>
      <c r="D132" s="133" t="s">
        <v>133</v>
      </c>
      <c r="E132" s="134" t="s">
        <v>148</v>
      </c>
      <c r="F132" s="135" t="s">
        <v>149</v>
      </c>
      <c r="G132" s="136" t="s">
        <v>150</v>
      </c>
      <c r="H132" s="137">
        <v>10</v>
      </c>
      <c r="I132" s="138"/>
      <c r="J132" s="137">
        <f>ROUND(I132*H132,2)</f>
        <v>0</v>
      </c>
      <c r="K132" s="135" t="s">
        <v>137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138</v>
      </c>
      <c r="AT132" s="143" t="s">
        <v>133</v>
      </c>
      <c r="AU132" s="143" t="s">
        <v>89</v>
      </c>
      <c r="AY132" s="17" t="s">
        <v>131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138</v>
      </c>
      <c r="BM132" s="143" t="s">
        <v>151</v>
      </c>
    </row>
    <row r="133" spans="2:65" s="1" customFormat="1" ht="19.5">
      <c r="B133" s="32"/>
      <c r="D133" s="145" t="s">
        <v>140</v>
      </c>
      <c r="F133" s="146" t="s">
        <v>152</v>
      </c>
      <c r="I133" s="147"/>
      <c r="L133" s="32"/>
      <c r="M133" s="148"/>
      <c r="T133" s="56"/>
      <c r="AT133" s="17" t="s">
        <v>140</v>
      </c>
      <c r="AU133" s="17" t="s">
        <v>89</v>
      </c>
    </row>
    <row r="134" spans="2:65" s="1" customFormat="1" ht="11.25">
      <c r="B134" s="32"/>
      <c r="D134" s="149" t="s">
        <v>142</v>
      </c>
      <c r="F134" s="150" t="s">
        <v>153</v>
      </c>
      <c r="I134" s="147"/>
      <c r="L134" s="32"/>
      <c r="M134" s="148"/>
      <c r="T134" s="56"/>
      <c r="AT134" s="17" t="s">
        <v>142</v>
      </c>
      <c r="AU134" s="17" t="s">
        <v>89</v>
      </c>
    </row>
    <row r="135" spans="2:65" s="12" customFormat="1" ht="11.25">
      <c r="B135" s="151"/>
      <c r="D135" s="145" t="s">
        <v>144</v>
      </c>
      <c r="E135" s="152" t="s">
        <v>1</v>
      </c>
      <c r="F135" s="153" t="s">
        <v>365</v>
      </c>
      <c r="H135" s="152" t="s">
        <v>1</v>
      </c>
      <c r="I135" s="154"/>
      <c r="L135" s="151"/>
      <c r="M135" s="155"/>
      <c r="T135" s="156"/>
      <c r="AT135" s="152" t="s">
        <v>144</v>
      </c>
      <c r="AU135" s="152" t="s">
        <v>89</v>
      </c>
      <c r="AV135" s="12" t="s">
        <v>87</v>
      </c>
      <c r="AW135" s="12" t="s">
        <v>35</v>
      </c>
      <c r="AX135" s="12" t="s">
        <v>79</v>
      </c>
      <c r="AY135" s="152" t="s">
        <v>131</v>
      </c>
    </row>
    <row r="136" spans="2:65" s="12" customFormat="1" ht="22.5">
      <c r="B136" s="151"/>
      <c r="D136" s="145" t="s">
        <v>144</v>
      </c>
      <c r="E136" s="152" t="s">
        <v>1</v>
      </c>
      <c r="F136" s="153" t="s">
        <v>367</v>
      </c>
      <c r="H136" s="152" t="s">
        <v>1</v>
      </c>
      <c r="I136" s="154"/>
      <c r="L136" s="151"/>
      <c r="M136" s="155"/>
      <c r="T136" s="156"/>
      <c r="AT136" s="152" t="s">
        <v>144</v>
      </c>
      <c r="AU136" s="152" t="s">
        <v>89</v>
      </c>
      <c r="AV136" s="12" t="s">
        <v>87</v>
      </c>
      <c r="AW136" s="12" t="s">
        <v>35</v>
      </c>
      <c r="AX136" s="12" t="s">
        <v>79</v>
      </c>
      <c r="AY136" s="152" t="s">
        <v>131</v>
      </c>
    </row>
    <row r="137" spans="2:65" s="12" customFormat="1" ht="11.25">
      <c r="B137" s="151"/>
      <c r="D137" s="145" t="s">
        <v>144</v>
      </c>
      <c r="E137" s="152" t="s">
        <v>1</v>
      </c>
      <c r="F137" s="153" t="s">
        <v>155</v>
      </c>
      <c r="H137" s="152" t="s">
        <v>1</v>
      </c>
      <c r="I137" s="154"/>
      <c r="L137" s="151"/>
      <c r="M137" s="155"/>
      <c r="T137" s="156"/>
      <c r="AT137" s="152" t="s">
        <v>144</v>
      </c>
      <c r="AU137" s="152" t="s">
        <v>89</v>
      </c>
      <c r="AV137" s="12" t="s">
        <v>87</v>
      </c>
      <c r="AW137" s="12" t="s">
        <v>35</v>
      </c>
      <c r="AX137" s="12" t="s">
        <v>79</v>
      </c>
      <c r="AY137" s="152" t="s">
        <v>131</v>
      </c>
    </row>
    <row r="138" spans="2:65" s="13" customFormat="1" ht="11.25">
      <c r="B138" s="157"/>
      <c r="D138" s="145" t="s">
        <v>144</v>
      </c>
      <c r="E138" s="158" t="s">
        <v>1</v>
      </c>
      <c r="F138" s="159" t="s">
        <v>368</v>
      </c>
      <c r="H138" s="160">
        <v>10</v>
      </c>
      <c r="I138" s="161"/>
      <c r="L138" s="157"/>
      <c r="M138" s="162"/>
      <c r="T138" s="163"/>
      <c r="AT138" s="158" t="s">
        <v>144</v>
      </c>
      <c r="AU138" s="158" t="s">
        <v>89</v>
      </c>
      <c r="AV138" s="13" t="s">
        <v>89</v>
      </c>
      <c r="AW138" s="13" t="s">
        <v>35</v>
      </c>
      <c r="AX138" s="13" t="s">
        <v>79</v>
      </c>
      <c r="AY138" s="158" t="s">
        <v>131</v>
      </c>
    </row>
    <row r="139" spans="2:65" s="14" customFormat="1" ht="11.25">
      <c r="B139" s="164"/>
      <c r="D139" s="145" t="s">
        <v>144</v>
      </c>
      <c r="E139" s="165" t="s">
        <v>1</v>
      </c>
      <c r="F139" s="166" t="s">
        <v>147</v>
      </c>
      <c r="H139" s="167">
        <v>10</v>
      </c>
      <c r="I139" s="168"/>
      <c r="L139" s="164"/>
      <c r="M139" s="169"/>
      <c r="T139" s="170"/>
      <c r="AT139" s="165" t="s">
        <v>144</v>
      </c>
      <c r="AU139" s="165" t="s">
        <v>89</v>
      </c>
      <c r="AV139" s="14" t="s">
        <v>138</v>
      </c>
      <c r="AW139" s="14" t="s">
        <v>35</v>
      </c>
      <c r="AX139" s="14" t="s">
        <v>87</v>
      </c>
      <c r="AY139" s="165" t="s">
        <v>131</v>
      </c>
    </row>
    <row r="140" spans="2:65" s="1" customFormat="1" ht="24.2" customHeight="1">
      <c r="B140" s="132"/>
      <c r="C140" s="133" t="s">
        <v>157</v>
      </c>
      <c r="D140" s="133" t="s">
        <v>133</v>
      </c>
      <c r="E140" s="134" t="s">
        <v>158</v>
      </c>
      <c r="F140" s="135" t="s">
        <v>159</v>
      </c>
      <c r="G140" s="136" t="s">
        <v>150</v>
      </c>
      <c r="H140" s="137">
        <v>10</v>
      </c>
      <c r="I140" s="138"/>
      <c r="J140" s="137">
        <f>ROUND(I140*H140,2)</f>
        <v>0</v>
      </c>
      <c r="K140" s="135" t="s">
        <v>160</v>
      </c>
      <c r="L140" s="32"/>
      <c r="M140" s="139" t="s">
        <v>1</v>
      </c>
      <c r="N140" s="140" t="s">
        <v>44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138</v>
      </c>
      <c r="AT140" s="143" t="s">
        <v>133</v>
      </c>
      <c r="AU140" s="143" t="s">
        <v>89</v>
      </c>
      <c r="AY140" s="17" t="s">
        <v>131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138</v>
      </c>
      <c r="BM140" s="143" t="s">
        <v>161</v>
      </c>
    </row>
    <row r="141" spans="2:65" s="1" customFormat="1" ht="19.5">
      <c r="B141" s="32"/>
      <c r="D141" s="145" t="s">
        <v>140</v>
      </c>
      <c r="F141" s="146" t="s">
        <v>162</v>
      </c>
      <c r="I141" s="147"/>
      <c r="L141" s="32"/>
      <c r="M141" s="148"/>
      <c r="T141" s="56"/>
      <c r="AT141" s="17" t="s">
        <v>140</v>
      </c>
      <c r="AU141" s="17" t="s">
        <v>89</v>
      </c>
    </row>
    <row r="142" spans="2:65" s="12" customFormat="1" ht="11.25">
      <c r="B142" s="151"/>
      <c r="D142" s="145" t="s">
        <v>144</v>
      </c>
      <c r="E142" s="152" t="s">
        <v>1</v>
      </c>
      <c r="F142" s="153" t="s">
        <v>365</v>
      </c>
      <c r="H142" s="152" t="s">
        <v>1</v>
      </c>
      <c r="I142" s="154"/>
      <c r="L142" s="151"/>
      <c r="M142" s="155"/>
      <c r="T142" s="156"/>
      <c r="AT142" s="152" t="s">
        <v>144</v>
      </c>
      <c r="AU142" s="152" t="s">
        <v>89</v>
      </c>
      <c r="AV142" s="12" t="s">
        <v>87</v>
      </c>
      <c r="AW142" s="12" t="s">
        <v>35</v>
      </c>
      <c r="AX142" s="12" t="s">
        <v>79</v>
      </c>
      <c r="AY142" s="152" t="s">
        <v>131</v>
      </c>
    </row>
    <row r="143" spans="2:65" s="12" customFormat="1" ht="22.5">
      <c r="B143" s="151"/>
      <c r="D143" s="145" t="s">
        <v>144</v>
      </c>
      <c r="E143" s="152" t="s">
        <v>1</v>
      </c>
      <c r="F143" s="153" t="s">
        <v>369</v>
      </c>
      <c r="H143" s="152" t="s">
        <v>1</v>
      </c>
      <c r="I143" s="154"/>
      <c r="L143" s="151"/>
      <c r="M143" s="155"/>
      <c r="T143" s="156"/>
      <c r="AT143" s="152" t="s">
        <v>144</v>
      </c>
      <c r="AU143" s="152" t="s">
        <v>89</v>
      </c>
      <c r="AV143" s="12" t="s">
        <v>87</v>
      </c>
      <c r="AW143" s="12" t="s">
        <v>35</v>
      </c>
      <c r="AX143" s="12" t="s">
        <v>79</v>
      </c>
      <c r="AY143" s="152" t="s">
        <v>131</v>
      </c>
    </row>
    <row r="144" spans="2:65" s="12" customFormat="1" ht="11.25">
      <c r="B144" s="151"/>
      <c r="D144" s="145" t="s">
        <v>144</v>
      </c>
      <c r="E144" s="152" t="s">
        <v>1</v>
      </c>
      <c r="F144" s="153" t="s">
        <v>164</v>
      </c>
      <c r="H144" s="152" t="s">
        <v>1</v>
      </c>
      <c r="I144" s="154"/>
      <c r="L144" s="151"/>
      <c r="M144" s="155"/>
      <c r="T144" s="156"/>
      <c r="AT144" s="152" t="s">
        <v>144</v>
      </c>
      <c r="AU144" s="152" t="s">
        <v>89</v>
      </c>
      <c r="AV144" s="12" t="s">
        <v>87</v>
      </c>
      <c r="AW144" s="12" t="s">
        <v>35</v>
      </c>
      <c r="AX144" s="12" t="s">
        <v>79</v>
      </c>
      <c r="AY144" s="152" t="s">
        <v>131</v>
      </c>
    </row>
    <row r="145" spans="2:65" s="13" customFormat="1" ht="11.25">
      <c r="B145" s="157"/>
      <c r="D145" s="145" t="s">
        <v>144</v>
      </c>
      <c r="E145" s="158" t="s">
        <v>1</v>
      </c>
      <c r="F145" s="159" t="s">
        <v>204</v>
      </c>
      <c r="H145" s="160">
        <v>10</v>
      </c>
      <c r="I145" s="161"/>
      <c r="L145" s="157"/>
      <c r="M145" s="162"/>
      <c r="T145" s="163"/>
      <c r="AT145" s="158" t="s">
        <v>144</v>
      </c>
      <c r="AU145" s="158" t="s">
        <v>89</v>
      </c>
      <c r="AV145" s="13" t="s">
        <v>89</v>
      </c>
      <c r="AW145" s="13" t="s">
        <v>35</v>
      </c>
      <c r="AX145" s="13" t="s">
        <v>79</v>
      </c>
      <c r="AY145" s="158" t="s">
        <v>131</v>
      </c>
    </row>
    <row r="146" spans="2:65" s="14" customFormat="1" ht="11.25">
      <c r="B146" s="164"/>
      <c r="D146" s="145" t="s">
        <v>144</v>
      </c>
      <c r="E146" s="165" t="s">
        <v>1</v>
      </c>
      <c r="F146" s="166" t="s">
        <v>147</v>
      </c>
      <c r="H146" s="167">
        <v>10</v>
      </c>
      <c r="I146" s="168"/>
      <c r="L146" s="164"/>
      <c r="M146" s="169"/>
      <c r="T146" s="170"/>
      <c r="AT146" s="165" t="s">
        <v>144</v>
      </c>
      <c r="AU146" s="165" t="s">
        <v>89</v>
      </c>
      <c r="AV146" s="14" t="s">
        <v>138</v>
      </c>
      <c r="AW146" s="14" t="s">
        <v>35</v>
      </c>
      <c r="AX146" s="14" t="s">
        <v>87</v>
      </c>
      <c r="AY146" s="165" t="s">
        <v>131</v>
      </c>
    </row>
    <row r="147" spans="2:65" s="1" customFormat="1" ht="24.2" customHeight="1">
      <c r="B147" s="132"/>
      <c r="C147" s="133" t="s">
        <v>138</v>
      </c>
      <c r="D147" s="133" t="s">
        <v>133</v>
      </c>
      <c r="E147" s="134" t="s">
        <v>165</v>
      </c>
      <c r="F147" s="135" t="s">
        <v>166</v>
      </c>
      <c r="G147" s="136" t="s">
        <v>150</v>
      </c>
      <c r="H147" s="137">
        <v>1</v>
      </c>
      <c r="I147" s="138"/>
      <c r="J147" s="137">
        <f>ROUND(I147*H147,2)</f>
        <v>0</v>
      </c>
      <c r="K147" s="135" t="s">
        <v>137</v>
      </c>
      <c r="L147" s="32"/>
      <c r="M147" s="139" t="s">
        <v>1</v>
      </c>
      <c r="N147" s="140" t="s">
        <v>44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138</v>
      </c>
      <c r="AT147" s="143" t="s">
        <v>133</v>
      </c>
      <c r="AU147" s="143" t="s">
        <v>89</v>
      </c>
      <c r="AY147" s="17" t="s">
        <v>131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87</v>
      </c>
      <c r="BK147" s="144">
        <f>ROUND(I147*H147,2)</f>
        <v>0</v>
      </c>
      <c r="BL147" s="17" t="s">
        <v>138</v>
      </c>
      <c r="BM147" s="143" t="s">
        <v>167</v>
      </c>
    </row>
    <row r="148" spans="2:65" s="1" customFormat="1" ht="19.5">
      <c r="B148" s="32"/>
      <c r="D148" s="145" t="s">
        <v>140</v>
      </c>
      <c r="F148" s="146" t="s">
        <v>168</v>
      </c>
      <c r="I148" s="147"/>
      <c r="L148" s="32"/>
      <c r="M148" s="148"/>
      <c r="T148" s="56"/>
      <c r="AT148" s="17" t="s">
        <v>140</v>
      </c>
      <c r="AU148" s="17" t="s">
        <v>89</v>
      </c>
    </row>
    <row r="149" spans="2:65" s="1" customFormat="1" ht="11.25">
      <c r="B149" s="32"/>
      <c r="D149" s="149" t="s">
        <v>142</v>
      </c>
      <c r="F149" s="150" t="s">
        <v>169</v>
      </c>
      <c r="I149" s="147"/>
      <c r="L149" s="32"/>
      <c r="M149" s="148"/>
      <c r="T149" s="56"/>
      <c r="AT149" s="17" t="s">
        <v>142</v>
      </c>
      <c r="AU149" s="17" t="s">
        <v>89</v>
      </c>
    </row>
    <row r="150" spans="2:65" s="12" customFormat="1" ht="11.25">
      <c r="B150" s="151"/>
      <c r="D150" s="145" t="s">
        <v>144</v>
      </c>
      <c r="E150" s="152" t="s">
        <v>1</v>
      </c>
      <c r="F150" s="153" t="s">
        <v>365</v>
      </c>
      <c r="H150" s="152" t="s">
        <v>1</v>
      </c>
      <c r="I150" s="154"/>
      <c r="L150" s="151"/>
      <c r="M150" s="155"/>
      <c r="T150" s="156"/>
      <c r="AT150" s="152" t="s">
        <v>144</v>
      </c>
      <c r="AU150" s="152" t="s">
        <v>89</v>
      </c>
      <c r="AV150" s="12" t="s">
        <v>87</v>
      </c>
      <c r="AW150" s="12" t="s">
        <v>35</v>
      </c>
      <c r="AX150" s="12" t="s">
        <v>79</v>
      </c>
      <c r="AY150" s="152" t="s">
        <v>131</v>
      </c>
    </row>
    <row r="151" spans="2:65" s="12" customFormat="1" ht="22.5">
      <c r="B151" s="151"/>
      <c r="D151" s="145" t="s">
        <v>144</v>
      </c>
      <c r="E151" s="152" t="s">
        <v>1</v>
      </c>
      <c r="F151" s="153" t="s">
        <v>170</v>
      </c>
      <c r="H151" s="152" t="s">
        <v>1</v>
      </c>
      <c r="I151" s="154"/>
      <c r="L151" s="151"/>
      <c r="M151" s="155"/>
      <c r="T151" s="156"/>
      <c r="AT151" s="152" t="s">
        <v>144</v>
      </c>
      <c r="AU151" s="152" t="s">
        <v>89</v>
      </c>
      <c r="AV151" s="12" t="s">
        <v>87</v>
      </c>
      <c r="AW151" s="12" t="s">
        <v>35</v>
      </c>
      <c r="AX151" s="12" t="s">
        <v>79</v>
      </c>
      <c r="AY151" s="152" t="s">
        <v>131</v>
      </c>
    </row>
    <row r="152" spans="2:65" s="12" customFormat="1" ht="11.25">
      <c r="B152" s="151"/>
      <c r="D152" s="145" t="s">
        <v>144</v>
      </c>
      <c r="E152" s="152" t="s">
        <v>1</v>
      </c>
      <c r="F152" s="153" t="s">
        <v>155</v>
      </c>
      <c r="H152" s="152" t="s">
        <v>1</v>
      </c>
      <c r="I152" s="154"/>
      <c r="L152" s="151"/>
      <c r="M152" s="155"/>
      <c r="T152" s="156"/>
      <c r="AT152" s="152" t="s">
        <v>144</v>
      </c>
      <c r="AU152" s="152" t="s">
        <v>89</v>
      </c>
      <c r="AV152" s="12" t="s">
        <v>87</v>
      </c>
      <c r="AW152" s="12" t="s">
        <v>35</v>
      </c>
      <c r="AX152" s="12" t="s">
        <v>79</v>
      </c>
      <c r="AY152" s="152" t="s">
        <v>131</v>
      </c>
    </row>
    <row r="153" spans="2:65" s="13" customFormat="1" ht="11.25">
      <c r="B153" s="157"/>
      <c r="D153" s="145" t="s">
        <v>144</v>
      </c>
      <c r="E153" s="158" t="s">
        <v>1</v>
      </c>
      <c r="F153" s="159" t="s">
        <v>87</v>
      </c>
      <c r="H153" s="160">
        <v>1</v>
      </c>
      <c r="I153" s="161"/>
      <c r="L153" s="157"/>
      <c r="M153" s="162"/>
      <c r="T153" s="163"/>
      <c r="AT153" s="158" t="s">
        <v>144</v>
      </c>
      <c r="AU153" s="158" t="s">
        <v>89</v>
      </c>
      <c r="AV153" s="13" t="s">
        <v>89</v>
      </c>
      <c r="AW153" s="13" t="s">
        <v>35</v>
      </c>
      <c r="AX153" s="13" t="s">
        <v>79</v>
      </c>
      <c r="AY153" s="158" t="s">
        <v>131</v>
      </c>
    </row>
    <row r="154" spans="2:65" s="14" customFormat="1" ht="11.25">
      <c r="B154" s="164"/>
      <c r="D154" s="145" t="s">
        <v>144</v>
      </c>
      <c r="E154" s="165" t="s">
        <v>1</v>
      </c>
      <c r="F154" s="166" t="s">
        <v>147</v>
      </c>
      <c r="H154" s="167">
        <v>1</v>
      </c>
      <c r="I154" s="168"/>
      <c r="L154" s="164"/>
      <c r="M154" s="169"/>
      <c r="T154" s="170"/>
      <c r="AT154" s="165" t="s">
        <v>144</v>
      </c>
      <c r="AU154" s="165" t="s">
        <v>89</v>
      </c>
      <c r="AV154" s="14" t="s">
        <v>138</v>
      </c>
      <c r="AW154" s="14" t="s">
        <v>35</v>
      </c>
      <c r="AX154" s="14" t="s">
        <v>87</v>
      </c>
      <c r="AY154" s="165" t="s">
        <v>131</v>
      </c>
    </row>
    <row r="155" spans="2:65" s="1" customFormat="1" ht="24.2" customHeight="1">
      <c r="B155" s="132"/>
      <c r="C155" s="133" t="s">
        <v>171</v>
      </c>
      <c r="D155" s="133" t="s">
        <v>133</v>
      </c>
      <c r="E155" s="134" t="s">
        <v>172</v>
      </c>
      <c r="F155" s="135" t="s">
        <v>173</v>
      </c>
      <c r="G155" s="136" t="s">
        <v>150</v>
      </c>
      <c r="H155" s="137">
        <v>2</v>
      </c>
      <c r="I155" s="138"/>
      <c r="J155" s="137">
        <f>ROUND(I155*H155,2)</f>
        <v>0</v>
      </c>
      <c r="K155" s="135" t="s">
        <v>160</v>
      </c>
      <c r="L155" s="32"/>
      <c r="M155" s="139" t="s">
        <v>1</v>
      </c>
      <c r="N155" s="140" t="s">
        <v>44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138</v>
      </c>
      <c r="AT155" s="143" t="s">
        <v>133</v>
      </c>
      <c r="AU155" s="143" t="s">
        <v>89</v>
      </c>
      <c r="AY155" s="17" t="s">
        <v>131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87</v>
      </c>
      <c r="BK155" s="144">
        <f>ROUND(I155*H155,2)</f>
        <v>0</v>
      </c>
      <c r="BL155" s="17" t="s">
        <v>138</v>
      </c>
      <c r="BM155" s="143" t="s">
        <v>174</v>
      </c>
    </row>
    <row r="156" spans="2:65" s="1" customFormat="1" ht="19.5">
      <c r="B156" s="32"/>
      <c r="D156" s="145" t="s">
        <v>140</v>
      </c>
      <c r="F156" s="146" t="s">
        <v>175</v>
      </c>
      <c r="I156" s="147"/>
      <c r="L156" s="32"/>
      <c r="M156" s="148"/>
      <c r="T156" s="56"/>
      <c r="AT156" s="17" t="s">
        <v>140</v>
      </c>
      <c r="AU156" s="17" t="s">
        <v>89</v>
      </c>
    </row>
    <row r="157" spans="2:65" s="12" customFormat="1" ht="11.25">
      <c r="B157" s="151"/>
      <c r="D157" s="145" t="s">
        <v>144</v>
      </c>
      <c r="E157" s="152" t="s">
        <v>1</v>
      </c>
      <c r="F157" s="153" t="s">
        <v>365</v>
      </c>
      <c r="H157" s="152" t="s">
        <v>1</v>
      </c>
      <c r="I157" s="154"/>
      <c r="L157" s="151"/>
      <c r="M157" s="155"/>
      <c r="T157" s="156"/>
      <c r="AT157" s="152" t="s">
        <v>144</v>
      </c>
      <c r="AU157" s="152" t="s">
        <v>89</v>
      </c>
      <c r="AV157" s="12" t="s">
        <v>87</v>
      </c>
      <c r="AW157" s="12" t="s">
        <v>35</v>
      </c>
      <c r="AX157" s="12" t="s">
        <v>79</v>
      </c>
      <c r="AY157" s="152" t="s">
        <v>131</v>
      </c>
    </row>
    <row r="158" spans="2:65" s="12" customFormat="1" ht="22.5">
      <c r="B158" s="151"/>
      <c r="D158" s="145" t="s">
        <v>144</v>
      </c>
      <c r="E158" s="152" t="s">
        <v>1</v>
      </c>
      <c r="F158" s="153" t="s">
        <v>176</v>
      </c>
      <c r="H158" s="152" t="s">
        <v>1</v>
      </c>
      <c r="I158" s="154"/>
      <c r="L158" s="151"/>
      <c r="M158" s="155"/>
      <c r="T158" s="156"/>
      <c r="AT158" s="152" t="s">
        <v>144</v>
      </c>
      <c r="AU158" s="152" t="s">
        <v>89</v>
      </c>
      <c r="AV158" s="12" t="s">
        <v>87</v>
      </c>
      <c r="AW158" s="12" t="s">
        <v>35</v>
      </c>
      <c r="AX158" s="12" t="s">
        <v>79</v>
      </c>
      <c r="AY158" s="152" t="s">
        <v>131</v>
      </c>
    </row>
    <row r="159" spans="2:65" s="12" customFormat="1" ht="11.25">
      <c r="B159" s="151"/>
      <c r="D159" s="145" t="s">
        <v>144</v>
      </c>
      <c r="E159" s="152" t="s">
        <v>1</v>
      </c>
      <c r="F159" s="153" t="s">
        <v>164</v>
      </c>
      <c r="H159" s="152" t="s">
        <v>1</v>
      </c>
      <c r="I159" s="154"/>
      <c r="L159" s="151"/>
      <c r="M159" s="155"/>
      <c r="T159" s="156"/>
      <c r="AT159" s="152" t="s">
        <v>144</v>
      </c>
      <c r="AU159" s="152" t="s">
        <v>89</v>
      </c>
      <c r="AV159" s="12" t="s">
        <v>87</v>
      </c>
      <c r="AW159" s="12" t="s">
        <v>35</v>
      </c>
      <c r="AX159" s="12" t="s">
        <v>79</v>
      </c>
      <c r="AY159" s="152" t="s">
        <v>131</v>
      </c>
    </row>
    <row r="160" spans="2:65" s="13" customFormat="1" ht="11.25">
      <c r="B160" s="157"/>
      <c r="D160" s="145" t="s">
        <v>144</v>
      </c>
      <c r="E160" s="158" t="s">
        <v>1</v>
      </c>
      <c r="F160" s="159" t="s">
        <v>89</v>
      </c>
      <c r="H160" s="160">
        <v>2</v>
      </c>
      <c r="I160" s="161"/>
      <c r="L160" s="157"/>
      <c r="M160" s="162"/>
      <c r="T160" s="163"/>
      <c r="AT160" s="158" t="s">
        <v>144</v>
      </c>
      <c r="AU160" s="158" t="s">
        <v>89</v>
      </c>
      <c r="AV160" s="13" t="s">
        <v>89</v>
      </c>
      <c r="AW160" s="13" t="s">
        <v>35</v>
      </c>
      <c r="AX160" s="13" t="s">
        <v>79</v>
      </c>
      <c r="AY160" s="158" t="s">
        <v>131</v>
      </c>
    </row>
    <row r="161" spans="2:65" s="14" customFormat="1" ht="11.25">
      <c r="B161" s="164"/>
      <c r="D161" s="145" t="s">
        <v>144</v>
      </c>
      <c r="E161" s="165" t="s">
        <v>1</v>
      </c>
      <c r="F161" s="166" t="s">
        <v>147</v>
      </c>
      <c r="H161" s="167">
        <v>2</v>
      </c>
      <c r="I161" s="168"/>
      <c r="L161" s="164"/>
      <c r="M161" s="169"/>
      <c r="T161" s="170"/>
      <c r="AT161" s="165" t="s">
        <v>144</v>
      </c>
      <c r="AU161" s="165" t="s">
        <v>89</v>
      </c>
      <c r="AV161" s="14" t="s">
        <v>138</v>
      </c>
      <c r="AW161" s="14" t="s">
        <v>35</v>
      </c>
      <c r="AX161" s="14" t="s">
        <v>87</v>
      </c>
      <c r="AY161" s="165" t="s">
        <v>131</v>
      </c>
    </row>
    <row r="162" spans="2:65" s="1" customFormat="1" ht="24.2" customHeight="1">
      <c r="B162" s="132"/>
      <c r="C162" s="133" t="s">
        <v>177</v>
      </c>
      <c r="D162" s="133" t="s">
        <v>133</v>
      </c>
      <c r="E162" s="134" t="s">
        <v>370</v>
      </c>
      <c r="F162" s="135" t="s">
        <v>371</v>
      </c>
      <c r="G162" s="136" t="s">
        <v>150</v>
      </c>
      <c r="H162" s="137">
        <v>4</v>
      </c>
      <c r="I162" s="138"/>
      <c r="J162" s="137">
        <f>ROUND(I162*H162,2)</f>
        <v>0</v>
      </c>
      <c r="K162" s="135" t="s">
        <v>137</v>
      </c>
      <c r="L162" s="32"/>
      <c r="M162" s="139" t="s">
        <v>1</v>
      </c>
      <c r="N162" s="140" t="s">
        <v>44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138</v>
      </c>
      <c r="AT162" s="143" t="s">
        <v>133</v>
      </c>
      <c r="AU162" s="143" t="s">
        <v>89</v>
      </c>
      <c r="AY162" s="17" t="s">
        <v>131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87</v>
      </c>
      <c r="BK162" s="144">
        <f>ROUND(I162*H162,2)</f>
        <v>0</v>
      </c>
      <c r="BL162" s="17" t="s">
        <v>138</v>
      </c>
      <c r="BM162" s="143" t="s">
        <v>372</v>
      </c>
    </row>
    <row r="163" spans="2:65" s="1" customFormat="1" ht="19.5">
      <c r="B163" s="32"/>
      <c r="D163" s="145" t="s">
        <v>140</v>
      </c>
      <c r="F163" s="146" t="s">
        <v>373</v>
      </c>
      <c r="I163" s="147"/>
      <c r="L163" s="32"/>
      <c r="M163" s="148"/>
      <c r="T163" s="56"/>
      <c r="AT163" s="17" t="s">
        <v>140</v>
      </c>
      <c r="AU163" s="17" t="s">
        <v>89</v>
      </c>
    </row>
    <row r="164" spans="2:65" s="1" customFormat="1" ht="11.25">
      <c r="B164" s="32"/>
      <c r="D164" s="149" t="s">
        <v>142</v>
      </c>
      <c r="F164" s="150" t="s">
        <v>374</v>
      </c>
      <c r="I164" s="147"/>
      <c r="L164" s="32"/>
      <c r="M164" s="148"/>
      <c r="T164" s="56"/>
      <c r="AT164" s="17" t="s">
        <v>142</v>
      </c>
      <c r="AU164" s="17" t="s">
        <v>89</v>
      </c>
    </row>
    <row r="165" spans="2:65" s="1" customFormat="1" ht="39">
      <c r="B165" s="32"/>
      <c r="D165" s="145" t="s">
        <v>182</v>
      </c>
      <c r="F165" s="171" t="s">
        <v>375</v>
      </c>
      <c r="I165" s="147"/>
      <c r="L165" s="32"/>
      <c r="M165" s="148"/>
      <c r="T165" s="56"/>
      <c r="AT165" s="17" t="s">
        <v>182</v>
      </c>
      <c r="AU165" s="17" t="s">
        <v>89</v>
      </c>
    </row>
    <row r="166" spans="2:65" s="12" customFormat="1" ht="11.25">
      <c r="B166" s="151"/>
      <c r="D166" s="145" t="s">
        <v>144</v>
      </c>
      <c r="E166" s="152" t="s">
        <v>1</v>
      </c>
      <c r="F166" s="153" t="s">
        <v>365</v>
      </c>
      <c r="H166" s="152" t="s">
        <v>1</v>
      </c>
      <c r="I166" s="154"/>
      <c r="L166" s="151"/>
      <c r="M166" s="155"/>
      <c r="T166" s="156"/>
      <c r="AT166" s="152" t="s">
        <v>144</v>
      </c>
      <c r="AU166" s="152" t="s">
        <v>89</v>
      </c>
      <c r="AV166" s="12" t="s">
        <v>87</v>
      </c>
      <c r="AW166" s="12" t="s">
        <v>35</v>
      </c>
      <c r="AX166" s="12" t="s">
        <v>79</v>
      </c>
      <c r="AY166" s="152" t="s">
        <v>131</v>
      </c>
    </row>
    <row r="167" spans="2:65" s="12" customFormat="1" ht="11.25">
      <c r="B167" s="151"/>
      <c r="D167" s="145" t="s">
        <v>144</v>
      </c>
      <c r="E167" s="152" t="s">
        <v>1</v>
      </c>
      <c r="F167" s="153" t="s">
        <v>376</v>
      </c>
      <c r="H167" s="152" t="s">
        <v>1</v>
      </c>
      <c r="I167" s="154"/>
      <c r="L167" s="151"/>
      <c r="M167" s="155"/>
      <c r="T167" s="156"/>
      <c r="AT167" s="152" t="s">
        <v>144</v>
      </c>
      <c r="AU167" s="152" t="s">
        <v>89</v>
      </c>
      <c r="AV167" s="12" t="s">
        <v>87</v>
      </c>
      <c r="AW167" s="12" t="s">
        <v>35</v>
      </c>
      <c r="AX167" s="12" t="s">
        <v>79</v>
      </c>
      <c r="AY167" s="152" t="s">
        <v>131</v>
      </c>
    </row>
    <row r="168" spans="2:65" s="12" customFormat="1" ht="11.25">
      <c r="B168" s="151"/>
      <c r="D168" s="145" t="s">
        <v>144</v>
      </c>
      <c r="E168" s="152" t="s">
        <v>1</v>
      </c>
      <c r="F168" s="153" t="s">
        <v>155</v>
      </c>
      <c r="H168" s="152" t="s">
        <v>1</v>
      </c>
      <c r="I168" s="154"/>
      <c r="L168" s="151"/>
      <c r="M168" s="155"/>
      <c r="T168" s="156"/>
      <c r="AT168" s="152" t="s">
        <v>144</v>
      </c>
      <c r="AU168" s="152" t="s">
        <v>89</v>
      </c>
      <c r="AV168" s="12" t="s">
        <v>87</v>
      </c>
      <c r="AW168" s="12" t="s">
        <v>35</v>
      </c>
      <c r="AX168" s="12" t="s">
        <v>79</v>
      </c>
      <c r="AY168" s="152" t="s">
        <v>131</v>
      </c>
    </row>
    <row r="169" spans="2:65" s="13" customFormat="1" ht="11.25">
      <c r="B169" s="157"/>
      <c r="D169" s="145" t="s">
        <v>144</v>
      </c>
      <c r="E169" s="158" t="s">
        <v>1</v>
      </c>
      <c r="F169" s="159" t="s">
        <v>156</v>
      </c>
      <c r="H169" s="160">
        <v>4</v>
      </c>
      <c r="I169" s="161"/>
      <c r="L169" s="157"/>
      <c r="M169" s="162"/>
      <c r="T169" s="163"/>
      <c r="AT169" s="158" t="s">
        <v>144</v>
      </c>
      <c r="AU169" s="158" t="s">
        <v>89</v>
      </c>
      <c r="AV169" s="13" t="s">
        <v>89</v>
      </c>
      <c r="AW169" s="13" t="s">
        <v>35</v>
      </c>
      <c r="AX169" s="13" t="s">
        <v>79</v>
      </c>
      <c r="AY169" s="158" t="s">
        <v>131</v>
      </c>
    </row>
    <row r="170" spans="2:65" s="14" customFormat="1" ht="11.25">
      <c r="B170" s="164"/>
      <c r="D170" s="145" t="s">
        <v>144</v>
      </c>
      <c r="E170" s="165" t="s">
        <v>1</v>
      </c>
      <c r="F170" s="166" t="s">
        <v>147</v>
      </c>
      <c r="H170" s="167">
        <v>4</v>
      </c>
      <c r="I170" s="168"/>
      <c r="L170" s="164"/>
      <c r="M170" s="169"/>
      <c r="T170" s="170"/>
      <c r="AT170" s="165" t="s">
        <v>144</v>
      </c>
      <c r="AU170" s="165" t="s">
        <v>89</v>
      </c>
      <c r="AV170" s="14" t="s">
        <v>138</v>
      </c>
      <c r="AW170" s="14" t="s">
        <v>35</v>
      </c>
      <c r="AX170" s="14" t="s">
        <v>87</v>
      </c>
      <c r="AY170" s="165" t="s">
        <v>131</v>
      </c>
    </row>
    <row r="171" spans="2:65" s="1" customFormat="1" ht="24.2" customHeight="1">
      <c r="B171" s="132"/>
      <c r="C171" s="133" t="s">
        <v>184</v>
      </c>
      <c r="D171" s="133" t="s">
        <v>133</v>
      </c>
      <c r="E171" s="134" t="s">
        <v>178</v>
      </c>
      <c r="F171" s="135" t="s">
        <v>179</v>
      </c>
      <c r="G171" s="136" t="s">
        <v>150</v>
      </c>
      <c r="H171" s="137">
        <v>10</v>
      </c>
      <c r="I171" s="138"/>
      <c r="J171" s="137">
        <f>ROUND(I171*H171,2)</f>
        <v>0</v>
      </c>
      <c r="K171" s="135" t="s">
        <v>160</v>
      </c>
      <c r="L171" s="32"/>
      <c r="M171" s="139" t="s">
        <v>1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138</v>
      </c>
      <c r="AT171" s="143" t="s">
        <v>133</v>
      </c>
      <c r="AU171" s="143" t="s">
        <v>89</v>
      </c>
      <c r="AY171" s="17" t="s">
        <v>131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138</v>
      </c>
      <c r="BM171" s="143" t="s">
        <v>180</v>
      </c>
    </row>
    <row r="172" spans="2:65" s="1" customFormat="1" ht="11.25">
      <c r="B172" s="32"/>
      <c r="D172" s="145" t="s">
        <v>140</v>
      </c>
      <c r="F172" s="146" t="s">
        <v>181</v>
      </c>
      <c r="I172" s="147"/>
      <c r="L172" s="32"/>
      <c r="M172" s="148"/>
      <c r="T172" s="56"/>
      <c r="AT172" s="17" t="s">
        <v>140</v>
      </c>
      <c r="AU172" s="17" t="s">
        <v>89</v>
      </c>
    </row>
    <row r="173" spans="2:65" s="1" customFormat="1" ht="19.5">
      <c r="B173" s="32"/>
      <c r="D173" s="145" t="s">
        <v>182</v>
      </c>
      <c r="F173" s="171" t="s">
        <v>183</v>
      </c>
      <c r="I173" s="147"/>
      <c r="L173" s="32"/>
      <c r="M173" s="148"/>
      <c r="T173" s="56"/>
      <c r="AT173" s="17" t="s">
        <v>182</v>
      </c>
      <c r="AU173" s="17" t="s">
        <v>89</v>
      </c>
    </row>
    <row r="174" spans="2:65" s="1" customFormat="1" ht="24.2" customHeight="1">
      <c r="B174" s="132"/>
      <c r="C174" s="133" t="s">
        <v>189</v>
      </c>
      <c r="D174" s="133" t="s">
        <v>133</v>
      </c>
      <c r="E174" s="134" t="s">
        <v>185</v>
      </c>
      <c r="F174" s="135" t="s">
        <v>186</v>
      </c>
      <c r="G174" s="136" t="s">
        <v>150</v>
      </c>
      <c r="H174" s="137">
        <v>5</v>
      </c>
      <c r="I174" s="138"/>
      <c r="J174" s="137">
        <f>ROUND(I174*H174,2)</f>
        <v>0</v>
      </c>
      <c r="K174" s="135" t="s">
        <v>160</v>
      </c>
      <c r="L174" s="32"/>
      <c r="M174" s="139" t="s">
        <v>1</v>
      </c>
      <c r="N174" s="140" t="s">
        <v>44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138</v>
      </c>
      <c r="AT174" s="143" t="s">
        <v>133</v>
      </c>
      <c r="AU174" s="143" t="s">
        <v>89</v>
      </c>
      <c r="AY174" s="17" t="s">
        <v>131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138</v>
      </c>
      <c r="BM174" s="143" t="s">
        <v>187</v>
      </c>
    </row>
    <row r="175" spans="2:65" s="1" customFormat="1" ht="19.5">
      <c r="B175" s="32"/>
      <c r="D175" s="145" t="s">
        <v>140</v>
      </c>
      <c r="F175" s="146" t="s">
        <v>188</v>
      </c>
      <c r="I175" s="147"/>
      <c r="L175" s="32"/>
      <c r="M175" s="148"/>
      <c r="T175" s="56"/>
      <c r="AT175" s="17" t="s">
        <v>140</v>
      </c>
      <c r="AU175" s="17" t="s">
        <v>89</v>
      </c>
    </row>
    <row r="176" spans="2:65" s="1" customFormat="1" ht="19.5">
      <c r="B176" s="32"/>
      <c r="D176" s="145" t="s">
        <v>182</v>
      </c>
      <c r="F176" s="171" t="s">
        <v>183</v>
      </c>
      <c r="I176" s="147"/>
      <c r="L176" s="32"/>
      <c r="M176" s="148"/>
      <c r="T176" s="56"/>
      <c r="AT176" s="17" t="s">
        <v>182</v>
      </c>
      <c r="AU176" s="17" t="s">
        <v>89</v>
      </c>
    </row>
    <row r="177" spans="2:65" s="13" customFormat="1" ht="11.25">
      <c r="B177" s="157"/>
      <c r="D177" s="145" t="s">
        <v>144</v>
      </c>
      <c r="E177" s="158" t="s">
        <v>1</v>
      </c>
      <c r="F177" s="159" t="s">
        <v>377</v>
      </c>
      <c r="H177" s="160">
        <v>1</v>
      </c>
      <c r="I177" s="161"/>
      <c r="L177" s="157"/>
      <c r="M177" s="162"/>
      <c r="T177" s="163"/>
      <c r="AT177" s="158" t="s">
        <v>144</v>
      </c>
      <c r="AU177" s="158" t="s">
        <v>89</v>
      </c>
      <c r="AV177" s="13" t="s">
        <v>89</v>
      </c>
      <c r="AW177" s="13" t="s">
        <v>35</v>
      </c>
      <c r="AX177" s="13" t="s">
        <v>79</v>
      </c>
      <c r="AY177" s="158" t="s">
        <v>131</v>
      </c>
    </row>
    <row r="178" spans="2:65" s="13" customFormat="1" ht="11.25">
      <c r="B178" s="157"/>
      <c r="D178" s="145" t="s">
        <v>144</v>
      </c>
      <c r="E178" s="158" t="s">
        <v>1</v>
      </c>
      <c r="F178" s="159" t="s">
        <v>378</v>
      </c>
      <c r="H178" s="160">
        <v>4</v>
      </c>
      <c r="I178" s="161"/>
      <c r="L178" s="157"/>
      <c r="M178" s="162"/>
      <c r="T178" s="163"/>
      <c r="AT178" s="158" t="s">
        <v>144</v>
      </c>
      <c r="AU178" s="158" t="s">
        <v>89</v>
      </c>
      <c r="AV178" s="13" t="s">
        <v>89</v>
      </c>
      <c r="AW178" s="13" t="s">
        <v>35</v>
      </c>
      <c r="AX178" s="13" t="s">
        <v>79</v>
      </c>
      <c r="AY178" s="158" t="s">
        <v>131</v>
      </c>
    </row>
    <row r="179" spans="2:65" s="14" customFormat="1" ht="11.25">
      <c r="B179" s="164"/>
      <c r="D179" s="145" t="s">
        <v>144</v>
      </c>
      <c r="E179" s="165" t="s">
        <v>1</v>
      </c>
      <c r="F179" s="166" t="s">
        <v>147</v>
      </c>
      <c r="H179" s="167">
        <v>5</v>
      </c>
      <c r="I179" s="168"/>
      <c r="L179" s="164"/>
      <c r="M179" s="169"/>
      <c r="T179" s="170"/>
      <c r="AT179" s="165" t="s">
        <v>144</v>
      </c>
      <c r="AU179" s="165" t="s">
        <v>89</v>
      </c>
      <c r="AV179" s="14" t="s">
        <v>138</v>
      </c>
      <c r="AW179" s="14" t="s">
        <v>35</v>
      </c>
      <c r="AX179" s="14" t="s">
        <v>87</v>
      </c>
      <c r="AY179" s="165" t="s">
        <v>131</v>
      </c>
    </row>
    <row r="180" spans="2:65" s="1" customFormat="1" ht="24.2" customHeight="1">
      <c r="B180" s="132"/>
      <c r="C180" s="133" t="s">
        <v>195</v>
      </c>
      <c r="D180" s="133" t="s">
        <v>133</v>
      </c>
      <c r="E180" s="134" t="s">
        <v>190</v>
      </c>
      <c r="F180" s="135" t="s">
        <v>191</v>
      </c>
      <c r="G180" s="136" t="s">
        <v>136</v>
      </c>
      <c r="H180" s="137">
        <v>860</v>
      </c>
      <c r="I180" s="138"/>
      <c r="J180" s="137">
        <f>ROUND(I180*H180,2)</f>
        <v>0</v>
      </c>
      <c r="K180" s="135" t="s">
        <v>137</v>
      </c>
      <c r="L180" s="32"/>
      <c r="M180" s="139" t="s">
        <v>1</v>
      </c>
      <c r="N180" s="140" t="s">
        <v>44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138</v>
      </c>
      <c r="AT180" s="143" t="s">
        <v>133</v>
      </c>
      <c r="AU180" s="143" t="s">
        <v>89</v>
      </c>
      <c r="AY180" s="17" t="s">
        <v>131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87</v>
      </c>
      <c r="BK180" s="144">
        <f>ROUND(I180*H180,2)</f>
        <v>0</v>
      </c>
      <c r="BL180" s="17" t="s">
        <v>138</v>
      </c>
      <c r="BM180" s="143" t="s">
        <v>192</v>
      </c>
    </row>
    <row r="181" spans="2:65" s="1" customFormat="1" ht="19.5">
      <c r="B181" s="32"/>
      <c r="D181" s="145" t="s">
        <v>140</v>
      </c>
      <c r="F181" s="146" t="s">
        <v>193</v>
      </c>
      <c r="I181" s="147"/>
      <c r="L181" s="32"/>
      <c r="M181" s="148"/>
      <c r="T181" s="56"/>
      <c r="AT181" s="17" t="s">
        <v>140</v>
      </c>
      <c r="AU181" s="17" t="s">
        <v>89</v>
      </c>
    </row>
    <row r="182" spans="2:65" s="1" customFormat="1" ht="11.25">
      <c r="B182" s="32"/>
      <c r="D182" s="149" t="s">
        <v>142</v>
      </c>
      <c r="F182" s="150" t="s">
        <v>194</v>
      </c>
      <c r="I182" s="147"/>
      <c r="L182" s="32"/>
      <c r="M182" s="148"/>
      <c r="T182" s="56"/>
      <c r="AT182" s="17" t="s">
        <v>142</v>
      </c>
      <c r="AU182" s="17" t="s">
        <v>89</v>
      </c>
    </row>
    <row r="183" spans="2:65" s="1" customFormat="1" ht="21.75" customHeight="1">
      <c r="B183" s="132"/>
      <c r="C183" s="133" t="s">
        <v>204</v>
      </c>
      <c r="D183" s="133" t="s">
        <v>133</v>
      </c>
      <c r="E183" s="134" t="s">
        <v>196</v>
      </c>
      <c r="F183" s="135" t="s">
        <v>197</v>
      </c>
      <c r="G183" s="136" t="s">
        <v>150</v>
      </c>
      <c r="H183" s="137">
        <v>18</v>
      </c>
      <c r="I183" s="138"/>
      <c r="J183" s="137">
        <f>ROUND(I183*H183,2)</f>
        <v>0</v>
      </c>
      <c r="K183" s="135" t="s">
        <v>137</v>
      </c>
      <c r="L183" s="32"/>
      <c r="M183" s="139" t="s">
        <v>1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138</v>
      </c>
      <c r="AT183" s="143" t="s">
        <v>133</v>
      </c>
      <c r="AU183" s="143" t="s">
        <v>89</v>
      </c>
      <c r="AY183" s="17" t="s">
        <v>131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138</v>
      </c>
      <c r="BM183" s="143" t="s">
        <v>198</v>
      </c>
    </row>
    <row r="184" spans="2:65" s="1" customFormat="1" ht="19.5">
      <c r="B184" s="32"/>
      <c r="D184" s="145" t="s">
        <v>140</v>
      </c>
      <c r="F184" s="146" t="s">
        <v>199</v>
      </c>
      <c r="I184" s="147"/>
      <c r="L184" s="32"/>
      <c r="M184" s="148"/>
      <c r="T184" s="56"/>
      <c r="AT184" s="17" t="s">
        <v>140</v>
      </c>
      <c r="AU184" s="17" t="s">
        <v>89</v>
      </c>
    </row>
    <row r="185" spans="2:65" s="1" customFormat="1" ht="11.25">
      <c r="B185" s="32"/>
      <c r="D185" s="149" t="s">
        <v>142</v>
      </c>
      <c r="F185" s="150" t="s">
        <v>200</v>
      </c>
      <c r="I185" s="147"/>
      <c r="L185" s="32"/>
      <c r="M185" s="148"/>
      <c r="T185" s="56"/>
      <c r="AT185" s="17" t="s">
        <v>142</v>
      </c>
      <c r="AU185" s="17" t="s">
        <v>89</v>
      </c>
    </row>
    <row r="186" spans="2:65" s="1" customFormat="1" ht="19.5">
      <c r="B186" s="32"/>
      <c r="D186" s="145" t="s">
        <v>182</v>
      </c>
      <c r="F186" s="171" t="s">
        <v>379</v>
      </c>
      <c r="I186" s="147"/>
      <c r="L186" s="32"/>
      <c r="M186" s="148"/>
      <c r="T186" s="56"/>
      <c r="AT186" s="17" t="s">
        <v>182</v>
      </c>
      <c r="AU186" s="17" t="s">
        <v>89</v>
      </c>
    </row>
    <row r="187" spans="2:65" s="12" customFormat="1" ht="11.25">
      <c r="B187" s="151"/>
      <c r="D187" s="145" t="s">
        <v>144</v>
      </c>
      <c r="E187" s="152" t="s">
        <v>1</v>
      </c>
      <c r="F187" s="153" t="s">
        <v>365</v>
      </c>
      <c r="H187" s="152" t="s">
        <v>1</v>
      </c>
      <c r="I187" s="154"/>
      <c r="L187" s="151"/>
      <c r="M187" s="155"/>
      <c r="T187" s="156"/>
      <c r="AT187" s="152" t="s">
        <v>144</v>
      </c>
      <c r="AU187" s="152" t="s">
        <v>89</v>
      </c>
      <c r="AV187" s="12" t="s">
        <v>87</v>
      </c>
      <c r="AW187" s="12" t="s">
        <v>35</v>
      </c>
      <c r="AX187" s="12" t="s">
        <v>79</v>
      </c>
      <c r="AY187" s="152" t="s">
        <v>131</v>
      </c>
    </row>
    <row r="188" spans="2:65" s="12" customFormat="1" ht="11.25">
      <c r="B188" s="151"/>
      <c r="D188" s="145" t="s">
        <v>144</v>
      </c>
      <c r="E188" s="152" t="s">
        <v>1</v>
      </c>
      <c r="F188" s="153" t="s">
        <v>202</v>
      </c>
      <c r="H188" s="152" t="s">
        <v>1</v>
      </c>
      <c r="I188" s="154"/>
      <c r="L188" s="151"/>
      <c r="M188" s="155"/>
      <c r="T188" s="156"/>
      <c r="AT188" s="152" t="s">
        <v>144</v>
      </c>
      <c r="AU188" s="152" t="s">
        <v>89</v>
      </c>
      <c r="AV188" s="12" t="s">
        <v>87</v>
      </c>
      <c r="AW188" s="12" t="s">
        <v>35</v>
      </c>
      <c r="AX188" s="12" t="s">
        <v>79</v>
      </c>
      <c r="AY188" s="152" t="s">
        <v>131</v>
      </c>
    </row>
    <row r="189" spans="2:65" s="13" customFormat="1" ht="11.25">
      <c r="B189" s="157"/>
      <c r="D189" s="145" t="s">
        <v>144</v>
      </c>
      <c r="E189" s="158" t="s">
        <v>1</v>
      </c>
      <c r="F189" s="159" t="s">
        <v>380</v>
      </c>
      <c r="H189" s="160">
        <v>18</v>
      </c>
      <c r="I189" s="161"/>
      <c r="L189" s="157"/>
      <c r="M189" s="162"/>
      <c r="T189" s="163"/>
      <c r="AT189" s="158" t="s">
        <v>144</v>
      </c>
      <c r="AU189" s="158" t="s">
        <v>89</v>
      </c>
      <c r="AV189" s="13" t="s">
        <v>89</v>
      </c>
      <c r="AW189" s="13" t="s">
        <v>35</v>
      </c>
      <c r="AX189" s="13" t="s">
        <v>79</v>
      </c>
      <c r="AY189" s="158" t="s">
        <v>131</v>
      </c>
    </row>
    <row r="190" spans="2:65" s="14" customFormat="1" ht="11.25">
      <c r="B190" s="164"/>
      <c r="D190" s="145" t="s">
        <v>144</v>
      </c>
      <c r="E190" s="165" t="s">
        <v>1</v>
      </c>
      <c r="F190" s="166" t="s">
        <v>147</v>
      </c>
      <c r="H190" s="167">
        <v>18</v>
      </c>
      <c r="I190" s="168"/>
      <c r="L190" s="164"/>
      <c r="M190" s="169"/>
      <c r="T190" s="170"/>
      <c r="AT190" s="165" t="s">
        <v>144</v>
      </c>
      <c r="AU190" s="165" t="s">
        <v>89</v>
      </c>
      <c r="AV190" s="14" t="s">
        <v>138</v>
      </c>
      <c r="AW190" s="14" t="s">
        <v>35</v>
      </c>
      <c r="AX190" s="14" t="s">
        <v>87</v>
      </c>
      <c r="AY190" s="165" t="s">
        <v>131</v>
      </c>
    </row>
    <row r="191" spans="2:65" s="1" customFormat="1" ht="21.75" customHeight="1">
      <c r="B191" s="132"/>
      <c r="C191" s="133" t="s">
        <v>213</v>
      </c>
      <c r="D191" s="133" t="s">
        <v>133</v>
      </c>
      <c r="E191" s="134" t="s">
        <v>205</v>
      </c>
      <c r="F191" s="135" t="s">
        <v>206</v>
      </c>
      <c r="G191" s="136" t="s">
        <v>150</v>
      </c>
      <c r="H191" s="137">
        <v>1</v>
      </c>
      <c r="I191" s="138"/>
      <c r="J191" s="137">
        <f>ROUND(I191*H191,2)</f>
        <v>0</v>
      </c>
      <c r="K191" s="135" t="s">
        <v>137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138</v>
      </c>
      <c r="AT191" s="143" t="s">
        <v>133</v>
      </c>
      <c r="AU191" s="143" t="s">
        <v>89</v>
      </c>
      <c r="AY191" s="17" t="s">
        <v>131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138</v>
      </c>
      <c r="BM191" s="143" t="s">
        <v>207</v>
      </c>
    </row>
    <row r="192" spans="2:65" s="1" customFormat="1" ht="19.5">
      <c r="B192" s="32"/>
      <c r="D192" s="145" t="s">
        <v>140</v>
      </c>
      <c r="F192" s="146" t="s">
        <v>208</v>
      </c>
      <c r="I192" s="147"/>
      <c r="L192" s="32"/>
      <c r="M192" s="148"/>
      <c r="T192" s="56"/>
      <c r="AT192" s="17" t="s">
        <v>140</v>
      </c>
      <c r="AU192" s="17" t="s">
        <v>89</v>
      </c>
    </row>
    <row r="193" spans="2:65" s="1" customFormat="1" ht="11.25">
      <c r="B193" s="32"/>
      <c r="D193" s="149" t="s">
        <v>142</v>
      </c>
      <c r="F193" s="150" t="s">
        <v>209</v>
      </c>
      <c r="I193" s="147"/>
      <c r="L193" s="32"/>
      <c r="M193" s="148"/>
      <c r="T193" s="56"/>
      <c r="AT193" s="17" t="s">
        <v>142</v>
      </c>
      <c r="AU193" s="17" t="s">
        <v>89</v>
      </c>
    </row>
    <row r="194" spans="2:65" s="1" customFormat="1" ht="29.25">
      <c r="B194" s="32"/>
      <c r="D194" s="145" t="s">
        <v>182</v>
      </c>
      <c r="F194" s="171" t="s">
        <v>381</v>
      </c>
      <c r="I194" s="147"/>
      <c r="L194" s="32"/>
      <c r="M194" s="148"/>
      <c r="T194" s="56"/>
      <c r="AT194" s="17" t="s">
        <v>182</v>
      </c>
      <c r="AU194" s="17" t="s">
        <v>89</v>
      </c>
    </row>
    <row r="195" spans="2:65" s="12" customFormat="1" ht="11.25">
      <c r="B195" s="151"/>
      <c r="D195" s="145" t="s">
        <v>144</v>
      </c>
      <c r="E195" s="152" t="s">
        <v>1</v>
      </c>
      <c r="F195" s="153" t="s">
        <v>365</v>
      </c>
      <c r="H195" s="152" t="s">
        <v>1</v>
      </c>
      <c r="I195" s="154"/>
      <c r="L195" s="151"/>
      <c r="M195" s="155"/>
      <c r="T195" s="156"/>
      <c r="AT195" s="152" t="s">
        <v>144</v>
      </c>
      <c r="AU195" s="152" t="s">
        <v>89</v>
      </c>
      <c r="AV195" s="12" t="s">
        <v>87</v>
      </c>
      <c r="AW195" s="12" t="s">
        <v>35</v>
      </c>
      <c r="AX195" s="12" t="s">
        <v>79</v>
      </c>
      <c r="AY195" s="152" t="s">
        <v>131</v>
      </c>
    </row>
    <row r="196" spans="2:65" s="12" customFormat="1" ht="11.25">
      <c r="B196" s="151"/>
      <c r="D196" s="145" t="s">
        <v>144</v>
      </c>
      <c r="E196" s="152" t="s">
        <v>1</v>
      </c>
      <c r="F196" s="153" t="s">
        <v>211</v>
      </c>
      <c r="H196" s="152" t="s">
        <v>1</v>
      </c>
      <c r="I196" s="154"/>
      <c r="L196" s="151"/>
      <c r="M196" s="155"/>
      <c r="T196" s="156"/>
      <c r="AT196" s="152" t="s">
        <v>144</v>
      </c>
      <c r="AU196" s="152" t="s">
        <v>89</v>
      </c>
      <c r="AV196" s="12" t="s">
        <v>87</v>
      </c>
      <c r="AW196" s="12" t="s">
        <v>35</v>
      </c>
      <c r="AX196" s="12" t="s">
        <v>79</v>
      </c>
      <c r="AY196" s="152" t="s">
        <v>131</v>
      </c>
    </row>
    <row r="197" spans="2:65" s="13" customFormat="1" ht="11.25">
      <c r="B197" s="157"/>
      <c r="D197" s="145" t="s">
        <v>144</v>
      </c>
      <c r="E197" s="158" t="s">
        <v>1</v>
      </c>
      <c r="F197" s="159" t="s">
        <v>306</v>
      </c>
      <c r="H197" s="160">
        <v>1</v>
      </c>
      <c r="I197" s="161"/>
      <c r="L197" s="157"/>
      <c r="M197" s="162"/>
      <c r="T197" s="163"/>
      <c r="AT197" s="158" t="s">
        <v>144</v>
      </c>
      <c r="AU197" s="158" t="s">
        <v>89</v>
      </c>
      <c r="AV197" s="13" t="s">
        <v>89</v>
      </c>
      <c r="AW197" s="13" t="s">
        <v>35</v>
      </c>
      <c r="AX197" s="13" t="s">
        <v>79</v>
      </c>
      <c r="AY197" s="158" t="s">
        <v>131</v>
      </c>
    </row>
    <row r="198" spans="2:65" s="14" customFormat="1" ht="11.25">
      <c r="B198" s="164"/>
      <c r="D198" s="145" t="s">
        <v>144</v>
      </c>
      <c r="E198" s="165" t="s">
        <v>1</v>
      </c>
      <c r="F198" s="166" t="s">
        <v>147</v>
      </c>
      <c r="H198" s="167">
        <v>1</v>
      </c>
      <c r="I198" s="168"/>
      <c r="L198" s="164"/>
      <c r="M198" s="169"/>
      <c r="T198" s="170"/>
      <c r="AT198" s="165" t="s">
        <v>144</v>
      </c>
      <c r="AU198" s="165" t="s">
        <v>89</v>
      </c>
      <c r="AV198" s="14" t="s">
        <v>138</v>
      </c>
      <c r="AW198" s="14" t="s">
        <v>35</v>
      </c>
      <c r="AX198" s="14" t="s">
        <v>87</v>
      </c>
      <c r="AY198" s="165" t="s">
        <v>131</v>
      </c>
    </row>
    <row r="199" spans="2:65" s="1" customFormat="1" ht="24.2" customHeight="1">
      <c r="B199" s="132"/>
      <c r="C199" s="133" t="s">
        <v>222</v>
      </c>
      <c r="D199" s="133" t="s">
        <v>133</v>
      </c>
      <c r="E199" s="134" t="s">
        <v>214</v>
      </c>
      <c r="F199" s="135" t="s">
        <v>215</v>
      </c>
      <c r="G199" s="136" t="s">
        <v>136</v>
      </c>
      <c r="H199" s="137">
        <v>2770.57</v>
      </c>
      <c r="I199" s="138"/>
      <c r="J199" s="137">
        <f>ROUND(I199*H199,2)</f>
        <v>0</v>
      </c>
      <c r="K199" s="135" t="s">
        <v>137</v>
      </c>
      <c r="L199" s="32"/>
      <c r="M199" s="139" t="s">
        <v>1</v>
      </c>
      <c r="N199" s="140" t="s">
        <v>44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138</v>
      </c>
      <c r="AT199" s="143" t="s">
        <v>133</v>
      </c>
      <c r="AU199" s="143" t="s">
        <v>89</v>
      </c>
      <c r="AY199" s="17" t="s">
        <v>131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87</v>
      </c>
      <c r="BK199" s="144">
        <f>ROUND(I199*H199,2)</f>
        <v>0</v>
      </c>
      <c r="BL199" s="17" t="s">
        <v>138</v>
      </c>
      <c r="BM199" s="143" t="s">
        <v>216</v>
      </c>
    </row>
    <row r="200" spans="2:65" s="1" customFormat="1" ht="19.5">
      <c r="B200" s="32"/>
      <c r="D200" s="145" t="s">
        <v>140</v>
      </c>
      <c r="F200" s="146" t="s">
        <v>217</v>
      </c>
      <c r="I200" s="147"/>
      <c r="L200" s="32"/>
      <c r="M200" s="148"/>
      <c r="T200" s="56"/>
      <c r="AT200" s="17" t="s">
        <v>140</v>
      </c>
      <c r="AU200" s="17" t="s">
        <v>89</v>
      </c>
    </row>
    <row r="201" spans="2:65" s="1" customFormat="1" ht="11.25">
      <c r="B201" s="32"/>
      <c r="D201" s="149" t="s">
        <v>142</v>
      </c>
      <c r="F201" s="150" t="s">
        <v>218</v>
      </c>
      <c r="I201" s="147"/>
      <c r="L201" s="32"/>
      <c r="M201" s="148"/>
      <c r="T201" s="56"/>
      <c r="AT201" s="17" t="s">
        <v>142</v>
      </c>
      <c r="AU201" s="17" t="s">
        <v>89</v>
      </c>
    </row>
    <row r="202" spans="2:65" s="12" customFormat="1" ht="22.5">
      <c r="B202" s="151"/>
      <c r="D202" s="145" t="s">
        <v>144</v>
      </c>
      <c r="E202" s="152" t="s">
        <v>1</v>
      </c>
      <c r="F202" s="153" t="s">
        <v>382</v>
      </c>
      <c r="H202" s="152" t="s">
        <v>1</v>
      </c>
      <c r="I202" s="154"/>
      <c r="L202" s="151"/>
      <c r="M202" s="155"/>
      <c r="T202" s="156"/>
      <c r="AT202" s="152" t="s">
        <v>144</v>
      </c>
      <c r="AU202" s="152" t="s">
        <v>89</v>
      </c>
      <c r="AV202" s="12" t="s">
        <v>87</v>
      </c>
      <c r="AW202" s="12" t="s">
        <v>35</v>
      </c>
      <c r="AX202" s="12" t="s">
        <v>79</v>
      </c>
      <c r="AY202" s="152" t="s">
        <v>131</v>
      </c>
    </row>
    <row r="203" spans="2:65" s="12" customFormat="1" ht="11.25">
      <c r="B203" s="151"/>
      <c r="D203" s="145" t="s">
        <v>144</v>
      </c>
      <c r="E203" s="152" t="s">
        <v>1</v>
      </c>
      <c r="F203" s="153" t="s">
        <v>220</v>
      </c>
      <c r="H203" s="152" t="s">
        <v>1</v>
      </c>
      <c r="I203" s="154"/>
      <c r="L203" s="151"/>
      <c r="M203" s="155"/>
      <c r="T203" s="156"/>
      <c r="AT203" s="152" t="s">
        <v>144</v>
      </c>
      <c r="AU203" s="152" t="s">
        <v>89</v>
      </c>
      <c r="AV203" s="12" t="s">
        <v>87</v>
      </c>
      <c r="AW203" s="12" t="s">
        <v>35</v>
      </c>
      <c r="AX203" s="12" t="s">
        <v>79</v>
      </c>
      <c r="AY203" s="152" t="s">
        <v>131</v>
      </c>
    </row>
    <row r="204" spans="2:65" s="13" customFormat="1" ht="11.25">
      <c r="B204" s="157"/>
      <c r="D204" s="145" t="s">
        <v>144</v>
      </c>
      <c r="E204" s="158" t="s">
        <v>1</v>
      </c>
      <c r="F204" s="159" t="s">
        <v>383</v>
      </c>
      <c r="H204" s="160">
        <v>2770.57</v>
      </c>
      <c r="I204" s="161"/>
      <c r="L204" s="157"/>
      <c r="M204" s="162"/>
      <c r="T204" s="163"/>
      <c r="AT204" s="158" t="s">
        <v>144</v>
      </c>
      <c r="AU204" s="158" t="s">
        <v>89</v>
      </c>
      <c r="AV204" s="13" t="s">
        <v>89</v>
      </c>
      <c r="AW204" s="13" t="s">
        <v>35</v>
      </c>
      <c r="AX204" s="13" t="s">
        <v>79</v>
      </c>
      <c r="AY204" s="158" t="s">
        <v>131</v>
      </c>
    </row>
    <row r="205" spans="2:65" s="14" customFormat="1" ht="11.25">
      <c r="B205" s="164"/>
      <c r="D205" s="145" t="s">
        <v>144</v>
      </c>
      <c r="E205" s="165" t="s">
        <v>1</v>
      </c>
      <c r="F205" s="166" t="s">
        <v>147</v>
      </c>
      <c r="H205" s="167">
        <v>2770.57</v>
      </c>
      <c r="I205" s="168"/>
      <c r="L205" s="164"/>
      <c r="M205" s="169"/>
      <c r="T205" s="170"/>
      <c r="AT205" s="165" t="s">
        <v>144</v>
      </c>
      <c r="AU205" s="165" t="s">
        <v>89</v>
      </c>
      <c r="AV205" s="14" t="s">
        <v>138</v>
      </c>
      <c r="AW205" s="14" t="s">
        <v>35</v>
      </c>
      <c r="AX205" s="14" t="s">
        <v>87</v>
      </c>
      <c r="AY205" s="165" t="s">
        <v>131</v>
      </c>
    </row>
    <row r="206" spans="2:65" s="1" customFormat="1" ht="33" customHeight="1">
      <c r="B206" s="132"/>
      <c r="C206" s="133" t="s">
        <v>230</v>
      </c>
      <c r="D206" s="133" t="s">
        <v>133</v>
      </c>
      <c r="E206" s="134" t="s">
        <v>223</v>
      </c>
      <c r="F206" s="135" t="s">
        <v>224</v>
      </c>
      <c r="G206" s="136" t="s">
        <v>225</v>
      </c>
      <c r="H206" s="137">
        <v>77.099999999999994</v>
      </c>
      <c r="I206" s="138"/>
      <c r="J206" s="137">
        <f>ROUND(I206*H206,2)</f>
        <v>0</v>
      </c>
      <c r="K206" s="135" t="s">
        <v>137</v>
      </c>
      <c r="L206" s="32"/>
      <c r="M206" s="139" t="s">
        <v>1</v>
      </c>
      <c r="N206" s="140" t="s">
        <v>44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138</v>
      </c>
      <c r="AT206" s="143" t="s">
        <v>133</v>
      </c>
      <c r="AU206" s="143" t="s">
        <v>89</v>
      </c>
      <c r="AY206" s="17" t="s">
        <v>131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87</v>
      </c>
      <c r="BK206" s="144">
        <f>ROUND(I206*H206,2)</f>
        <v>0</v>
      </c>
      <c r="BL206" s="17" t="s">
        <v>138</v>
      </c>
      <c r="BM206" s="143" t="s">
        <v>226</v>
      </c>
    </row>
    <row r="207" spans="2:65" s="1" customFormat="1" ht="19.5">
      <c r="B207" s="32"/>
      <c r="D207" s="145" t="s">
        <v>140</v>
      </c>
      <c r="F207" s="146" t="s">
        <v>227</v>
      </c>
      <c r="I207" s="147"/>
      <c r="L207" s="32"/>
      <c r="M207" s="148"/>
      <c r="T207" s="56"/>
      <c r="AT207" s="17" t="s">
        <v>140</v>
      </c>
      <c r="AU207" s="17" t="s">
        <v>89</v>
      </c>
    </row>
    <row r="208" spans="2:65" s="1" customFormat="1" ht="11.25">
      <c r="B208" s="32"/>
      <c r="D208" s="149" t="s">
        <v>142</v>
      </c>
      <c r="F208" s="150" t="s">
        <v>228</v>
      </c>
      <c r="I208" s="147"/>
      <c r="L208" s="32"/>
      <c r="M208" s="148"/>
      <c r="T208" s="56"/>
      <c r="AT208" s="17" t="s">
        <v>142</v>
      </c>
      <c r="AU208" s="17" t="s">
        <v>89</v>
      </c>
    </row>
    <row r="209" spans="2:65" s="12" customFormat="1" ht="22.5">
      <c r="B209" s="151"/>
      <c r="D209" s="145" t="s">
        <v>144</v>
      </c>
      <c r="E209" s="152" t="s">
        <v>1</v>
      </c>
      <c r="F209" s="153" t="s">
        <v>382</v>
      </c>
      <c r="H209" s="152" t="s">
        <v>1</v>
      </c>
      <c r="I209" s="154"/>
      <c r="L209" s="151"/>
      <c r="M209" s="155"/>
      <c r="T209" s="156"/>
      <c r="AT209" s="152" t="s">
        <v>144</v>
      </c>
      <c r="AU209" s="152" t="s">
        <v>89</v>
      </c>
      <c r="AV209" s="12" t="s">
        <v>87</v>
      </c>
      <c r="AW209" s="12" t="s">
        <v>35</v>
      </c>
      <c r="AX209" s="12" t="s">
        <v>79</v>
      </c>
      <c r="AY209" s="152" t="s">
        <v>131</v>
      </c>
    </row>
    <row r="210" spans="2:65" s="13" customFormat="1" ht="11.25">
      <c r="B210" s="157"/>
      <c r="D210" s="145" t="s">
        <v>144</v>
      </c>
      <c r="E210" s="158" t="s">
        <v>1</v>
      </c>
      <c r="F210" s="159" t="s">
        <v>384</v>
      </c>
      <c r="H210" s="160">
        <v>77.099999999999994</v>
      </c>
      <c r="I210" s="161"/>
      <c r="L210" s="157"/>
      <c r="M210" s="162"/>
      <c r="T210" s="163"/>
      <c r="AT210" s="158" t="s">
        <v>144</v>
      </c>
      <c r="AU210" s="158" t="s">
        <v>89</v>
      </c>
      <c r="AV210" s="13" t="s">
        <v>89</v>
      </c>
      <c r="AW210" s="13" t="s">
        <v>35</v>
      </c>
      <c r="AX210" s="13" t="s">
        <v>79</v>
      </c>
      <c r="AY210" s="158" t="s">
        <v>131</v>
      </c>
    </row>
    <row r="211" spans="2:65" s="14" customFormat="1" ht="11.25">
      <c r="B211" s="164"/>
      <c r="D211" s="145" t="s">
        <v>144</v>
      </c>
      <c r="E211" s="165" t="s">
        <v>1</v>
      </c>
      <c r="F211" s="166" t="s">
        <v>147</v>
      </c>
      <c r="H211" s="167">
        <v>77.099999999999994</v>
      </c>
      <c r="I211" s="168"/>
      <c r="L211" s="164"/>
      <c r="M211" s="169"/>
      <c r="T211" s="170"/>
      <c r="AT211" s="165" t="s">
        <v>144</v>
      </c>
      <c r="AU211" s="165" t="s">
        <v>89</v>
      </c>
      <c r="AV211" s="14" t="s">
        <v>138</v>
      </c>
      <c r="AW211" s="14" t="s">
        <v>35</v>
      </c>
      <c r="AX211" s="14" t="s">
        <v>87</v>
      </c>
      <c r="AY211" s="165" t="s">
        <v>131</v>
      </c>
    </row>
    <row r="212" spans="2:65" s="1" customFormat="1" ht="33" customHeight="1">
      <c r="B212" s="132"/>
      <c r="C212" s="133" t="s">
        <v>237</v>
      </c>
      <c r="D212" s="133" t="s">
        <v>133</v>
      </c>
      <c r="E212" s="134" t="s">
        <v>385</v>
      </c>
      <c r="F212" s="135" t="s">
        <v>386</v>
      </c>
      <c r="G212" s="136" t="s">
        <v>225</v>
      </c>
      <c r="H212" s="137">
        <v>663</v>
      </c>
      <c r="I212" s="138"/>
      <c r="J212" s="137">
        <f>ROUND(I212*H212,2)</f>
        <v>0</v>
      </c>
      <c r="K212" s="135" t="s">
        <v>137</v>
      </c>
      <c r="L212" s="32"/>
      <c r="M212" s="139" t="s">
        <v>1</v>
      </c>
      <c r="N212" s="140" t="s">
        <v>44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138</v>
      </c>
      <c r="AT212" s="143" t="s">
        <v>133</v>
      </c>
      <c r="AU212" s="143" t="s">
        <v>89</v>
      </c>
      <c r="AY212" s="17" t="s">
        <v>131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87</v>
      </c>
      <c r="BK212" s="144">
        <f>ROUND(I212*H212,2)</f>
        <v>0</v>
      </c>
      <c r="BL212" s="17" t="s">
        <v>138</v>
      </c>
      <c r="BM212" s="143" t="s">
        <v>387</v>
      </c>
    </row>
    <row r="213" spans="2:65" s="1" customFormat="1" ht="29.25">
      <c r="B213" s="32"/>
      <c r="D213" s="145" t="s">
        <v>140</v>
      </c>
      <c r="F213" s="146" t="s">
        <v>388</v>
      </c>
      <c r="I213" s="147"/>
      <c r="L213" s="32"/>
      <c r="M213" s="148"/>
      <c r="T213" s="56"/>
      <c r="AT213" s="17" t="s">
        <v>140</v>
      </c>
      <c r="AU213" s="17" t="s">
        <v>89</v>
      </c>
    </row>
    <row r="214" spans="2:65" s="1" customFormat="1" ht="11.25">
      <c r="B214" s="32"/>
      <c r="D214" s="149" t="s">
        <v>142</v>
      </c>
      <c r="F214" s="150" t="s">
        <v>389</v>
      </c>
      <c r="I214" s="147"/>
      <c r="L214" s="32"/>
      <c r="M214" s="148"/>
      <c r="T214" s="56"/>
      <c r="AT214" s="17" t="s">
        <v>142</v>
      </c>
      <c r="AU214" s="17" t="s">
        <v>89</v>
      </c>
    </row>
    <row r="215" spans="2:65" s="12" customFormat="1" ht="22.5">
      <c r="B215" s="151"/>
      <c r="D215" s="145" t="s">
        <v>144</v>
      </c>
      <c r="E215" s="152" t="s">
        <v>1</v>
      </c>
      <c r="F215" s="153" t="s">
        <v>382</v>
      </c>
      <c r="H215" s="152" t="s">
        <v>1</v>
      </c>
      <c r="I215" s="154"/>
      <c r="L215" s="151"/>
      <c r="M215" s="155"/>
      <c r="T215" s="156"/>
      <c r="AT215" s="152" t="s">
        <v>144</v>
      </c>
      <c r="AU215" s="152" t="s">
        <v>89</v>
      </c>
      <c r="AV215" s="12" t="s">
        <v>87</v>
      </c>
      <c r="AW215" s="12" t="s">
        <v>35</v>
      </c>
      <c r="AX215" s="12" t="s">
        <v>79</v>
      </c>
      <c r="AY215" s="152" t="s">
        <v>131</v>
      </c>
    </row>
    <row r="216" spans="2:65" s="13" customFormat="1" ht="11.25">
      <c r="B216" s="157"/>
      <c r="D216" s="145" t="s">
        <v>144</v>
      </c>
      <c r="E216" s="158" t="s">
        <v>1</v>
      </c>
      <c r="F216" s="159" t="s">
        <v>390</v>
      </c>
      <c r="H216" s="160">
        <v>663</v>
      </c>
      <c r="I216" s="161"/>
      <c r="L216" s="157"/>
      <c r="M216" s="162"/>
      <c r="T216" s="163"/>
      <c r="AT216" s="158" t="s">
        <v>144</v>
      </c>
      <c r="AU216" s="158" t="s">
        <v>89</v>
      </c>
      <c r="AV216" s="13" t="s">
        <v>89</v>
      </c>
      <c r="AW216" s="13" t="s">
        <v>35</v>
      </c>
      <c r="AX216" s="13" t="s">
        <v>79</v>
      </c>
      <c r="AY216" s="158" t="s">
        <v>131</v>
      </c>
    </row>
    <row r="217" spans="2:65" s="14" customFormat="1" ht="11.25">
      <c r="B217" s="164"/>
      <c r="D217" s="145" t="s">
        <v>144</v>
      </c>
      <c r="E217" s="165" t="s">
        <v>1</v>
      </c>
      <c r="F217" s="166" t="s">
        <v>147</v>
      </c>
      <c r="H217" s="167">
        <v>663</v>
      </c>
      <c r="I217" s="168"/>
      <c r="L217" s="164"/>
      <c r="M217" s="169"/>
      <c r="T217" s="170"/>
      <c r="AT217" s="165" t="s">
        <v>144</v>
      </c>
      <c r="AU217" s="165" t="s">
        <v>89</v>
      </c>
      <c r="AV217" s="14" t="s">
        <v>138</v>
      </c>
      <c r="AW217" s="14" t="s">
        <v>35</v>
      </c>
      <c r="AX217" s="14" t="s">
        <v>87</v>
      </c>
      <c r="AY217" s="165" t="s">
        <v>131</v>
      </c>
    </row>
    <row r="218" spans="2:65" s="1" customFormat="1" ht="16.5" customHeight="1">
      <c r="B218" s="132"/>
      <c r="C218" s="133" t="s">
        <v>8</v>
      </c>
      <c r="D218" s="133" t="s">
        <v>133</v>
      </c>
      <c r="E218" s="134" t="s">
        <v>238</v>
      </c>
      <c r="F218" s="135" t="s">
        <v>239</v>
      </c>
      <c r="G218" s="136" t="s">
        <v>150</v>
      </c>
      <c r="H218" s="137">
        <v>10</v>
      </c>
      <c r="I218" s="138"/>
      <c r="J218" s="137">
        <f>ROUND(I218*H218,2)</f>
        <v>0</v>
      </c>
      <c r="K218" s="135" t="s">
        <v>160</v>
      </c>
      <c r="L218" s="32"/>
      <c r="M218" s="139" t="s">
        <v>1</v>
      </c>
      <c r="N218" s="140" t="s">
        <v>44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138</v>
      </c>
      <c r="AT218" s="143" t="s">
        <v>133</v>
      </c>
      <c r="AU218" s="143" t="s">
        <v>89</v>
      </c>
      <c r="AY218" s="17" t="s">
        <v>131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87</v>
      </c>
      <c r="BK218" s="144">
        <f>ROUND(I218*H218,2)</f>
        <v>0</v>
      </c>
      <c r="BL218" s="17" t="s">
        <v>138</v>
      </c>
      <c r="BM218" s="143" t="s">
        <v>240</v>
      </c>
    </row>
    <row r="219" spans="2:65" s="1" customFormat="1" ht="16.5" customHeight="1">
      <c r="B219" s="132"/>
      <c r="C219" s="133" t="s">
        <v>244</v>
      </c>
      <c r="D219" s="133" t="s">
        <v>133</v>
      </c>
      <c r="E219" s="134" t="s">
        <v>241</v>
      </c>
      <c r="F219" s="135" t="s">
        <v>242</v>
      </c>
      <c r="G219" s="136" t="s">
        <v>150</v>
      </c>
      <c r="H219" s="137">
        <v>2</v>
      </c>
      <c r="I219" s="138"/>
      <c r="J219" s="137">
        <f>ROUND(I219*H219,2)</f>
        <v>0</v>
      </c>
      <c r="K219" s="135" t="s">
        <v>160</v>
      </c>
      <c r="L219" s="32"/>
      <c r="M219" s="139" t="s">
        <v>1</v>
      </c>
      <c r="N219" s="140" t="s">
        <v>44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138</v>
      </c>
      <c r="AT219" s="143" t="s">
        <v>133</v>
      </c>
      <c r="AU219" s="143" t="s">
        <v>89</v>
      </c>
      <c r="AY219" s="17" t="s">
        <v>131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87</v>
      </c>
      <c r="BK219" s="144">
        <f>ROUND(I219*H219,2)</f>
        <v>0</v>
      </c>
      <c r="BL219" s="17" t="s">
        <v>138</v>
      </c>
      <c r="BM219" s="143" t="s">
        <v>243</v>
      </c>
    </row>
    <row r="220" spans="2:65" s="1" customFormat="1" ht="37.9" customHeight="1">
      <c r="B220" s="132"/>
      <c r="C220" s="133" t="s">
        <v>253</v>
      </c>
      <c r="D220" s="133" t="s">
        <v>133</v>
      </c>
      <c r="E220" s="134" t="s">
        <v>245</v>
      </c>
      <c r="F220" s="135" t="s">
        <v>246</v>
      </c>
      <c r="G220" s="136" t="s">
        <v>225</v>
      </c>
      <c r="H220" s="137">
        <v>1181.5999999999999</v>
      </c>
      <c r="I220" s="138"/>
      <c r="J220" s="137">
        <f>ROUND(I220*H220,2)</f>
        <v>0</v>
      </c>
      <c r="K220" s="135" t="s">
        <v>137</v>
      </c>
      <c r="L220" s="32"/>
      <c r="M220" s="139" t="s">
        <v>1</v>
      </c>
      <c r="N220" s="140" t="s">
        <v>44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138</v>
      </c>
      <c r="AT220" s="143" t="s">
        <v>133</v>
      </c>
      <c r="AU220" s="143" t="s">
        <v>89</v>
      </c>
      <c r="AY220" s="17" t="s">
        <v>131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87</v>
      </c>
      <c r="BK220" s="144">
        <f>ROUND(I220*H220,2)</f>
        <v>0</v>
      </c>
      <c r="BL220" s="17" t="s">
        <v>138</v>
      </c>
      <c r="BM220" s="143" t="s">
        <v>391</v>
      </c>
    </row>
    <row r="221" spans="2:65" s="1" customFormat="1" ht="39">
      <c r="B221" s="32"/>
      <c r="D221" s="145" t="s">
        <v>140</v>
      </c>
      <c r="F221" s="146" t="s">
        <v>248</v>
      </c>
      <c r="I221" s="147"/>
      <c r="L221" s="32"/>
      <c r="M221" s="148"/>
      <c r="T221" s="56"/>
      <c r="AT221" s="17" t="s">
        <v>140</v>
      </c>
      <c r="AU221" s="17" t="s">
        <v>89</v>
      </c>
    </row>
    <row r="222" spans="2:65" s="1" customFormat="1" ht="11.25">
      <c r="B222" s="32"/>
      <c r="D222" s="149" t="s">
        <v>142</v>
      </c>
      <c r="F222" s="150" t="s">
        <v>249</v>
      </c>
      <c r="I222" s="147"/>
      <c r="L222" s="32"/>
      <c r="M222" s="148"/>
      <c r="T222" s="56"/>
      <c r="AT222" s="17" t="s">
        <v>142</v>
      </c>
      <c r="AU222" s="17" t="s">
        <v>89</v>
      </c>
    </row>
    <row r="223" spans="2:65" s="12" customFormat="1" ht="11.25">
      <c r="B223" s="151"/>
      <c r="D223" s="145" t="s">
        <v>144</v>
      </c>
      <c r="E223" s="152" t="s">
        <v>1</v>
      </c>
      <c r="F223" s="153" t="s">
        <v>251</v>
      </c>
      <c r="H223" s="152" t="s">
        <v>1</v>
      </c>
      <c r="I223" s="154"/>
      <c r="L223" s="151"/>
      <c r="M223" s="155"/>
      <c r="T223" s="156"/>
      <c r="AT223" s="152" t="s">
        <v>144</v>
      </c>
      <c r="AU223" s="152" t="s">
        <v>89</v>
      </c>
      <c r="AV223" s="12" t="s">
        <v>87</v>
      </c>
      <c r="AW223" s="12" t="s">
        <v>35</v>
      </c>
      <c r="AX223" s="12" t="s">
        <v>79</v>
      </c>
      <c r="AY223" s="152" t="s">
        <v>131</v>
      </c>
    </row>
    <row r="224" spans="2:65" s="13" customFormat="1" ht="11.25">
      <c r="B224" s="157"/>
      <c r="D224" s="145" t="s">
        <v>144</v>
      </c>
      <c r="E224" s="158" t="s">
        <v>1</v>
      </c>
      <c r="F224" s="159" t="s">
        <v>392</v>
      </c>
      <c r="H224" s="160">
        <v>554.1</v>
      </c>
      <c r="I224" s="161"/>
      <c r="L224" s="157"/>
      <c r="M224" s="162"/>
      <c r="T224" s="163"/>
      <c r="AT224" s="158" t="s">
        <v>144</v>
      </c>
      <c r="AU224" s="158" t="s">
        <v>89</v>
      </c>
      <c r="AV224" s="13" t="s">
        <v>89</v>
      </c>
      <c r="AW224" s="13" t="s">
        <v>35</v>
      </c>
      <c r="AX224" s="13" t="s">
        <v>79</v>
      </c>
      <c r="AY224" s="158" t="s">
        <v>131</v>
      </c>
    </row>
    <row r="225" spans="2:65" s="13" customFormat="1" ht="11.25">
      <c r="B225" s="157"/>
      <c r="D225" s="145" t="s">
        <v>144</v>
      </c>
      <c r="E225" s="158" t="s">
        <v>1</v>
      </c>
      <c r="F225" s="159" t="s">
        <v>393</v>
      </c>
      <c r="H225" s="160">
        <v>-35.5</v>
      </c>
      <c r="I225" s="161"/>
      <c r="L225" s="157"/>
      <c r="M225" s="162"/>
      <c r="T225" s="163"/>
      <c r="AT225" s="158" t="s">
        <v>144</v>
      </c>
      <c r="AU225" s="158" t="s">
        <v>89</v>
      </c>
      <c r="AV225" s="13" t="s">
        <v>89</v>
      </c>
      <c r="AW225" s="13" t="s">
        <v>35</v>
      </c>
      <c r="AX225" s="13" t="s">
        <v>79</v>
      </c>
      <c r="AY225" s="158" t="s">
        <v>131</v>
      </c>
    </row>
    <row r="226" spans="2:65" s="15" customFormat="1" ht="11.25">
      <c r="B226" s="175"/>
      <c r="D226" s="145" t="s">
        <v>144</v>
      </c>
      <c r="E226" s="176" t="s">
        <v>1</v>
      </c>
      <c r="F226" s="177" t="s">
        <v>394</v>
      </c>
      <c r="H226" s="178">
        <v>518.6</v>
      </c>
      <c r="I226" s="179"/>
      <c r="L226" s="175"/>
      <c r="M226" s="180"/>
      <c r="T226" s="181"/>
      <c r="AT226" s="176" t="s">
        <v>144</v>
      </c>
      <c r="AU226" s="176" t="s">
        <v>89</v>
      </c>
      <c r="AV226" s="15" t="s">
        <v>157</v>
      </c>
      <c r="AW226" s="15" t="s">
        <v>35</v>
      </c>
      <c r="AX226" s="15" t="s">
        <v>79</v>
      </c>
      <c r="AY226" s="176" t="s">
        <v>131</v>
      </c>
    </row>
    <row r="227" spans="2:65" s="12" customFormat="1" ht="22.5">
      <c r="B227" s="151"/>
      <c r="D227" s="145" t="s">
        <v>144</v>
      </c>
      <c r="E227" s="152" t="s">
        <v>1</v>
      </c>
      <c r="F227" s="153" t="s">
        <v>395</v>
      </c>
      <c r="H227" s="152" t="s">
        <v>1</v>
      </c>
      <c r="I227" s="154"/>
      <c r="L227" s="151"/>
      <c r="M227" s="155"/>
      <c r="T227" s="156"/>
      <c r="AT227" s="152" t="s">
        <v>144</v>
      </c>
      <c r="AU227" s="152" t="s">
        <v>89</v>
      </c>
      <c r="AV227" s="12" t="s">
        <v>87</v>
      </c>
      <c r="AW227" s="12" t="s">
        <v>35</v>
      </c>
      <c r="AX227" s="12" t="s">
        <v>79</v>
      </c>
      <c r="AY227" s="152" t="s">
        <v>131</v>
      </c>
    </row>
    <row r="228" spans="2:65" s="13" customFormat="1" ht="11.25">
      <c r="B228" s="157"/>
      <c r="D228" s="145" t="s">
        <v>144</v>
      </c>
      <c r="E228" s="158" t="s">
        <v>1</v>
      </c>
      <c r="F228" s="159" t="s">
        <v>390</v>
      </c>
      <c r="H228" s="160">
        <v>663</v>
      </c>
      <c r="I228" s="161"/>
      <c r="L228" s="157"/>
      <c r="M228" s="162"/>
      <c r="T228" s="163"/>
      <c r="AT228" s="158" t="s">
        <v>144</v>
      </c>
      <c r="AU228" s="158" t="s">
        <v>89</v>
      </c>
      <c r="AV228" s="13" t="s">
        <v>89</v>
      </c>
      <c r="AW228" s="13" t="s">
        <v>35</v>
      </c>
      <c r="AX228" s="13" t="s">
        <v>79</v>
      </c>
      <c r="AY228" s="158" t="s">
        <v>131</v>
      </c>
    </row>
    <row r="229" spans="2:65" s="14" customFormat="1" ht="11.25">
      <c r="B229" s="164"/>
      <c r="D229" s="145" t="s">
        <v>144</v>
      </c>
      <c r="E229" s="165" t="s">
        <v>1</v>
      </c>
      <c r="F229" s="166" t="s">
        <v>147</v>
      </c>
      <c r="H229" s="167">
        <v>1181.5999999999999</v>
      </c>
      <c r="I229" s="168"/>
      <c r="L229" s="164"/>
      <c r="M229" s="169"/>
      <c r="T229" s="170"/>
      <c r="AT229" s="165" t="s">
        <v>144</v>
      </c>
      <c r="AU229" s="165" t="s">
        <v>89</v>
      </c>
      <c r="AV229" s="14" t="s">
        <v>138</v>
      </c>
      <c r="AW229" s="14" t="s">
        <v>35</v>
      </c>
      <c r="AX229" s="14" t="s">
        <v>87</v>
      </c>
      <c r="AY229" s="165" t="s">
        <v>131</v>
      </c>
    </row>
    <row r="230" spans="2:65" s="1" customFormat="1" ht="37.9" customHeight="1">
      <c r="B230" s="132"/>
      <c r="C230" s="133" t="s">
        <v>259</v>
      </c>
      <c r="D230" s="133" t="s">
        <v>133</v>
      </c>
      <c r="E230" s="134" t="s">
        <v>254</v>
      </c>
      <c r="F230" s="135" t="s">
        <v>255</v>
      </c>
      <c r="G230" s="136" t="s">
        <v>225</v>
      </c>
      <c r="H230" s="137">
        <v>77.099999999999994</v>
      </c>
      <c r="I230" s="138"/>
      <c r="J230" s="137">
        <f>ROUND(I230*H230,2)</f>
        <v>0</v>
      </c>
      <c r="K230" s="135" t="s">
        <v>137</v>
      </c>
      <c r="L230" s="32"/>
      <c r="M230" s="139" t="s">
        <v>1</v>
      </c>
      <c r="N230" s="140" t="s">
        <v>44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138</v>
      </c>
      <c r="AT230" s="143" t="s">
        <v>133</v>
      </c>
      <c r="AU230" s="143" t="s">
        <v>89</v>
      </c>
      <c r="AY230" s="17" t="s">
        <v>131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87</v>
      </c>
      <c r="BK230" s="144">
        <f>ROUND(I230*H230,2)</f>
        <v>0</v>
      </c>
      <c r="BL230" s="17" t="s">
        <v>138</v>
      </c>
      <c r="BM230" s="143" t="s">
        <v>396</v>
      </c>
    </row>
    <row r="231" spans="2:65" s="1" customFormat="1" ht="39">
      <c r="B231" s="32"/>
      <c r="D231" s="145" t="s">
        <v>140</v>
      </c>
      <c r="F231" s="146" t="s">
        <v>257</v>
      </c>
      <c r="I231" s="147"/>
      <c r="L231" s="32"/>
      <c r="M231" s="148"/>
      <c r="T231" s="56"/>
      <c r="AT231" s="17" t="s">
        <v>140</v>
      </c>
      <c r="AU231" s="17" t="s">
        <v>89</v>
      </c>
    </row>
    <row r="232" spans="2:65" s="1" customFormat="1" ht="11.25">
      <c r="B232" s="32"/>
      <c r="D232" s="149" t="s">
        <v>142</v>
      </c>
      <c r="F232" s="150" t="s">
        <v>258</v>
      </c>
      <c r="I232" s="147"/>
      <c r="L232" s="32"/>
      <c r="M232" s="148"/>
      <c r="T232" s="56"/>
      <c r="AT232" s="17" t="s">
        <v>142</v>
      </c>
      <c r="AU232" s="17" t="s">
        <v>89</v>
      </c>
    </row>
    <row r="233" spans="2:65" s="12" customFormat="1" ht="22.5">
      <c r="B233" s="151"/>
      <c r="D233" s="145" t="s">
        <v>144</v>
      </c>
      <c r="E233" s="152" t="s">
        <v>1</v>
      </c>
      <c r="F233" s="153" t="s">
        <v>250</v>
      </c>
      <c r="H233" s="152" t="s">
        <v>1</v>
      </c>
      <c r="I233" s="154"/>
      <c r="L233" s="151"/>
      <c r="M233" s="155"/>
      <c r="T233" s="156"/>
      <c r="AT233" s="152" t="s">
        <v>144</v>
      </c>
      <c r="AU233" s="152" t="s">
        <v>89</v>
      </c>
      <c r="AV233" s="12" t="s">
        <v>87</v>
      </c>
      <c r="AW233" s="12" t="s">
        <v>35</v>
      </c>
      <c r="AX233" s="12" t="s">
        <v>79</v>
      </c>
      <c r="AY233" s="152" t="s">
        <v>131</v>
      </c>
    </row>
    <row r="234" spans="2:65" s="13" customFormat="1" ht="11.25">
      <c r="B234" s="157"/>
      <c r="D234" s="145" t="s">
        <v>144</v>
      </c>
      <c r="E234" s="158" t="s">
        <v>1</v>
      </c>
      <c r="F234" s="159" t="s">
        <v>384</v>
      </c>
      <c r="H234" s="160">
        <v>77.099999999999994</v>
      </c>
      <c r="I234" s="161"/>
      <c r="L234" s="157"/>
      <c r="M234" s="162"/>
      <c r="T234" s="163"/>
      <c r="AT234" s="158" t="s">
        <v>144</v>
      </c>
      <c r="AU234" s="158" t="s">
        <v>89</v>
      </c>
      <c r="AV234" s="13" t="s">
        <v>89</v>
      </c>
      <c r="AW234" s="13" t="s">
        <v>35</v>
      </c>
      <c r="AX234" s="13" t="s">
        <v>79</v>
      </c>
      <c r="AY234" s="158" t="s">
        <v>131</v>
      </c>
    </row>
    <row r="235" spans="2:65" s="14" customFormat="1" ht="11.25">
      <c r="B235" s="164"/>
      <c r="D235" s="145" t="s">
        <v>144</v>
      </c>
      <c r="E235" s="165" t="s">
        <v>1</v>
      </c>
      <c r="F235" s="166" t="s">
        <v>147</v>
      </c>
      <c r="H235" s="167">
        <v>77.099999999999994</v>
      </c>
      <c r="I235" s="168"/>
      <c r="L235" s="164"/>
      <c r="M235" s="169"/>
      <c r="T235" s="170"/>
      <c r="AT235" s="165" t="s">
        <v>144</v>
      </c>
      <c r="AU235" s="165" t="s">
        <v>89</v>
      </c>
      <c r="AV235" s="14" t="s">
        <v>138</v>
      </c>
      <c r="AW235" s="14" t="s">
        <v>35</v>
      </c>
      <c r="AX235" s="14" t="s">
        <v>87</v>
      </c>
      <c r="AY235" s="165" t="s">
        <v>131</v>
      </c>
    </row>
    <row r="236" spans="2:65" s="1" customFormat="1" ht="24.2" customHeight="1">
      <c r="B236" s="132"/>
      <c r="C236" s="133" t="s">
        <v>266</v>
      </c>
      <c r="D236" s="133" t="s">
        <v>133</v>
      </c>
      <c r="E236" s="134" t="s">
        <v>397</v>
      </c>
      <c r="F236" s="135" t="s">
        <v>398</v>
      </c>
      <c r="G236" s="136" t="s">
        <v>225</v>
      </c>
      <c r="H236" s="137">
        <v>35.5</v>
      </c>
      <c r="I236" s="138"/>
      <c r="J236" s="137">
        <f>ROUND(I236*H236,2)</f>
        <v>0</v>
      </c>
      <c r="K236" s="135" t="s">
        <v>137</v>
      </c>
      <c r="L236" s="32"/>
      <c r="M236" s="139" t="s">
        <v>1</v>
      </c>
      <c r="N236" s="140" t="s">
        <v>44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138</v>
      </c>
      <c r="AT236" s="143" t="s">
        <v>133</v>
      </c>
      <c r="AU236" s="143" t="s">
        <v>89</v>
      </c>
      <c r="AY236" s="17" t="s">
        <v>131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87</v>
      </c>
      <c r="BK236" s="144">
        <f>ROUND(I236*H236,2)</f>
        <v>0</v>
      </c>
      <c r="BL236" s="17" t="s">
        <v>138</v>
      </c>
      <c r="BM236" s="143" t="s">
        <v>399</v>
      </c>
    </row>
    <row r="237" spans="2:65" s="1" customFormat="1" ht="29.25">
      <c r="B237" s="32"/>
      <c r="D237" s="145" t="s">
        <v>140</v>
      </c>
      <c r="F237" s="146" t="s">
        <v>400</v>
      </c>
      <c r="I237" s="147"/>
      <c r="L237" s="32"/>
      <c r="M237" s="148"/>
      <c r="T237" s="56"/>
      <c r="AT237" s="17" t="s">
        <v>140</v>
      </c>
      <c r="AU237" s="17" t="s">
        <v>89</v>
      </c>
    </row>
    <row r="238" spans="2:65" s="1" customFormat="1" ht="11.25">
      <c r="B238" s="32"/>
      <c r="D238" s="149" t="s">
        <v>142</v>
      </c>
      <c r="F238" s="150" t="s">
        <v>401</v>
      </c>
      <c r="I238" s="147"/>
      <c r="L238" s="32"/>
      <c r="M238" s="148"/>
      <c r="T238" s="56"/>
      <c r="AT238" s="17" t="s">
        <v>142</v>
      </c>
      <c r="AU238" s="17" t="s">
        <v>89</v>
      </c>
    </row>
    <row r="239" spans="2:65" s="12" customFormat="1" ht="22.5">
      <c r="B239" s="151"/>
      <c r="D239" s="145" t="s">
        <v>144</v>
      </c>
      <c r="E239" s="152" t="s">
        <v>1</v>
      </c>
      <c r="F239" s="153" t="s">
        <v>402</v>
      </c>
      <c r="H239" s="152" t="s">
        <v>1</v>
      </c>
      <c r="I239" s="154"/>
      <c r="L239" s="151"/>
      <c r="M239" s="155"/>
      <c r="T239" s="156"/>
      <c r="AT239" s="152" t="s">
        <v>144</v>
      </c>
      <c r="AU239" s="152" t="s">
        <v>89</v>
      </c>
      <c r="AV239" s="12" t="s">
        <v>87</v>
      </c>
      <c r="AW239" s="12" t="s">
        <v>35</v>
      </c>
      <c r="AX239" s="12" t="s">
        <v>79</v>
      </c>
      <c r="AY239" s="152" t="s">
        <v>131</v>
      </c>
    </row>
    <row r="240" spans="2:65" s="13" customFormat="1" ht="11.25">
      <c r="B240" s="157"/>
      <c r="D240" s="145" t="s">
        <v>144</v>
      </c>
      <c r="E240" s="158" t="s">
        <v>1</v>
      </c>
      <c r="F240" s="159" t="s">
        <v>403</v>
      </c>
      <c r="H240" s="160">
        <v>35.5</v>
      </c>
      <c r="I240" s="161"/>
      <c r="L240" s="157"/>
      <c r="M240" s="162"/>
      <c r="T240" s="163"/>
      <c r="AT240" s="158" t="s">
        <v>144</v>
      </c>
      <c r="AU240" s="158" t="s">
        <v>89</v>
      </c>
      <c r="AV240" s="13" t="s">
        <v>89</v>
      </c>
      <c r="AW240" s="13" t="s">
        <v>35</v>
      </c>
      <c r="AX240" s="13" t="s">
        <v>79</v>
      </c>
      <c r="AY240" s="158" t="s">
        <v>131</v>
      </c>
    </row>
    <row r="241" spans="2:65" s="14" customFormat="1" ht="11.25">
      <c r="B241" s="164"/>
      <c r="D241" s="145" t="s">
        <v>144</v>
      </c>
      <c r="E241" s="165" t="s">
        <v>1</v>
      </c>
      <c r="F241" s="166" t="s">
        <v>147</v>
      </c>
      <c r="H241" s="167">
        <v>35.5</v>
      </c>
      <c r="I241" s="168"/>
      <c r="L241" s="164"/>
      <c r="M241" s="169"/>
      <c r="T241" s="170"/>
      <c r="AT241" s="165" t="s">
        <v>144</v>
      </c>
      <c r="AU241" s="165" t="s">
        <v>89</v>
      </c>
      <c r="AV241" s="14" t="s">
        <v>138</v>
      </c>
      <c r="AW241" s="14" t="s">
        <v>35</v>
      </c>
      <c r="AX241" s="14" t="s">
        <v>87</v>
      </c>
      <c r="AY241" s="165" t="s">
        <v>131</v>
      </c>
    </row>
    <row r="242" spans="2:65" s="1" customFormat="1" ht="16.5" customHeight="1">
      <c r="B242" s="132"/>
      <c r="C242" s="133" t="s">
        <v>273</v>
      </c>
      <c r="D242" s="133" t="s">
        <v>133</v>
      </c>
      <c r="E242" s="134" t="s">
        <v>404</v>
      </c>
      <c r="F242" s="135" t="s">
        <v>261</v>
      </c>
      <c r="G242" s="136" t="s">
        <v>262</v>
      </c>
      <c r="H242" s="137">
        <v>1</v>
      </c>
      <c r="I242" s="138"/>
      <c r="J242" s="137">
        <f>ROUND(I242*H242,2)</f>
        <v>0</v>
      </c>
      <c r="K242" s="135" t="s">
        <v>160</v>
      </c>
      <c r="L242" s="32"/>
      <c r="M242" s="139" t="s">
        <v>1</v>
      </c>
      <c r="N242" s="140" t="s">
        <v>44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138</v>
      </c>
      <c r="AT242" s="143" t="s">
        <v>133</v>
      </c>
      <c r="AU242" s="143" t="s">
        <v>89</v>
      </c>
      <c r="AY242" s="17" t="s">
        <v>131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87</v>
      </c>
      <c r="BK242" s="144">
        <f>ROUND(I242*H242,2)</f>
        <v>0</v>
      </c>
      <c r="BL242" s="17" t="s">
        <v>138</v>
      </c>
      <c r="BM242" s="143" t="s">
        <v>263</v>
      </c>
    </row>
    <row r="243" spans="2:65" s="12" customFormat="1" ht="11.25">
      <c r="B243" s="151"/>
      <c r="D243" s="145" t="s">
        <v>144</v>
      </c>
      <c r="E243" s="152" t="s">
        <v>1</v>
      </c>
      <c r="F243" s="153" t="s">
        <v>405</v>
      </c>
      <c r="H243" s="152" t="s">
        <v>1</v>
      </c>
      <c r="I243" s="154"/>
      <c r="L243" s="151"/>
      <c r="M243" s="155"/>
      <c r="T243" s="156"/>
      <c r="AT243" s="152" t="s">
        <v>144</v>
      </c>
      <c r="AU243" s="152" t="s">
        <v>89</v>
      </c>
      <c r="AV243" s="12" t="s">
        <v>87</v>
      </c>
      <c r="AW243" s="12" t="s">
        <v>35</v>
      </c>
      <c r="AX243" s="12" t="s">
        <v>79</v>
      </c>
      <c r="AY243" s="152" t="s">
        <v>131</v>
      </c>
    </row>
    <row r="244" spans="2:65" s="13" customFormat="1" ht="11.25">
      <c r="B244" s="157"/>
      <c r="D244" s="145" t="s">
        <v>144</v>
      </c>
      <c r="E244" s="158" t="s">
        <v>1</v>
      </c>
      <c r="F244" s="159" t="s">
        <v>265</v>
      </c>
      <c r="H244" s="160">
        <v>1</v>
      </c>
      <c r="I244" s="161"/>
      <c r="L244" s="157"/>
      <c r="M244" s="162"/>
      <c r="T244" s="163"/>
      <c r="AT244" s="158" t="s">
        <v>144</v>
      </c>
      <c r="AU244" s="158" t="s">
        <v>89</v>
      </c>
      <c r="AV244" s="13" t="s">
        <v>89</v>
      </c>
      <c r="AW244" s="13" t="s">
        <v>35</v>
      </c>
      <c r="AX244" s="13" t="s">
        <v>79</v>
      </c>
      <c r="AY244" s="158" t="s">
        <v>131</v>
      </c>
    </row>
    <row r="245" spans="2:65" s="14" customFormat="1" ht="11.25">
      <c r="B245" s="164"/>
      <c r="D245" s="145" t="s">
        <v>144</v>
      </c>
      <c r="E245" s="165" t="s">
        <v>1</v>
      </c>
      <c r="F245" s="166" t="s">
        <v>147</v>
      </c>
      <c r="H245" s="167">
        <v>1</v>
      </c>
      <c r="I245" s="168"/>
      <c r="L245" s="164"/>
      <c r="M245" s="169"/>
      <c r="T245" s="170"/>
      <c r="AT245" s="165" t="s">
        <v>144</v>
      </c>
      <c r="AU245" s="165" t="s">
        <v>89</v>
      </c>
      <c r="AV245" s="14" t="s">
        <v>138</v>
      </c>
      <c r="AW245" s="14" t="s">
        <v>35</v>
      </c>
      <c r="AX245" s="14" t="s">
        <v>87</v>
      </c>
      <c r="AY245" s="165" t="s">
        <v>131</v>
      </c>
    </row>
    <row r="246" spans="2:65" s="1" customFormat="1" ht="16.5" customHeight="1">
      <c r="B246" s="132"/>
      <c r="C246" s="133" t="s">
        <v>7</v>
      </c>
      <c r="D246" s="133" t="s">
        <v>133</v>
      </c>
      <c r="E246" s="134" t="s">
        <v>267</v>
      </c>
      <c r="F246" s="135" t="s">
        <v>268</v>
      </c>
      <c r="G246" s="136" t="s">
        <v>225</v>
      </c>
      <c r="H246" s="137">
        <v>518.6</v>
      </c>
      <c r="I246" s="138"/>
      <c r="J246" s="137">
        <f>ROUND(I246*H246,2)</f>
        <v>0</v>
      </c>
      <c r="K246" s="135" t="s">
        <v>137</v>
      </c>
      <c r="L246" s="32"/>
      <c r="M246" s="139" t="s">
        <v>1</v>
      </c>
      <c r="N246" s="140" t="s">
        <v>44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138</v>
      </c>
      <c r="AT246" s="143" t="s">
        <v>133</v>
      </c>
      <c r="AU246" s="143" t="s">
        <v>89</v>
      </c>
      <c r="AY246" s="17" t="s">
        <v>131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87</v>
      </c>
      <c r="BK246" s="144">
        <f>ROUND(I246*H246,2)</f>
        <v>0</v>
      </c>
      <c r="BL246" s="17" t="s">
        <v>138</v>
      </c>
      <c r="BM246" s="143" t="s">
        <v>269</v>
      </c>
    </row>
    <row r="247" spans="2:65" s="1" customFormat="1" ht="19.5">
      <c r="B247" s="32"/>
      <c r="D247" s="145" t="s">
        <v>140</v>
      </c>
      <c r="F247" s="146" t="s">
        <v>270</v>
      </c>
      <c r="I247" s="147"/>
      <c r="L247" s="32"/>
      <c r="M247" s="148"/>
      <c r="T247" s="56"/>
      <c r="AT247" s="17" t="s">
        <v>140</v>
      </c>
      <c r="AU247" s="17" t="s">
        <v>89</v>
      </c>
    </row>
    <row r="248" spans="2:65" s="1" customFormat="1" ht="11.25">
      <c r="B248" s="32"/>
      <c r="D248" s="149" t="s">
        <v>142</v>
      </c>
      <c r="F248" s="150" t="s">
        <v>271</v>
      </c>
      <c r="I248" s="147"/>
      <c r="L248" s="32"/>
      <c r="M248" s="148"/>
      <c r="T248" s="56"/>
      <c r="AT248" s="17" t="s">
        <v>142</v>
      </c>
      <c r="AU248" s="17" t="s">
        <v>89</v>
      </c>
    </row>
    <row r="249" spans="2:65" s="12" customFormat="1" ht="11.25">
      <c r="B249" s="151"/>
      <c r="D249" s="145" t="s">
        <v>144</v>
      </c>
      <c r="E249" s="152" t="s">
        <v>1</v>
      </c>
      <c r="F249" s="153" t="s">
        <v>272</v>
      </c>
      <c r="H249" s="152" t="s">
        <v>1</v>
      </c>
      <c r="I249" s="154"/>
      <c r="L249" s="151"/>
      <c r="M249" s="155"/>
      <c r="T249" s="156"/>
      <c r="AT249" s="152" t="s">
        <v>144</v>
      </c>
      <c r="AU249" s="152" t="s">
        <v>89</v>
      </c>
      <c r="AV249" s="12" t="s">
        <v>87</v>
      </c>
      <c r="AW249" s="12" t="s">
        <v>35</v>
      </c>
      <c r="AX249" s="12" t="s">
        <v>79</v>
      </c>
      <c r="AY249" s="152" t="s">
        <v>131</v>
      </c>
    </row>
    <row r="250" spans="2:65" s="13" customFormat="1" ht="11.25">
      <c r="B250" s="157"/>
      <c r="D250" s="145" t="s">
        <v>144</v>
      </c>
      <c r="E250" s="158" t="s">
        <v>1</v>
      </c>
      <c r="F250" s="159" t="s">
        <v>406</v>
      </c>
      <c r="H250" s="160">
        <v>518.6</v>
      </c>
      <c r="I250" s="161"/>
      <c r="L250" s="157"/>
      <c r="M250" s="162"/>
      <c r="T250" s="163"/>
      <c r="AT250" s="158" t="s">
        <v>144</v>
      </c>
      <c r="AU250" s="158" t="s">
        <v>89</v>
      </c>
      <c r="AV250" s="13" t="s">
        <v>89</v>
      </c>
      <c r="AW250" s="13" t="s">
        <v>35</v>
      </c>
      <c r="AX250" s="13" t="s">
        <v>79</v>
      </c>
      <c r="AY250" s="158" t="s">
        <v>131</v>
      </c>
    </row>
    <row r="251" spans="2:65" s="14" customFormat="1" ht="11.25">
      <c r="B251" s="164"/>
      <c r="D251" s="145" t="s">
        <v>144</v>
      </c>
      <c r="E251" s="165" t="s">
        <v>1</v>
      </c>
      <c r="F251" s="166" t="s">
        <v>147</v>
      </c>
      <c r="H251" s="167">
        <v>518.6</v>
      </c>
      <c r="I251" s="168"/>
      <c r="L251" s="164"/>
      <c r="M251" s="169"/>
      <c r="T251" s="170"/>
      <c r="AT251" s="165" t="s">
        <v>144</v>
      </c>
      <c r="AU251" s="165" t="s">
        <v>89</v>
      </c>
      <c r="AV251" s="14" t="s">
        <v>138</v>
      </c>
      <c r="AW251" s="14" t="s">
        <v>35</v>
      </c>
      <c r="AX251" s="14" t="s">
        <v>87</v>
      </c>
      <c r="AY251" s="165" t="s">
        <v>131</v>
      </c>
    </row>
    <row r="252" spans="2:65" s="1" customFormat="1" ht="24.2" customHeight="1">
      <c r="B252" s="132"/>
      <c r="C252" s="133" t="s">
        <v>286</v>
      </c>
      <c r="D252" s="133" t="s">
        <v>133</v>
      </c>
      <c r="E252" s="134" t="s">
        <v>274</v>
      </c>
      <c r="F252" s="135" t="s">
        <v>275</v>
      </c>
      <c r="G252" s="136" t="s">
        <v>136</v>
      </c>
      <c r="H252" s="137">
        <v>1284</v>
      </c>
      <c r="I252" s="138"/>
      <c r="J252" s="137">
        <f>ROUND(I252*H252,2)</f>
        <v>0</v>
      </c>
      <c r="K252" s="135" t="s">
        <v>137</v>
      </c>
      <c r="L252" s="32"/>
      <c r="M252" s="139" t="s">
        <v>1</v>
      </c>
      <c r="N252" s="140" t="s">
        <v>44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138</v>
      </c>
      <c r="AT252" s="143" t="s">
        <v>133</v>
      </c>
      <c r="AU252" s="143" t="s">
        <v>89</v>
      </c>
      <c r="AY252" s="17" t="s">
        <v>131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87</v>
      </c>
      <c r="BK252" s="144">
        <f>ROUND(I252*H252,2)</f>
        <v>0</v>
      </c>
      <c r="BL252" s="17" t="s">
        <v>138</v>
      </c>
      <c r="BM252" s="143" t="s">
        <v>276</v>
      </c>
    </row>
    <row r="253" spans="2:65" s="1" customFormat="1" ht="19.5">
      <c r="B253" s="32"/>
      <c r="D253" s="145" t="s">
        <v>140</v>
      </c>
      <c r="F253" s="146" t="s">
        <v>277</v>
      </c>
      <c r="I253" s="147"/>
      <c r="L253" s="32"/>
      <c r="M253" s="148"/>
      <c r="T253" s="56"/>
      <c r="AT253" s="17" t="s">
        <v>140</v>
      </c>
      <c r="AU253" s="17" t="s">
        <v>89</v>
      </c>
    </row>
    <row r="254" spans="2:65" s="1" customFormat="1" ht="11.25">
      <c r="B254" s="32"/>
      <c r="D254" s="149" t="s">
        <v>142</v>
      </c>
      <c r="F254" s="150" t="s">
        <v>278</v>
      </c>
      <c r="I254" s="147"/>
      <c r="L254" s="32"/>
      <c r="M254" s="148"/>
      <c r="T254" s="56"/>
      <c r="AT254" s="17" t="s">
        <v>142</v>
      </c>
      <c r="AU254" s="17" t="s">
        <v>89</v>
      </c>
    </row>
    <row r="255" spans="2:65" s="12" customFormat="1" ht="22.5">
      <c r="B255" s="151"/>
      <c r="D255" s="145" t="s">
        <v>144</v>
      </c>
      <c r="E255" s="152" t="s">
        <v>1</v>
      </c>
      <c r="F255" s="153" t="s">
        <v>382</v>
      </c>
      <c r="H255" s="152" t="s">
        <v>1</v>
      </c>
      <c r="I255" s="154"/>
      <c r="L255" s="151"/>
      <c r="M255" s="155"/>
      <c r="T255" s="156"/>
      <c r="AT255" s="152" t="s">
        <v>144</v>
      </c>
      <c r="AU255" s="152" t="s">
        <v>89</v>
      </c>
      <c r="AV255" s="12" t="s">
        <v>87</v>
      </c>
      <c r="AW255" s="12" t="s">
        <v>35</v>
      </c>
      <c r="AX255" s="12" t="s">
        <v>79</v>
      </c>
      <c r="AY255" s="152" t="s">
        <v>131</v>
      </c>
    </row>
    <row r="256" spans="2:65" s="13" customFormat="1" ht="11.25">
      <c r="B256" s="157"/>
      <c r="D256" s="145" t="s">
        <v>144</v>
      </c>
      <c r="E256" s="158" t="s">
        <v>1</v>
      </c>
      <c r="F256" s="159" t="s">
        <v>407</v>
      </c>
      <c r="H256" s="160">
        <v>1284</v>
      </c>
      <c r="I256" s="161"/>
      <c r="L256" s="157"/>
      <c r="M256" s="162"/>
      <c r="T256" s="163"/>
      <c r="AT256" s="158" t="s">
        <v>144</v>
      </c>
      <c r="AU256" s="158" t="s">
        <v>89</v>
      </c>
      <c r="AV256" s="13" t="s">
        <v>89</v>
      </c>
      <c r="AW256" s="13" t="s">
        <v>35</v>
      </c>
      <c r="AX256" s="13" t="s">
        <v>79</v>
      </c>
      <c r="AY256" s="158" t="s">
        <v>131</v>
      </c>
    </row>
    <row r="257" spans="2:65" s="14" customFormat="1" ht="11.25">
      <c r="B257" s="164"/>
      <c r="D257" s="145" t="s">
        <v>144</v>
      </c>
      <c r="E257" s="165" t="s">
        <v>1</v>
      </c>
      <c r="F257" s="166" t="s">
        <v>147</v>
      </c>
      <c r="H257" s="167">
        <v>1284</v>
      </c>
      <c r="I257" s="168"/>
      <c r="L257" s="164"/>
      <c r="M257" s="169"/>
      <c r="T257" s="170"/>
      <c r="AT257" s="165" t="s">
        <v>144</v>
      </c>
      <c r="AU257" s="165" t="s">
        <v>89</v>
      </c>
      <c r="AV257" s="14" t="s">
        <v>138</v>
      </c>
      <c r="AW257" s="14" t="s">
        <v>35</v>
      </c>
      <c r="AX257" s="14" t="s">
        <v>87</v>
      </c>
      <c r="AY257" s="165" t="s">
        <v>131</v>
      </c>
    </row>
    <row r="258" spans="2:65" s="1" customFormat="1" ht="16.5" customHeight="1">
      <c r="B258" s="132"/>
      <c r="C258" s="133" t="s">
        <v>293</v>
      </c>
      <c r="D258" s="133" t="s">
        <v>133</v>
      </c>
      <c r="E258" s="134" t="s">
        <v>280</v>
      </c>
      <c r="F258" s="135" t="s">
        <v>281</v>
      </c>
      <c r="G258" s="136" t="s">
        <v>136</v>
      </c>
      <c r="H258" s="137">
        <v>1814.7</v>
      </c>
      <c r="I258" s="138"/>
      <c r="J258" s="137">
        <f>ROUND(I258*H258,2)</f>
        <v>0</v>
      </c>
      <c r="K258" s="135" t="s">
        <v>137</v>
      </c>
      <c r="L258" s="32"/>
      <c r="M258" s="139" t="s">
        <v>1</v>
      </c>
      <c r="N258" s="140" t="s">
        <v>44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138</v>
      </c>
      <c r="AT258" s="143" t="s">
        <v>133</v>
      </c>
      <c r="AU258" s="143" t="s">
        <v>89</v>
      </c>
      <c r="AY258" s="17" t="s">
        <v>131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87</v>
      </c>
      <c r="BK258" s="144">
        <f>ROUND(I258*H258,2)</f>
        <v>0</v>
      </c>
      <c r="BL258" s="17" t="s">
        <v>138</v>
      </c>
      <c r="BM258" s="143" t="s">
        <v>282</v>
      </c>
    </row>
    <row r="259" spans="2:65" s="1" customFormat="1" ht="29.25">
      <c r="B259" s="32"/>
      <c r="D259" s="145" t="s">
        <v>140</v>
      </c>
      <c r="F259" s="146" t="s">
        <v>283</v>
      </c>
      <c r="I259" s="147"/>
      <c r="L259" s="32"/>
      <c r="M259" s="148"/>
      <c r="T259" s="56"/>
      <c r="AT259" s="17" t="s">
        <v>140</v>
      </c>
      <c r="AU259" s="17" t="s">
        <v>89</v>
      </c>
    </row>
    <row r="260" spans="2:65" s="1" customFormat="1" ht="11.25">
      <c r="B260" s="32"/>
      <c r="D260" s="149" t="s">
        <v>142</v>
      </c>
      <c r="F260" s="150" t="s">
        <v>284</v>
      </c>
      <c r="I260" s="147"/>
      <c r="L260" s="32"/>
      <c r="M260" s="148"/>
      <c r="T260" s="56"/>
      <c r="AT260" s="17" t="s">
        <v>142</v>
      </c>
      <c r="AU260" s="17" t="s">
        <v>89</v>
      </c>
    </row>
    <row r="261" spans="2:65" s="12" customFormat="1" ht="22.5">
      <c r="B261" s="151"/>
      <c r="D261" s="145" t="s">
        <v>144</v>
      </c>
      <c r="E261" s="152" t="s">
        <v>1</v>
      </c>
      <c r="F261" s="153" t="s">
        <v>382</v>
      </c>
      <c r="H261" s="152" t="s">
        <v>1</v>
      </c>
      <c r="I261" s="154"/>
      <c r="L261" s="151"/>
      <c r="M261" s="155"/>
      <c r="T261" s="156"/>
      <c r="AT261" s="152" t="s">
        <v>144</v>
      </c>
      <c r="AU261" s="152" t="s">
        <v>89</v>
      </c>
      <c r="AV261" s="12" t="s">
        <v>87</v>
      </c>
      <c r="AW261" s="12" t="s">
        <v>35</v>
      </c>
      <c r="AX261" s="12" t="s">
        <v>79</v>
      </c>
      <c r="AY261" s="152" t="s">
        <v>131</v>
      </c>
    </row>
    <row r="262" spans="2:65" s="13" customFormat="1" ht="11.25">
      <c r="B262" s="157"/>
      <c r="D262" s="145" t="s">
        <v>144</v>
      </c>
      <c r="E262" s="158" t="s">
        <v>1</v>
      </c>
      <c r="F262" s="159" t="s">
        <v>408</v>
      </c>
      <c r="H262" s="160">
        <v>1814.7</v>
      </c>
      <c r="I262" s="161"/>
      <c r="L262" s="157"/>
      <c r="M262" s="162"/>
      <c r="T262" s="163"/>
      <c r="AT262" s="158" t="s">
        <v>144</v>
      </c>
      <c r="AU262" s="158" t="s">
        <v>89</v>
      </c>
      <c r="AV262" s="13" t="s">
        <v>89</v>
      </c>
      <c r="AW262" s="13" t="s">
        <v>35</v>
      </c>
      <c r="AX262" s="13" t="s">
        <v>79</v>
      </c>
      <c r="AY262" s="158" t="s">
        <v>131</v>
      </c>
    </row>
    <row r="263" spans="2:65" s="14" customFormat="1" ht="11.25">
      <c r="B263" s="164"/>
      <c r="D263" s="145" t="s">
        <v>144</v>
      </c>
      <c r="E263" s="165" t="s">
        <v>1</v>
      </c>
      <c r="F263" s="166" t="s">
        <v>147</v>
      </c>
      <c r="H263" s="167">
        <v>1814.7</v>
      </c>
      <c r="I263" s="168"/>
      <c r="L263" s="164"/>
      <c r="M263" s="169"/>
      <c r="T263" s="170"/>
      <c r="AT263" s="165" t="s">
        <v>144</v>
      </c>
      <c r="AU263" s="165" t="s">
        <v>89</v>
      </c>
      <c r="AV263" s="14" t="s">
        <v>138</v>
      </c>
      <c r="AW263" s="14" t="s">
        <v>35</v>
      </c>
      <c r="AX263" s="14" t="s">
        <v>87</v>
      </c>
      <c r="AY263" s="165" t="s">
        <v>131</v>
      </c>
    </row>
    <row r="264" spans="2:65" s="1" customFormat="1" ht="24.2" customHeight="1">
      <c r="B264" s="132"/>
      <c r="C264" s="133" t="s">
        <v>300</v>
      </c>
      <c r="D264" s="133" t="s">
        <v>133</v>
      </c>
      <c r="E264" s="134" t="s">
        <v>287</v>
      </c>
      <c r="F264" s="135" t="s">
        <v>288</v>
      </c>
      <c r="G264" s="136" t="s">
        <v>150</v>
      </c>
      <c r="H264" s="137">
        <v>2</v>
      </c>
      <c r="I264" s="138"/>
      <c r="J264" s="137">
        <f>ROUND(I264*H264,2)</f>
        <v>0</v>
      </c>
      <c r="K264" s="135" t="s">
        <v>137</v>
      </c>
      <c r="L264" s="32"/>
      <c r="M264" s="139" t="s">
        <v>1</v>
      </c>
      <c r="N264" s="140" t="s">
        <v>44</v>
      </c>
      <c r="P264" s="141">
        <f>O264*H264</f>
        <v>0</v>
      </c>
      <c r="Q264" s="141">
        <v>1.281E-2</v>
      </c>
      <c r="R264" s="141">
        <f>Q264*H264</f>
        <v>2.562E-2</v>
      </c>
      <c r="S264" s="141">
        <v>0</v>
      </c>
      <c r="T264" s="142">
        <f>S264*H264</f>
        <v>0</v>
      </c>
      <c r="AR264" s="143" t="s">
        <v>138</v>
      </c>
      <c r="AT264" s="143" t="s">
        <v>133</v>
      </c>
      <c r="AU264" s="143" t="s">
        <v>89</v>
      </c>
      <c r="AY264" s="17" t="s">
        <v>131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87</v>
      </c>
      <c r="BK264" s="144">
        <f>ROUND(I264*H264,2)</f>
        <v>0</v>
      </c>
      <c r="BL264" s="17" t="s">
        <v>138</v>
      </c>
      <c r="BM264" s="143" t="s">
        <v>289</v>
      </c>
    </row>
    <row r="265" spans="2:65" s="1" customFormat="1" ht="29.25">
      <c r="B265" s="32"/>
      <c r="D265" s="145" t="s">
        <v>140</v>
      </c>
      <c r="F265" s="146" t="s">
        <v>290</v>
      </c>
      <c r="I265" s="147"/>
      <c r="L265" s="32"/>
      <c r="M265" s="148"/>
      <c r="T265" s="56"/>
      <c r="AT265" s="17" t="s">
        <v>140</v>
      </c>
      <c r="AU265" s="17" t="s">
        <v>89</v>
      </c>
    </row>
    <row r="266" spans="2:65" s="1" customFormat="1" ht="11.25">
      <c r="B266" s="32"/>
      <c r="D266" s="149" t="s">
        <v>142</v>
      </c>
      <c r="F266" s="150" t="s">
        <v>291</v>
      </c>
      <c r="I266" s="147"/>
      <c r="L266" s="32"/>
      <c r="M266" s="148"/>
      <c r="T266" s="56"/>
      <c r="AT266" s="17" t="s">
        <v>142</v>
      </c>
      <c r="AU266" s="17" t="s">
        <v>89</v>
      </c>
    </row>
    <row r="267" spans="2:65" s="13" customFormat="1" ht="11.25">
      <c r="B267" s="157"/>
      <c r="D267" s="145" t="s">
        <v>144</v>
      </c>
      <c r="E267" s="158" t="s">
        <v>1</v>
      </c>
      <c r="F267" s="159" t="s">
        <v>212</v>
      </c>
      <c r="H267" s="160">
        <v>2</v>
      </c>
      <c r="I267" s="161"/>
      <c r="L267" s="157"/>
      <c r="M267" s="162"/>
      <c r="T267" s="163"/>
      <c r="AT267" s="158" t="s">
        <v>144</v>
      </c>
      <c r="AU267" s="158" t="s">
        <v>89</v>
      </c>
      <c r="AV267" s="13" t="s">
        <v>89</v>
      </c>
      <c r="AW267" s="13" t="s">
        <v>35</v>
      </c>
      <c r="AX267" s="13" t="s">
        <v>79</v>
      </c>
      <c r="AY267" s="158" t="s">
        <v>131</v>
      </c>
    </row>
    <row r="268" spans="2:65" s="14" customFormat="1" ht="11.25">
      <c r="B268" s="164"/>
      <c r="D268" s="145" t="s">
        <v>144</v>
      </c>
      <c r="E268" s="165" t="s">
        <v>1</v>
      </c>
      <c r="F268" s="166" t="s">
        <v>147</v>
      </c>
      <c r="H268" s="167">
        <v>2</v>
      </c>
      <c r="I268" s="168"/>
      <c r="L268" s="164"/>
      <c r="M268" s="169"/>
      <c r="T268" s="170"/>
      <c r="AT268" s="165" t="s">
        <v>144</v>
      </c>
      <c r="AU268" s="165" t="s">
        <v>89</v>
      </c>
      <c r="AV268" s="14" t="s">
        <v>138</v>
      </c>
      <c r="AW268" s="14" t="s">
        <v>35</v>
      </c>
      <c r="AX268" s="14" t="s">
        <v>87</v>
      </c>
      <c r="AY268" s="165" t="s">
        <v>131</v>
      </c>
    </row>
    <row r="269" spans="2:65" s="1" customFormat="1" ht="24.2" customHeight="1">
      <c r="B269" s="132"/>
      <c r="C269" s="133" t="s">
        <v>308</v>
      </c>
      <c r="D269" s="133" t="s">
        <v>133</v>
      </c>
      <c r="E269" s="134" t="s">
        <v>294</v>
      </c>
      <c r="F269" s="135" t="s">
        <v>295</v>
      </c>
      <c r="G269" s="136" t="s">
        <v>150</v>
      </c>
      <c r="H269" s="137">
        <v>3</v>
      </c>
      <c r="I269" s="138"/>
      <c r="J269" s="137">
        <f>ROUND(I269*H269,2)</f>
        <v>0</v>
      </c>
      <c r="K269" s="135" t="s">
        <v>137</v>
      </c>
      <c r="L269" s="32"/>
      <c r="M269" s="139" t="s">
        <v>1</v>
      </c>
      <c r="N269" s="140" t="s">
        <v>44</v>
      </c>
      <c r="P269" s="141">
        <f>O269*H269</f>
        <v>0</v>
      </c>
      <c r="Q269" s="141">
        <v>2.1350000000000001E-2</v>
      </c>
      <c r="R269" s="141">
        <f>Q269*H269</f>
        <v>6.4049999999999996E-2</v>
      </c>
      <c r="S269" s="141">
        <v>0</v>
      </c>
      <c r="T269" s="142">
        <f>S269*H269</f>
        <v>0</v>
      </c>
      <c r="AR269" s="143" t="s">
        <v>138</v>
      </c>
      <c r="AT269" s="143" t="s">
        <v>133</v>
      </c>
      <c r="AU269" s="143" t="s">
        <v>89</v>
      </c>
      <c r="AY269" s="17" t="s">
        <v>131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87</v>
      </c>
      <c r="BK269" s="144">
        <f>ROUND(I269*H269,2)</f>
        <v>0</v>
      </c>
      <c r="BL269" s="17" t="s">
        <v>138</v>
      </c>
      <c r="BM269" s="143" t="s">
        <v>296</v>
      </c>
    </row>
    <row r="270" spans="2:65" s="1" customFormat="1" ht="29.25">
      <c r="B270" s="32"/>
      <c r="D270" s="145" t="s">
        <v>140</v>
      </c>
      <c r="F270" s="146" t="s">
        <v>297</v>
      </c>
      <c r="I270" s="147"/>
      <c r="L270" s="32"/>
      <c r="M270" s="148"/>
      <c r="T270" s="56"/>
      <c r="AT270" s="17" t="s">
        <v>140</v>
      </c>
      <c r="AU270" s="17" t="s">
        <v>89</v>
      </c>
    </row>
    <row r="271" spans="2:65" s="1" customFormat="1" ht="11.25">
      <c r="B271" s="32"/>
      <c r="D271" s="149" t="s">
        <v>142</v>
      </c>
      <c r="F271" s="150" t="s">
        <v>298</v>
      </c>
      <c r="I271" s="147"/>
      <c r="L271" s="32"/>
      <c r="M271" s="148"/>
      <c r="T271" s="56"/>
      <c r="AT271" s="17" t="s">
        <v>142</v>
      </c>
      <c r="AU271" s="17" t="s">
        <v>89</v>
      </c>
    </row>
    <row r="272" spans="2:65" s="13" customFormat="1" ht="11.25">
      <c r="B272" s="157"/>
      <c r="D272" s="145" t="s">
        <v>144</v>
      </c>
      <c r="E272" s="158" t="s">
        <v>1</v>
      </c>
      <c r="F272" s="159" t="s">
        <v>409</v>
      </c>
      <c r="H272" s="160">
        <v>3</v>
      </c>
      <c r="I272" s="161"/>
      <c r="L272" s="157"/>
      <c r="M272" s="162"/>
      <c r="T272" s="163"/>
      <c r="AT272" s="158" t="s">
        <v>144</v>
      </c>
      <c r="AU272" s="158" t="s">
        <v>89</v>
      </c>
      <c r="AV272" s="13" t="s">
        <v>89</v>
      </c>
      <c r="AW272" s="13" t="s">
        <v>35</v>
      </c>
      <c r="AX272" s="13" t="s">
        <v>79</v>
      </c>
      <c r="AY272" s="158" t="s">
        <v>131</v>
      </c>
    </row>
    <row r="273" spans="2:65" s="14" customFormat="1" ht="11.25">
      <c r="B273" s="164"/>
      <c r="D273" s="145" t="s">
        <v>144</v>
      </c>
      <c r="E273" s="165" t="s">
        <v>1</v>
      </c>
      <c r="F273" s="166" t="s">
        <v>147</v>
      </c>
      <c r="H273" s="167">
        <v>3</v>
      </c>
      <c r="I273" s="168"/>
      <c r="L273" s="164"/>
      <c r="M273" s="169"/>
      <c r="T273" s="170"/>
      <c r="AT273" s="165" t="s">
        <v>144</v>
      </c>
      <c r="AU273" s="165" t="s">
        <v>89</v>
      </c>
      <c r="AV273" s="14" t="s">
        <v>138</v>
      </c>
      <c r="AW273" s="14" t="s">
        <v>35</v>
      </c>
      <c r="AX273" s="14" t="s">
        <v>87</v>
      </c>
      <c r="AY273" s="165" t="s">
        <v>131</v>
      </c>
    </row>
    <row r="274" spans="2:65" s="11" customFormat="1" ht="22.9" customHeight="1">
      <c r="B274" s="120"/>
      <c r="D274" s="121" t="s">
        <v>78</v>
      </c>
      <c r="E274" s="130" t="s">
        <v>138</v>
      </c>
      <c r="F274" s="130" t="s">
        <v>307</v>
      </c>
      <c r="I274" s="123"/>
      <c r="J274" s="131">
        <f>BK274</f>
        <v>0</v>
      </c>
      <c r="L274" s="120"/>
      <c r="M274" s="125"/>
      <c r="P274" s="126">
        <f>SUM(P275:P303)</f>
        <v>0</v>
      </c>
      <c r="R274" s="126">
        <f>SUM(R275:R303)</f>
        <v>405.20319999999992</v>
      </c>
      <c r="T274" s="127">
        <f>SUM(T275:T303)</f>
        <v>0</v>
      </c>
      <c r="AR274" s="121" t="s">
        <v>87</v>
      </c>
      <c r="AT274" s="128" t="s">
        <v>78</v>
      </c>
      <c r="AU274" s="128" t="s">
        <v>87</v>
      </c>
      <c r="AY274" s="121" t="s">
        <v>131</v>
      </c>
      <c r="BK274" s="129">
        <f>SUM(BK275:BK303)</f>
        <v>0</v>
      </c>
    </row>
    <row r="275" spans="2:65" s="1" customFormat="1" ht="24.2" customHeight="1">
      <c r="B275" s="132"/>
      <c r="C275" s="133" t="s">
        <v>316</v>
      </c>
      <c r="D275" s="133" t="s">
        <v>133</v>
      </c>
      <c r="E275" s="134" t="s">
        <v>309</v>
      </c>
      <c r="F275" s="135" t="s">
        <v>310</v>
      </c>
      <c r="G275" s="136" t="s">
        <v>225</v>
      </c>
      <c r="H275" s="137">
        <v>55.2</v>
      </c>
      <c r="I275" s="138"/>
      <c r="J275" s="137">
        <f>ROUND(I275*H275,2)</f>
        <v>0</v>
      </c>
      <c r="K275" s="135" t="s">
        <v>137</v>
      </c>
      <c r="L275" s="32"/>
      <c r="M275" s="139" t="s">
        <v>1</v>
      </c>
      <c r="N275" s="140" t="s">
        <v>44</v>
      </c>
      <c r="P275" s="141">
        <f>O275*H275</f>
        <v>0</v>
      </c>
      <c r="Q275" s="141">
        <v>1.89</v>
      </c>
      <c r="R275" s="141">
        <f>Q275*H275</f>
        <v>104.328</v>
      </c>
      <c r="S275" s="141">
        <v>0</v>
      </c>
      <c r="T275" s="142">
        <f>S275*H275</f>
        <v>0</v>
      </c>
      <c r="AR275" s="143" t="s">
        <v>138</v>
      </c>
      <c r="AT275" s="143" t="s">
        <v>133</v>
      </c>
      <c r="AU275" s="143" t="s">
        <v>89</v>
      </c>
      <c r="AY275" s="17" t="s">
        <v>131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87</v>
      </c>
      <c r="BK275" s="144">
        <f>ROUND(I275*H275,2)</f>
        <v>0</v>
      </c>
      <c r="BL275" s="17" t="s">
        <v>138</v>
      </c>
      <c r="BM275" s="143" t="s">
        <v>311</v>
      </c>
    </row>
    <row r="276" spans="2:65" s="1" customFormat="1" ht="19.5">
      <c r="B276" s="32"/>
      <c r="D276" s="145" t="s">
        <v>140</v>
      </c>
      <c r="F276" s="146" t="s">
        <v>312</v>
      </c>
      <c r="I276" s="147"/>
      <c r="L276" s="32"/>
      <c r="M276" s="148"/>
      <c r="T276" s="56"/>
      <c r="AT276" s="17" t="s">
        <v>140</v>
      </c>
      <c r="AU276" s="17" t="s">
        <v>89</v>
      </c>
    </row>
    <row r="277" spans="2:65" s="1" customFormat="1" ht="11.25">
      <c r="B277" s="32"/>
      <c r="D277" s="149" t="s">
        <v>142</v>
      </c>
      <c r="F277" s="150" t="s">
        <v>313</v>
      </c>
      <c r="I277" s="147"/>
      <c r="L277" s="32"/>
      <c r="M277" s="148"/>
      <c r="T277" s="56"/>
      <c r="AT277" s="17" t="s">
        <v>142</v>
      </c>
      <c r="AU277" s="17" t="s">
        <v>89</v>
      </c>
    </row>
    <row r="278" spans="2:65" s="12" customFormat="1" ht="22.5">
      <c r="B278" s="151"/>
      <c r="D278" s="145" t="s">
        <v>144</v>
      </c>
      <c r="E278" s="152" t="s">
        <v>1</v>
      </c>
      <c r="F278" s="153" t="s">
        <v>382</v>
      </c>
      <c r="H278" s="152" t="s">
        <v>1</v>
      </c>
      <c r="I278" s="154"/>
      <c r="L278" s="151"/>
      <c r="M278" s="155"/>
      <c r="T278" s="156"/>
      <c r="AT278" s="152" t="s">
        <v>144</v>
      </c>
      <c r="AU278" s="152" t="s">
        <v>89</v>
      </c>
      <c r="AV278" s="12" t="s">
        <v>87</v>
      </c>
      <c r="AW278" s="12" t="s">
        <v>35</v>
      </c>
      <c r="AX278" s="12" t="s">
        <v>79</v>
      </c>
      <c r="AY278" s="152" t="s">
        <v>131</v>
      </c>
    </row>
    <row r="279" spans="2:65" s="12" customFormat="1" ht="11.25">
      <c r="B279" s="151"/>
      <c r="D279" s="145" t="s">
        <v>144</v>
      </c>
      <c r="E279" s="152" t="s">
        <v>1</v>
      </c>
      <c r="F279" s="153" t="s">
        <v>314</v>
      </c>
      <c r="H279" s="152" t="s">
        <v>1</v>
      </c>
      <c r="I279" s="154"/>
      <c r="L279" s="151"/>
      <c r="M279" s="155"/>
      <c r="T279" s="156"/>
      <c r="AT279" s="152" t="s">
        <v>144</v>
      </c>
      <c r="AU279" s="152" t="s">
        <v>89</v>
      </c>
      <c r="AV279" s="12" t="s">
        <v>87</v>
      </c>
      <c r="AW279" s="12" t="s">
        <v>35</v>
      </c>
      <c r="AX279" s="12" t="s">
        <v>79</v>
      </c>
      <c r="AY279" s="152" t="s">
        <v>131</v>
      </c>
    </row>
    <row r="280" spans="2:65" s="13" customFormat="1" ht="11.25">
      <c r="B280" s="157"/>
      <c r="D280" s="145" t="s">
        <v>144</v>
      </c>
      <c r="E280" s="158" t="s">
        <v>1</v>
      </c>
      <c r="F280" s="159" t="s">
        <v>410</v>
      </c>
      <c r="H280" s="160">
        <v>55.2</v>
      </c>
      <c r="I280" s="161"/>
      <c r="L280" s="157"/>
      <c r="M280" s="162"/>
      <c r="T280" s="163"/>
      <c r="AT280" s="158" t="s">
        <v>144</v>
      </c>
      <c r="AU280" s="158" t="s">
        <v>89</v>
      </c>
      <c r="AV280" s="13" t="s">
        <v>89</v>
      </c>
      <c r="AW280" s="13" t="s">
        <v>35</v>
      </c>
      <c r="AX280" s="13" t="s">
        <v>79</v>
      </c>
      <c r="AY280" s="158" t="s">
        <v>131</v>
      </c>
    </row>
    <row r="281" spans="2:65" s="14" customFormat="1" ht="11.25">
      <c r="B281" s="164"/>
      <c r="D281" s="145" t="s">
        <v>144</v>
      </c>
      <c r="E281" s="165" t="s">
        <v>1</v>
      </c>
      <c r="F281" s="166" t="s">
        <v>147</v>
      </c>
      <c r="H281" s="167">
        <v>55.2</v>
      </c>
      <c r="I281" s="168"/>
      <c r="L281" s="164"/>
      <c r="M281" s="169"/>
      <c r="T281" s="170"/>
      <c r="AT281" s="165" t="s">
        <v>144</v>
      </c>
      <c r="AU281" s="165" t="s">
        <v>89</v>
      </c>
      <c r="AV281" s="14" t="s">
        <v>138</v>
      </c>
      <c r="AW281" s="14" t="s">
        <v>35</v>
      </c>
      <c r="AX281" s="14" t="s">
        <v>87</v>
      </c>
      <c r="AY281" s="165" t="s">
        <v>131</v>
      </c>
    </row>
    <row r="282" spans="2:65" s="1" customFormat="1" ht="24.2" customHeight="1">
      <c r="B282" s="132"/>
      <c r="C282" s="133" t="s">
        <v>326</v>
      </c>
      <c r="D282" s="133" t="s">
        <v>133</v>
      </c>
      <c r="E282" s="134" t="s">
        <v>317</v>
      </c>
      <c r="F282" s="135" t="s">
        <v>318</v>
      </c>
      <c r="G282" s="136" t="s">
        <v>225</v>
      </c>
      <c r="H282" s="137">
        <v>141.5</v>
      </c>
      <c r="I282" s="138"/>
      <c r="J282" s="137">
        <f>ROUND(I282*H282,2)</f>
        <v>0</v>
      </c>
      <c r="K282" s="135" t="s">
        <v>137</v>
      </c>
      <c r="L282" s="32"/>
      <c r="M282" s="139" t="s">
        <v>1</v>
      </c>
      <c r="N282" s="140" t="s">
        <v>44</v>
      </c>
      <c r="P282" s="141">
        <f>O282*H282</f>
        <v>0</v>
      </c>
      <c r="Q282" s="141">
        <v>1.9967999999999999</v>
      </c>
      <c r="R282" s="141">
        <f>Q282*H282</f>
        <v>282.54719999999998</v>
      </c>
      <c r="S282" s="141">
        <v>0</v>
      </c>
      <c r="T282" s="142">
        <f>S282*H282</f>
        <v>0</v>
      </c>
      <c r="AR282" s="143" t="s">
        <v>138</v>
      </c>
      <c r="AT282" s="143" t="s">
        <v>133</v>
      </c>
      <c r="AU282" s="143" t="s">
        <v>89</v>
      </c>
      <c r="AY282" s="17" t="s">
        <v>131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87</v>
      </c>
      <c r="BK282" s="144">
        <f>ROUND(I282*H282,2)</f>
        <v>0</v>
      </c>
      <c r="BL282" s="17" t="s">
        <v>138</v>
      </c>
      <c r="BM282" s="143" t="s">
        <v>319</v>
      </c>
    </row>
    <row r="283" spans="2:65" s="1" customFormat="1" ht="19.5">
      <c r="B283" s="32"/>
      <c r="D283" s="145" t="s">
        <v>140</v>
      </c>
      <c r="F283" s="146" t="s">
        <v>320</v>
      </c>
      <c r="I283" s="147"/>
      <c r="L283" s="32"/>
      <c r="M283" s="148"/>
      <c r="T283" s="56"/>
      <c r="AT283" s="17" t="s">
        <v>140</v>
      </c>
      <c r="AU283" s="17" t="s">
        <v>89</v>
      </c>
    </row>
    <row r="284" spans="2:65" s="1" customFormat="1" ht="11.25">
      <c r="B284" s="32"/>
      <c r="D284" s="149" t="s">
        <v>142</v>
      </c>
      <c r="F284" s="150" t="s">
        <v>321</v>
      </c>
      <c r="I284" s="147"/>
      <c r="L284" s="32"/>
      <c r="M284" s="148"/>
      <c r="T284" s="56"/>
      <c r="AT284" s="17" t="s">
        <v>142</v>
      </c>
      <c r="AU284" s="17" t="s">
        <v>89</v>
      </c>
    </row>
    <row r="285" spans="2:65" s="12" customFormat="1" ht="22.5">
      <c r="B285" s="151"/>
      <c r="D285" s="145" t="s">
        <v>144</v>
      </c>
      <c r="E285" s="152" t="s">
        <v>1</v>
      </c>
      <c r="F285" s="153" t="s">
        <v>382</v>
      </c>
      <c r="H285" s="152" t="s">
        <v>1</v>
      </c>
      <c r="I285" s="154"/>
      <c r="L285" s="151"/>
      <c r="M285" s="155"/>
      <c r="T285" s="156"/>
      <c r="AT285" s="152" t="s">
        <v>144</v>
      </c>
      <c r="AU285" s="152" t="s">
        <v>89</v>
      </c>
      <c r="AV285" s="12" t="s">
        <v>87</v>
      </c>
      <c r="AW285" s="12" t="s">
        <v>35</v>
      </c>
      <c r="AX285" s="12" t="s">
        <v>79</v>
      </c>
      <c r="AY285" s="152" t="s">
        <v>131</v>
      </c>
    </row>
    <row r="286" spans="2:65" s="12" customFormat="1" ht="11.25">
      <c r="B286" s="151"/>
      <c r="D286" s="145" t="s">
        <v>144</v>
      </c>
      <c r="E286" s="152" t="s">
        <v>1</v>
      </c>
      <c r="F286" s="153" t="s">
        <v>322</v>
      </c>
      <c r="H286" s="152" t="s">
        <v>1</v>
      </c>
      <c r="I286" s="154"/>
      <c r="L286" s="151"/>
      <c r="M286" s="155"/>
      <c r="T286" s="156"/>
      <c r="AT286" s="152" t="s">
        <v>144</v>
      </c>
      <c r="AU286" s="152" t="s">
        <v>89</v>
      </c>
      <c r="AV286" s="12" t="s">
        <v>87</v>
      </c>
      <c r="AW286" s="12" t="s">
        <v>35</v>
      </c>
      <c r="AX286" s="12" t="s">
        <v>79</v>
      </c>
      <c r="AY286" s="152" t="s">
        <v>131</v>
      </c>
    </row>
    <row r="287" spans="2:65" s="13" customFormat="1" ht="11.25">
      <c r="B287" s="157"/>
      <c r="D287" s="145" t="s">
        <v>144</v>
      </c>
      <c r="E287" s="158" t="s">
        <v>1</v>
      </c>
      <c r="F287" s="159" t="s">
        <v>411</v>
      </c>
      <c r="H287" s="160">
        <v>121.3</v>
      </c>
      <c r="I287" s="161"/>
      <c r="L287" s="157"/>
      <c r="M287" s="162"/>
      <c r="T287" s="163"/>
      <c r="AT287" s="158" t="s">
        <v>144</v>
      </c>
      <c r="AU287" s="158" t="s">
        <v>89</v>
      </c>
      <c r="AV287" s="13" t="s">
        <v>89</v>
      </c>
      <c r="AW287" s="13" t="s">
        <v>35</v>
      </c>
      <c r="AX287" s="13" t="s">
        <v>79</v>
      </c>
      <c r="AY287" s="158" t="s">
        <v>131</v>
      </c>
    </row>
    <row r="288" spans="2:65" s="12" customFormat="1" ht="11.25">
      <c r="B288" s="151"/>
      <c r="D288" s="145" t="s">
        <v>144</v>
      </c>
      <c r="E288" s="152" t="s">
        <v>1</v>
      </c>
      <c r="F288" s="153" t="s">
        <v>324</v>
      </c>
      <c r="H288" s="152" t="s">
        <v>1</v>
      </c>
      <c r="I288" s="154"/>
      <c r="L288" s="151"/>
      <c r="M288" s="155"/>
      <c r="T288" s="156"/>
      <c r="AT288" s="152" t="s">
        <v>144</v>
      </c>
      <c r="AU288" s="152" t="s">
        <v>89</v>
      </c>
      <c r="AV288" s="12" t="s">
        <v>87</v>
      </c>
      <c r="AW288" s="12" t="s">
        <v>35</v>
      </c>
      <c r="AX288" s="12" t="s">
        <v>79</v>
      </c>
      <c r="AY288" s="152" t="s">
        <v>131</v>
      </c>
    </row>
    <row r="289" spans="2:65" s="13" customFormat="1" ht="11.25">
      <c r="B289" s="157"/>
      <c r="D289" s="145" t="s">
        <v>144</v>
      </c>
      <c r="E289" s="158" t="s">
        <v>1</v>
      </c>
      <c r="F289" s="159" t="s">
        <v>412</v>
      </c>
      <c r="H289" s="160">
        <v>20.2</v>
      </c>
      <c r="I289" s="161"/>
      <c r="L289" s="157"/>
      <c r="M289" s="162"/>
      <c r="T289" s="163"/>
      <c r="AT289" s="158" t="s">
        <v>144</v>
      </c>
      <c r="AU289" s="158" t="s">
        <v>89</v>
      </c>
      <c r="AV289" s="13" t="s">
        <v>89</v>
      </c>
      <c r="AW289" s="13" t="s">
        <v>35</v>
      </c>
      <c r="AX289" s="13" t="s">
        <v>79</v>
      </c>
      <c r="AY289" s="158" t="s">
        <v>131</v>
      </c>
    </row>
    <row r="290" spans="2:65" s="14" customFormat="1" ht="11.25">
      <c r="B290" s="164"/>
      <c r="D290" s="145" t="s">
        <v>144</v>
      </c>
      <c r="E290" s="165" t="s">
        <v>1</v>
      </c>
      <c r="F290" s="166" t="s">
        <v>147</v>
      </c>
      <c r="H290" s="167">
        <v>141.5</v>
      </c>
      <c r="I290" s="168"/>
      <c r="L290" s="164"/>
      <c r="M290" s="169"/>
      <c r="T290" s="170"/>
      <c r="AT290" s="165" t="s">
        <v>144</v>
      </c>
      <c r="AU290" s="165" t="s">
        <v>89</v>
      </c>
      <c r="AV290" s="14" t="s">
        <v>138</v>
      </c>
      <c r="AW290" s="14" t="s">
        <v>35</v>
      </c>
      <c r="AX290" s="14" t="s">
        <v>87</v>
      </c>
      <c r="AY290" s="165" t="s">
        <v>131</v>
      </c>
    </row>
    <row r="291" spans="2:65" s="1" customFormat="1" ht="16.5" customHeight="1">
      <c r="B291" s="132"/>
      <c r="C291" s="133" t="s">
        <v>335</v>
      </c>
      <c r="D291" s="133" t="s">
        <v>133</v>
      </c>
      <c r="E291" s="134" t="s">
        <v>327</v>
      </c>
      <c r="F291" s="135" t="s">
        <v>328</v>
      </c>
      <c r="G291" s="136" t="s">
        <v>136</v>
      </c>
      <c r="H291" s="137">
        <v>339.98</v>
      </c>
      <c r="I291" s="138"/>
      <c r="J291" s="137">
        <f>ROUND(I291*H291,2)</f>
        <v>0</v>
      </c>
      <c r="K291" s="135" t="s">
        <v>137</v>
      </c>
      <c r="L291" s="32"/>
      <c r="M291" s="139" t="s">
        <v>1</v>
      </c>
      <c r="N291" s="140" t="s">
        <v>44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138</v>
      </c>
      <c r="AT291" s="143" t="s">
        <v>133</v>
      </c>
      <c r="AU291" s="143" t="s">
        <v>89</v>
      </c>
      <c r="AY291" s="17" t="s">
        <v>131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87</v>
      </c>
      <c r="BK291" s="144">
        <f>ROUND(I291*H291,2)</f>
        <v>0</v>
      </c>
      <c r="BL291" s="17" t="s">
        <v>138</v>
      </c>
      <c r="BM291" s="143" t="s">
        <v>329</v>
      </c>
    </row>
    <row r="292" spans="2:65" s="1" customFormat="1" ht="19.5">
      <c r="B292" s="32"/>
      <c r="D292" s="145" t="s">
        <v>140</v>
      </c>
      <c r="F292" s="146" t="s">
        <v>330</v>
      </c>
      <c r="I292" s="147"/>
      <c r="L292" s="32"/>
      <c r="M292" s="148"/>
      <c r="T292" s="56"/>
      <c r="AT292" s="17" t="s">
        <v>140</v>
      </c>
      <c r="AU292" s="17" t="s">
        <v>89</v>
      </c>
    </row>
    <row r="293" spans="2:65" s="1" customFormat="1" ht="11.25">
      <c r="B293" s="32"/>
      <c r="D293" s="149" t="s">
        <v>142</v>
      </c>
      <c r="F293" s="150" t="s">
        <v>331</v>
      </c>
      <c r="I293" s="147"/>
      <c r="L293" s="32"/>
      <c r="M293" s="148"/>
      <c r="T293" s="56"/>
      <c r="AT293" s="17" t="s">
        <v>142</v>
      </c>
      <c r="AU293" s="17" t="s">
        <v>89</v>
      </c>
    </row>
    <row r="294" spans="2:65" s="12" customFormat="1" ht="11.25">
      <c r="B294" s="151"/>
      <c r="D294" s="145" t="s">
        <v>144</v>
      </c>
      <c r="E294" s="152" t="s">
        <v>1</v>
      </c>
      <c r="F294" s="153" t="s">
        <v>332</v>
      </c>
      <c r="H294" s="152" t="s">
        <v>1</v>
      </c>
      <c r="I294" s="154"/>
      <c r="L294" s="151"/>
      <c r="M294" s="155"/>
      <c r="T294" s="156"/>
      <c r="AT294" s="152" t="s">
        <v>144</v>
      </c>
      <c r="AU294" s="152" t="s">
        <v>89</v>
      </c>
      <c r="AV294" s="12" t="s">
        <v>87</v>
      </c>
      <c r="AW294" s="12" t="s">
        <v>35</v>
      </c>
      <c r="AX294" s="12" t="s">
        <v>79</v>
      </c>
      <c r="AY294" s="152" t="s">
        <v>131</v>
      </c>
    </row>
    <row r="295" spans="2:65" s="13" customFormat="1" ht="11.25">
      <c r="B295" s="157"/>
      <c r="D295" s="145" t="s">
        <v>144</v>
      </c>
      <c r="E295" s="158" t="s">
        <v>1</v>
      </c>
      <c r="F295" s="159" t="s">
        <v>413</v>
      </c>
      <c r="H295" s="160">
        <v>303.25</v>
      </c>
      <c r="I295" s="161"/>
      <c r="L295" s="157"/>
      <c r="M295" s="162"/>
      <c r="T295" s="163"/>
      <c r="AT295" s="158" t="s">
        <v>144</v>
      </c>
      <c r="AU295" s="158" t="s">
        <v>89</v>
      </c>
      <c r="AV295" s="13" t="s">
        <v>89</v>
      </c>
      <c r="AW295" s="13" t="s">
        <v>35</v>
      </c>
      <c r="AX295" s="13" t="s">
        <v>79</v>
      </c>
      <c r="AY295" s="158" t="s">
        <v>131</v>
      </c>
    </row>
    <row r="296" spans="2:65" s="12" customFormat="1" ht="11.25">
      <c r="B296" s="151"/>
      <c r="D296" s="145" t="s">
        <v>144</v>
      </c>
      <c r="E296" s="152" t="s">
        <v>1</v>
      </c>
      <c r="F296" s="153" t="s">
        <v>324</v>
      </c>
      <c r="H296" s="152" t="s">
        <v>1</v>
      </c>
      <c r="I296" s="154"/>
      <c r="L296" s="151"/>
      <c r="M296" s="155"/>
      <c r="T296" s="156"/>
      <c r="AT296" s="152" t="s">
        <v>144</v>
      </c>
      <c r="AU296" s="152" t="s">
        <v>89</v>
      </c>
      <c r="AV296" s="12" t="s">
        <v>87</v>
      </c>
      <c r="AW296" s="12" t="s">
        <v>35</v>
      </c>
      <c r="AX296" s="12" t="s">
        <v>79</v>
      </c>
      <c r="AY296" s="152" t="s">
        <v>131</v>
      </c>
    </row>
    <row r="297" spans="2:65" s="13" customFormat="1" ht="11.25">
      <c r="B297" s="157"/>
      <c r="D297" s="145" t="s">
        <v>144</v>
      </c>
      <c r="E297" s="158" t="s">
        <v>1</v>
      </c>
      <c r="F297" s="159" t="s">
        <v>414</v>
      </c>
      <c r="H297" s="160">
        <v>36.729999999999997</v>
      </c>
      <c r="I297" s="161"/>
      <c r="L297" s="157"/>
      <c r="M297" s="162"/>
      <c r="T297" s="163"/>
      <c r="AT297" s="158" t="s">
        <v>144</v>
      </c>
      <c r="AU297" s="158" t="s">
        <v>89</v>
      </c>
      <c r="AV297" s="13" t="s">
        <v>89</v>
      </c>
      <c r="AW297" s="13" t="s">
        <v>35</v>
      </c>
      <c r="AX297" s="13" t="s">
        <v>79</v>
      </c>
      <c r="AY297" s="158" t="s">
        <v>131</v>
      </c>
    </row>
    <row r="298" spans="2:65" s="14" customFormat="1" ht="11.25">
      <c r="B298" s="164"/>
      <c r="D298" s="145" t="s">
        <v>144</v>
      </c>
      <c r="E298" s="165" t="s">
        <v>1</v>
      </c>
      <c r="F298" s="166" t="s">
        <v>147</v>
      </c>
      <c r="H298" s="167">
        <v>339.98</v>
      </c>
      <c r="I298" s="168"/>
      <c r="L298" s="164"/>
      <c r="M298" s="169"/>
      <c r="T298" s="170"/>
      <c r="AT298" s="165" t="s">
        <v>144</v>
      </c>
      <c r="AU298" s="165" t="s">
        <v>89</v>
      </c>
      <c r="AV298" s="14" t="s">
        <v>138</v>
      </c>
      <c r="AW298" s="14" t="s">
        <v>35</v>
      </c>
      <c r="AX298" s="14" t="s">
        <v>87</v>
      </c>
      <c r="AY298" s="165" t="s">
        <v>131</v>
      </c>
    </row>
    <row r="299" spans="2:65" s="1" customFormat="1" ht="16.5" customHeight="1">
      <c r="B299" s="132"/>
      <c r="C299" s="133" t="s">
        <v>343</v>
      </c>
      <c r="D299" s="133" t="s">
        <v>133</v>
      </c>
      <c r="E299" s="134" t="s">
        <v>336</v>
      </c>
      <c r="F299" s="135" t="s">
        <v>337</v>
      </c>
      <c r="G299" s="136" t="s">
        <v>225</v>
      </c>
      <c r="H299" s="137">
        <v>7.9</v>
      </c>
      <c r="I299" s="138"/>
      <c r="J299" s="137">
        <f>ROUND(I299*H299,2)</f>
        <v>0</v>
      </c>
      <c r="K299" s="135" t="s">
        <v>160</v>
      </c>
      <c r="L299" s="32"/>
      <c r="M299" s="139" t="s">
        <v>1</v>
      </c>
      <c r="N299" s="140" t="s">
        <v>44</v>
      </c>
      <c r="P299" s="141">
        <f>O299*H299</f>
        <v>0</v>
      </c>
      <c r="Q299" s="141">
        <v>2.3199999999999998</v>
      </c>
      <c r="R299" s="141">
        <f>Q299*H299</f>
        <v>18.327999999999999</v>
      </c>
      <c r="S299" s="141">
        <v>0</v>
      </c>
      <c r="T299" s="142">
        <f>S299*H299</f>
        <v>0</v>
      </c>
      <c r="AR299" s="143" t="s">
        <v>138</v>
      </c>
      <c r="AT299" s="143" t="s">
        <v>133</v>
      </c>
      <c r="AU299" s="143" t="s">
        <v>89</v>
      </c>
      <c r="AY299" s="17" t="s">
        <v>131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87</v>
      </c>
      <c r="BK299" s="144">
        <f>ROUND(I299*H299,2)</f>
        <v>0</v>
      </c>
      <c r="BL299" s="17" t="s">
        <v>138</v>
      </c>
      <c r="BM299" s="143" t="s">
        <v>338</v>
      </c>
    </row>
    <row r="300" spans="2:65" s="12" customFormat="1" ht="22.5">
      <c r="B300" s="151"/>
      <c r="D300" s="145" t="s">
        <v>144</v>
      </c>
      <c r="E300" s="152" t="s">
        <v>1</v>
      </c>
      <c r="F300" s="153" t="s">
        <v>382</v>
      </c>
      <c r="H300" s="152" t="s">
        <v>1</v>
      </c>
      <c r="I300" s="154"/>
      <c r="L300" s="151"/>
      <c r="M300" s="155"/>
      <c r="T300" s="156"/>
      <c r="AT300" s="152" t="s">
        <v>144</v>
      </c>
      <c r="AU300" s="152" t="s">
        <v>89</v>
      </c>
      <c r="AV300" s="12" t="s">
        <v>87</v>
      </c>
      <c r="AW300" s="12" t="s">
        <v>35</v>
      </c>
      <c r="AX300" s="12" t="s">
        <v>79</v>
      </c>
      <c r="AY300" s="152" t="s">
        <v>131</v>
      </c>
    </row>
    <row r="301" spans="2:65" s="12" customFormat="1" ht="22.5">
      <c r="B301" s="151"/>
      <c r="D301" s="145" t="s">
        <v>144</v>
      </c>
      <c r="E301" s="152" t="s">
        <v>1</v>
      </c>
      <c r="F301" s="153" t="s">
        <v>339</v>
      </c>
      <c r="H301" s="152" t="s">
        <v>1</v>
      </c>
      <c r="I301" s="154"/>
      <c r="L301" s="151"/>
      <c r="M301" s="155"/>
      <c r="T301" s="156"/>
      <c r="AT301" s="152" t="s">
        <v>144</v>
      </c>
      <c r="AU301" s="152" t="s">
        <v>89</v>
      </c>
      <c r="AV301" s="12" t="s">
        <v>87</v>
      </c>
      <c r="AW301" s="12" t="s">
        <v>35</v>
      </c>
      <c r="AX301" s="12" t="s">
        <v>79</v>
      </c>
      <c r="AY301" s="152" t="s">
        <v>131</v>
      </c>
    </row>
    <row r="302" spans="2:65" s="13" customFormat="1" ht="11.25">
      <c r="B302" s="157"/>
      <c r="D302" s="145" t="s">
        <v>144</v>
      </c>
      <c r="E302" s="158" t="s">
        <v>1</v>
      </c>
      <c r="F302" s="159" t="s">
        <v>415</v>
      </c>
      <c r="H302" s="160">
        <v>7.9</v>
      </c>
      <c r="I302" s="161"/>
      <c r="L302" s="157"/>
      <c r="M302" s="162"/>
      <c r="T302" s="163"/>
      <c r="AT302" s="158" t="s">
        <v>144</v>
      </c>
      <c r="AU302" s="158" t="s">
        <v>89</v>
      </c>
      <c r="AV302" s="13" t="s">
        <v>89</v>
      </c>
      <c r="AW302" s="13" t="s">
        <v>35</v>
      </c>
      <c r="AX302" s="13" t="s">
        <v>79</v>
      </c>
      <c r="AY302" s="158" t="s">
        <v>131</v>
      </c>
    </row>
    <row r="303" spans="2:65" s="14" customFormat="1" ht="11.25">
      <c r="B303" s="164"/>
      <c r="D303" s="145" t="s">
        <v>144</v>
      </c>
      <c r="E303" s="165" t="s">
        <v>1</v>
      </c>
      <c r="F303" s="166" t="s">
        <v>147</v>
      </c>
      <c r="H303" s="167">
        <v>7.9</v>
      </c>
      <c r="I303" s="168"/>
      <c r="L303" s="164"/>
      <c r="M303" s="169"/>
      <c r="T303" s="170"/>
      <c r="AT303" s="165" t="s">
        <v>144</v>
      </c>
      <c r="AU303" s="165" t="s">
        <v>89</v>
      </c>
      <c r="AV303" s="14" t="s">
        <v>138</v>
      </c>
      <c r="AW303" s="14" t="s">
        <v>35</v>
      </c>
      <c r="AX303" s="14" t="s">
        <v>87</v>
      </c>
      <c r="AY303" s="165" t="s">
        <v>131</v>
      </c>
    </row>
    <row r="304" spans="2:65" s="11" customFormat="1" ht="22.9" customHeight="1">
      <c r="B304" s="120"/>
      <c r="D304" s="121" t="s">
        <v>78</v>
      </c>
      <c r="E304" s="130" t="s">
        <v>189</v>
      </c>
      <c r="F304" s="130" t="s">
        <v>416</v>
      </c>
      <c r="I304" s="123"/>
      <c r="J304" s="131">
        <f>BK304</f>
        <v>0</v>
      </c>
      <c r="L304" s="120"/>
      <c r="M304" s="125"/>
      <c r="P304" s="126">
        <f>SUM(P305:P309)</f>
        <v>0</v>
      </c>
      <c r="R304" s="126">
        <f>SUM(R305:R309)</f>
        <v>0</v>
      </c>
      <c r="T304" s="127">
        <f>SUM(T305:T309)</f>
        <v>2.8</v>
      </c>
      <c r="AR304" s="121" t="s">
        <v>171</v>
      </c>
      <c r="AT304" s="128" t="s">
        <v>78</v>
      </c>
      <c r="AU304" s="128" t="s">
        <v>87</v>
      </c>
      <c r="AY304" s="121" t="s">
        <v>131</v>
      </c>
      <c r="BK304" s="129">
        <f>SUM(BK305:BK309)</f>
        <v>0</v>
      </c>
    </row>
    <row r="305" spans="2:65" s="1" customFormat="1" ht="24.2" customHeight="1">
      <c r="B305" s="132"/>
      <c r="C305" s="133" t="s">
        <v>352</v>
      </c>
      <c r="D305" s="133" t="s">
        <v>133</v>
      </c>
      <c r="E305" s="134" t="s">
        <v>417</v>
      </c>
      <c r="F305" s="135" t="s">
        <v>418</v>
      </c>
      <c r="G305" s="136" t="s">
        <v>419</v>
      </c>
      <c r="H305" s="137">
        <v>4</v>
      </c>
      <c r="I305" s="138"/>
      <c r="J305" s="137">
        <f>ROUND(I305*H305,2)</f>
        <v>0</v>
      </c>
      <c r="K305" s="135" t="s">
        <v>137</v>
      </c>
      <c r="L305" s="32"/>
      <c r="M305" s="139" t="s">
        <v>1</v>
      </c>
      <c r="N305" s="140" t="s">
        <v>44</v>
      </c>
      <c r="P305" s="141">
        <f>O305*H305</f>
        <v>0</v>
      </c>
      <c r="Q305" s="141">
        <v>0</v>
      </c>
      <c r="R305" s="141">
        <f>Q305*H305</f>
        <v>0</v>
      </c>
      <c r="S305" s="141">
        <v>0.7</v>
      </c>
      <c r="T305" s="142">
        <f>S305*H305</f>
        <v>2.8</v>
      </c>
      <c r="AR305" s="143" t="s">
        <v>138</v>
      </c>
      <c r="AT305" s="143" t="s">
        <v>133</v>
      </c>
      <c r="AU305" s="143" t="s">
        <v>89</v>
      </c>
      <c r="AY305" s="17" t="s">
        <v>131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87</v>
      </c>
      <c r="BK305" s="144">
        <f>ROUND(I305*H305,2)</f>
        <v>0</v>
      </c>
      <c r="BL305" s="17" t="s">
        <v>138</v>
      </c>
      <c r="BM305" s="143" t="s">
        <v>420</v>
      </c>
    </row>
    <row r="306" spans="2:65" s="1" customFormat="1" ht="19.5">
      <c r="B306" s="32"/>
      <c r="D306" s="145" t="s">
        <v>140</v>
      </c>
      <c r="F306" s="146" t="s">
        <v>421</v>
      </c>
      <c r="I306" s="147"/>
      <c r="L306" s="32"/>
      <c r="M306" s="148"/>
      <c r="T306" s="56"/>
      <c r="AT306" s="17" t="s">
        <v>140</v>
      </c>
      <c r="AU306" s="17" t="s">
        <v>89</v>
      </c>
    </row>
    <row r="307" spans="2:65" s="1" customFormat="1" ht="11.25">
      <c r="B307" s="32"/>
      <c r="D307" s="149" t="s">
        <v>142</v>
      </c>
      <c r="F307" s="150" t="s">
        <v>422</v>
      </c>
      <c r="I307" s="147"/>
      <c r="L307" s="32"/>
      <c r="M307" s="148"/>
      <c r="T307" s="56"/>
      <c r="AT307" s="17" t="s">
        <v>142</v>
      </c>
      <c r="AU307" s="17" t="s">
        <v>89</v>
      </c>
    </row>
    <row r="308" spans="2:65" s="13" customFormat="1" ht="11.25">
      <c r="B308" s="157"/>
      <c r="D308" s="145" t="s">
        <v>144</v>
      </c>
      <c r="E308" s="158" t="s">
        <v>1</v>
      </c>
      <c r="F308" s="159" t="s">
        <v>423</v>
      </c>
      <c r="H308" s="160">
        <v>4</v>
      </c>
      <c r="I308" s="161"/>
      <c r="L308" s="157"/>
      <c r="M308" s="162"/>
      <c r="T308" s="163"/>
      <c r="AT308" s="158" t="s">
        <v>144</v>
      </c>
      <c r="AU308" s="158" t="s">
        <v>89</v>
      </c>
      <c r="AV308" s="13" t="s">
        <v>89</v>
      </c>
      <c r="AW308" s="13" t="s">
        <v>35</v>
      </c>
      <c r="AX308" s="13" t="s">
        <v>79</v>
      </c>
      <c r="AY308" s="158" t="s">
        <v>131</v>
      </c>
    </row>
    <row r="309" spans="2:65" s="14" customFormat="1" ht="11.25">
      <c r="B309" s="164"/>
      <c r="D309" s="145" t="s">
        <v>144</v>
      </c>
      <c r="E309" s="165" t="s">
        <v>1</v>
      </c>
      <c r="F309" s="166" t="s">
        <v>147</v>
      </c>
      <c r="H309" s="167">
        <v>4</v>
      </c>
      <c r="I309" s="168"/>
      <c r="L309" s="164"/>
      <c r="M309" s="169"/>
      <c r="T309" s="170"/>
      <c r="AT309" s="165" t="s">
        <v>144</v>
      </c>
      <c r="AU309" s="165" t="s">
        <v>89</v>
      </c>
      <c r="AV309" s="14" t="s">
        <v>138</v>
      </c>
      <c r="AW309" s="14" t="s">
        <v>35</v>
      </c>
      <c r="AX309" s="14" t="s">
        <v>87</v>
      </c>
      <c r="AY309" s="165" t="s">
        <v>131</v>
      </c>
    </row>
    <row r="310" spans="2:65" s="11" customFormat="1" ht="22.9" customHeight="1">
      <c r="B310" s="120"/>
      <c r="D310" s="121" t="s">
        <v>78</v>
      </c>
      <c r="E310" s="130" t="s">
        <v>424</v>
      </c>
      <c r="F310" s="130" t="s">
        <v>425</v>
      </c>
      <c r="I310" s="123"/>
      <c r="J310" s="131">
        <f>BK310</f>
        <v>0</v>
      </c>
      <c r="L310" s="120"/>
      <c r="M310" s="125"/>
      <c r="P310" s="126">
        <f>SUM(P311:P313)</f>
        <v>0</v>
      </c>
      <c r="R310" s="126">
        <f>SUM(R311:R313)</f>
        <v>0</v>
      </c>
      <c r="T310" s="127">
        <f>SUM(T311:T313)</f>
        <v>0</v>
      </c>
      <c r="AR310" s="121" t="s">
        <v>87</v>
      </c>
      <c r="AT310" s="128" t="s">
        <v>78</v>
      </c>
      <c r="AU310" s="128" t="s">
        <v>87</v>
      </c>
      <c r="AY310" s="121" t="s">
        <v>131</v>
      </c>
      <c r="BK310" s="129">
        <f>SUM(BK311:BK313)</f>
        <v>0</v>
      </c>
    </row>
    <row r="311" spans="2:65" s="1" customFormat="1" ht="16.5" customHeight="1">
      <c r="B311" s="132"/>
      <c r="C311" s="133" t="s">
        <v>426</v>
      </c>
      <c r="D311" s="133" t="s">
        <v>133</v>
      </c>
      <c r="E311" s="134" t="s">
        <v>427</v>
      </c>
      <c r="F311" s="135" t="s">
        <v>428</v>
      </c>
      <c r="G311" s="136" t="s">
        <v>346</v>
      </c>
      <c r="H311" s="137">
        <v>2.1</v>
      </c>
      <c r="I311" s="138"/>
      <c r="J311" s="137">
        <f>ROUND(I311*H311,2)</f>
        <v>0</v>
      </c>
      <c r="K311" s="135" t="s">
        <v>160</v>
      </c>
      <c r="L311" s="32"/>
      <c r="M311" s="139" t="s">
        <v>1</v>
      </c>
      <c r="N311" s="140" t="s">
        <v>44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138</v>
      </c>
      <c r="AT311" s="143" t="s">
        <v>133</v>
      </c>
      <c r="AU311" s="143" t="s">
        <v>89</v>
      </c>
      <c r="AY311" s="17" t="s">
        <v>131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87</v>
      </c>
      <c r="BK311" s="144">
        <f>ROUND(I311*H311,2)</f>
        <v>0</v>
      </c>
      <c r="BL311" s="17" t="s">
        <v>138</v>
      </c>
      <c r="BM311" s="143" t="s">
        <v>429</v>
      </c>
    </row>
    <row r="312" spans="2:65" s="13" customFormat="1" ht="11.25">
      <c r="B312" s="157"/>
      <c r="D312" s="145" t="s">
        <v>144</v>
      </c>
      <c r="E312" s="158" t="s">
        <v>1</v>
      </c>
      <c r="F312" s="159" t="s">
        <v>430</v>
      </c>
      <c r="H312" s="160">
        <v>2.1</v>
      </c>
      <c r="I312" s="161"/>
      <c r="L312" s="157"/>
      <c r="M312" s="162"/>
      <c r="T312" s="163"/>
      <c r="AT312" s="158" t="s">
        <v>144</v>
      </c>
      <c r="AU312" s="158" t="s">
        <v>89</v>
      </c>
      <c r="AV312" s="13" t="s">
        <v>89</v>
      </c>
      <c r="AW312" s="13" t="s">
        <v>35</v>
      </c>
      <c r="AX312" s="13" t="s">
        <v>79</v>
      </c>
      <c r="AY312" s="158" t="s">
        <v>131</v>
      </c>
    </row>
    <row r="313" spans="2:65" s="14" customFormat="1" ht="11.25">
      <c r="B313" s="164"/>
      <c r="D313" s="145" t="s">
        <v>144</v>
      </c>
      <c r="E313" s="165" t="s">
        <v>1</v>
      </c>
      <c r="F313" s="166" t="s">
        <v>147</v>
      </c>
      <c r="H313" s="167">
        <v>2.1</v>
      </c>
      <c r="I313" s="168"/>
      <c r="L313" s="164"/>
      <c r="M313" s="169"/>
      <c r="T313" s="170"/>
      <c r="AT313" s="165" t="s">
        <v>144</v>
      </c>
      <c r="AU313" s="165" t="s">
        <v>89</v>
      </c>
      <c r="AV313" s="14" t="s">
        <v>138</v>
      </c>
      <c r="AW313" s="14" t="s">
        <v>35</v>
      </c>
      <c r="AX313" s="14" t="s">
        <v>87</v>
      </c>
      <c r="AY313" s="165" t="s">
        <v>131</v>
      </c>
    </row>
    <row r="314" spans="2:65" s="11" customFormat="1" ht="22.9" customHeight="1">
      <c r="B314" s="120"/>
      <c r="D314" s="121" t="s">
        <v>78</v>
      </c>
      <c r="E314" s="130" t="s">
        <v>341</v>
      </c>
      <c r="F314" s="130" t="s">
        <v>342</v>
      </c>
      <c r="I314" s="123"/>
      <c r="J314" s="131">
        <f>BK314</f>
        <v>0</v>
      </c>
      <c r="L314" s="120"/>
      <c r="M314" s="125"/>
      <c r="P314" s="126">
        <f>SUM(P315:P317)</f>
        <v>0</v>
      </c>
      <c r="R314" s="126">
        <f>SUM(R315:R317)</f>
        <v>0</v>
      </c>
      <c r="T314" s="127">
        <f>SUM(T315:T317)</f>
        <v>0</v>
      </c>
      <c r="AR314" s="121" t="s">
        <v>87</v>
      </c>
      <c r="AT314" s="128" t="s">
        <v>78</v>
      </c>
      <c r="AU314" s="128" t="s">
        <v>87</v>
      </c>
      <c r="AY314" s="121" t="s">
        <v>131</v>
      </c>
      <c r="BK314" s="129">
        <f>SUM(BK315:BK317)</f>
        <v>0</v>
      </c>
    </row>
    <row r="315" spans="2:65" s="1" customFormat="1" ht="16.5" customHeight="1">
      <c r="B315" s="132"/>
      <c r="C315" s="133" t="s">
        <v>431</v>
      </c>
      <c r="D315" s="133" t="s">
        <v>133</v>
      </c>
      <c r="E315" s="134" t="s">
        <v>344</v>
      </c>
      <c r="F315" s="135" t="s">
        <v>345</v>
      </c>
      <c r="G315" s="136" t="s">
        <v>346</v>
      </c>
      <c r="H315" s="137">
        <v>405.29</v>
      </c>
      <c r="I315" s="138"/>
      <c r="J315" s="137">
        <f>ROUND(I315*H315,2)</f>
        <v>0</v>
      </c>
      <c r="K315" s="135" t="s">
        <v>137</v>
      </c>
      <c r="L315" s="32"/>
      <c r="M315" s="139" t="s">
        <v>1</v>
      </c>
      <c r="N315" s="140" t="s">
        <v>44</v>
      </c>
      <c r="P315" s="141">
        <f>O315*H315</f>
        <v>0</v>
      </c>
      <c r="Q315" s="141">
        <v>0</v>
      </c>
      <c r="R315" s="141">
        <f>Q315*H315</f>
        <v>0</v>
      </c>
      <c r="S315" s="141">
        <v>0</v>
      </c>
      <c r="T315" s="142">
        <f>S315*H315</f>
        <v>0</v>
      </c>
      <c r="AR315" s="143" t="s">
        <v>138</v>
      </c>
      <c r="AT315" s="143" t="s">
        <v>133</v>
      </c>
      <c r="AU315" s="143" t="s">
        <v>89</v>
      </c>
      <c r="AY315" s="17" t="s">
        <v>131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87</v>
      </c>
      <c r="BK315" s="144">
        <f>ROUND(I315*H315,2)</f>
        <v>0</v>
      </c>
      <c r="BL315" s="17" t="s">
        <v>138</v>
      </c>
      <c r="BM315" s="143" t="s">
        <v>347</v>
      </c>
    </row>
    <row r="316" spans="2:65" s="1" customFormat="1" ht="19.5">
      <c r="B316" s="32"/>
      <c r="D316" s="145" t="s">
        <v>140</v>
      </c>
      <c r="F316" s="146" t="s">
        <v>348</v>
      </c>
      <c r="I316" s="147"/>
      <c r="L316" s="32"/>
      <c r="M316" s="148"/>
      <c r="T316" s="56"/>
      <c r="AT316" s="17" t="s">
        <v>140</v>
      </c>
      <c r="AU316" s="17" t="s">
        <v>89</v>
      </c>
    </row>
    <row r="317" spans="2:65" s="1" customFormat="1" ht="11.25">
      <c r="B317" s="32"/>
      <c r="D317" s="149" t="s">
        <v>142</v>
      </c>
      <c r="F317" s="150" t="s">
        <v>349</v>
      </c>
      <c r="I317" s="147"/>
      <c r="L317" s="32"/>
      <c r="M317" s="148"/>
      <c r="T317" s="56"/>
      <c r="AT317" s="17" t="s">
        <v>142</v>
      </c>
      <c r="AU317" s="17" t="s">
        <v>89</v>
      </c>
    </row>
    <row r="318" spans="2:65" s="11" customFormat="1" ht="25.9" customHeight="1">
      <c r="B318" s="120"/>
      <c r="D318" s="121" t="s">
        <v>78</v>
      </c>
      <c r="E318" s="122" t="s">
        <v>350</v>
      </c>
      <c r="F318" s="122" t="s">
        <v>351</v>
      </c>
      <c r="I318" s="123"/>
      <c r="J318" s="124">
        <f>BK318</f>
        <v>0</v>
      </c>
      <c r="L318" s="120"/>
      <c r="M318" s="125"/>
      <c r="P318" s="126">
        <f>SUM(P319:P320)</f>
        <v>0</v>
      </c>
      <c r="R318" s="126">
        <f>SUM(R319:R320)</f>
        <v>0</v>
      </c>
      <c r="T318" s="127">
        <f>SUM(T319:T320)</f>
        <v>0</v>
      </c>
      <c r="AR318" s="121" t="s">
        <v>138</v>
      </c>
      <c r="AT318" s="128" t="s">
        <v>78</v>
      </c>
      <c r="AU318" s="128" t="s">
        <v>79</v>
      </c>
      <c r="AY318" s="121" t="s">
        <v>131</v>
      </c>
      <c r="BK318" s="129">
        <f>SUM(BK319:BK320)</f>
        <v>0</v>
      </c>
    </row>
    <row r="319" spans="2:65" s="1" customFormat="1" ht="16.5" customHeight="1">
      <c r="B319" s="132"/>
      <c r="C319" s="133" t="s">
        <v>432</v>
      </c>
      <c r="D319" s="133" t="s">
        <v>133</v>
      </c>
      <c r="E319" s="134" t="s">
        <v>353</v>
      </c>
      <c r="F319" s="135" t="s">
        <v>354</v>
      </c>
      <c r="G319" s="136" t="s">
        <v>262</v>
      </c>
      <c r="H319" s="137">
        <v>3</v>
      </c>
      <c r="I319" s="138"/>
      <c r="J319" s="137">
        <f>ROUND(I319*H319,2)</f>
        <v>0</v>
      </c>
      <c r="K319" s="135" t="s">
        <v>160</v>
      </c>
      <c r="L319" s="32"/>
      <c r="M319" s="139" t="s">
        <v>1</v>
      </c>
      <c r="N319" s="140" t="s">
        <v>44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138</v>
      </c>
      <c r="AT319" s="143" t="s">
        <v>133</v>
      </c>
      <c r="AU319" s="143" t="s">
        <v>87</v>
      </c>
      <c r="AY319" s="17" t="s">
        <v>131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87</v>
      </c>
      <c r="BK319" s="144">
        <f>ROUND(I319*H319,2)</f>
        <v>0</v>
      </c>
      <c r="BL319" s="17" t="s">
        <v>138</v>
      </c>
      <c r="BM319" s="143" t="s">
        <v>355</v>
      </c>
    </row>
    <row r="320" spans="2:65" s="1" customFormat="1" ht="68.25">
      <c r="B320" s="32"/>
      <c r="D320" s="145" t="s">
        <v>182</v>
      </c>
      <c r="F320" s="171" t="s">
        <v>356</v>
      </c>
      <c r="I320" s="147"/>
      <c r="L320" s="32"/>
      <c r="M320" s="172"/>
      <c r="N320" s="173"/>
      <c r="O320" s="173"/>
      <c r="P320" s="173"/>
      <c r="Q320" s="173"/>
      <c r="R320" s="173"/>
      <c r="S320" s="173"/>
      <c r="T320" s="174"/>
      <c r="AT320" s="17" t="s">
        <v>182</v>
      </c>
      <c r="AU320" s="17" t="s">
        <v>87</v>
      </c>
    </row>
    <row r="321" spans="2:12" s="1" customFormat="1" ht="6.95" customHeight="1">
      <c r="B321" s="44"/>
      <c r="C321" s="45"/>
      <c r="D321" s="45"/>
      <c r="E321" s="45"/>
      <c r="F321" s="45"/>
      <c r="G321" s="45"/>
      <c r="H321" s="45"/>
      <c r="I321" s="45"/>
      <c r="J321" s="45"/>
      <c r="K321" s="45"/>
      <c r="L321" s="32"/>
    </row>
  </sheetData>
  <autoFilter ref="C122:K320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200-000000000000}"/>
    <hyperlink ref="F134" r:id="rId2" xr:uid="{00000000-0004-0000-0200-000001000000}"/>
    <hyperlink ref="F149" r:id="rId3" xr:uid="{00000000-0004-0000-0200-000002000000}"/>
    <hyperlink ref="F164" r:id="rId4" xr:uid="{00000000-0004-0000-0200-000003000000}"/>
    <hyperlink ref="F182" r:id="rId5" xr:uid="{00000000-0004-0000-0200-000004000000}"/>
    <hyperlink ref="F185" r:id="rId6" xr:uid="{00000000-0004-0000-0200-000005000000}"/>
    <hyperlink ref="F193" r:id="rId7" xr:uid="{00000000-0004-0000-0200-000006000000}"/>
    <hyperlink ref="F201" r:id="rId8" xr:uid="{00000000-0004-0000-0200-000007000000}"/>
    <hyperlink ref="F208" r:id="rId9" xr:uid="{00000000-0004-0000-0200-000008000000}"/>
    <hyperlink ref="F214" r:id="rId10" xr:uid="{00000000-0004-0000-0200-000009000000}"/>
    <hyperlink ref="F222" r:id="rId11" xr:uid="{00000000-0004-0000-0200-00000A000000}"/>
    <hyperlink ref="F232" r:id="rId12" xr:uid="{00000000-0004-0000-0200-00000B000000}"/>
    <hyperlink ref="F238" r:id="rId13" xr:uid="{00000000-0004-0000-0200-00000C000000}"/>
    <hyperlink ref="F248" r:id="rId14" xr:uid="{00000000-0004-0000-0200-00000D000000}"/>
    <hyperlink ref="F254" r:id="rId15" xr:uid="{00000000-0004-0000-0200-00000E000000}"/>
    <hyperlink ref="F260" r:id="rId16" xr:uid="{00000000-0004-0000-0200-00000F000000}"/>
    <hyperlink ref="F266" r:id="rId17" xr:uid="{00000000-0004-0000-0200-000010000000}"/>
    <hyperlink ref="F271" r:id="rId18" xr:uid="{00000000-0004-0000-0200-000011000000}"/>
    <hyperlink ref="F277" r:id="rId19" xr:uid="{00000000-0004-0000-0200-000012000000}"/>
    <hyperlink ref="F284" r:id="rId20" xr:uid="{00000000-0004-0000-0200-000013000000}"/>
    <hyperlink ref="F293" r:id="rId21" xr:uid="{00000000-0004-0000-0200-000014000000}"/>
    <hyperlink ref="F307" r:id="rId22" xr:uid="{00000000-0004-0000-0200-000015000000}"/>
    <hyperlink ref="F317" r:id="rId23" xr:uid="{00000000-0004-0000-02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15"/>
  <sheetViews>
    <sheetView showGridLines="0" topLeftCell="A113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103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Třemošná, ř.km 39,40 – 40,08, Čbán, revitalizace údolní nivy</v>
      </c>
      <c r="F7" s="231"/>
      <c r="G7" s="231"/>
      <c r="H7" s="231"/>
      <c r="L7" s="20"/>
    </row>
    <row r="8" spans="2:46" s="1" customFormat="1" ht="12" customHeight="1">
      <c r="B8" s="32"/>
      <c r="D8" s="27" t="s">
        <v>104</v>
      </c>
      <c r="L8" s="32"/>
    </row>
    <row r="9" spans="2:46" s="1" customFormat="1" ht="16.5" customHeight="1">
      <c r="B9" s="32"/>
      <c r="E9" s="191" t="s">
        <v>433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18. 7. 2023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25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28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24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27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ROUND((SUM(BE123:BE414)),  2)</f>
        <v>0</v>
      </c>
      <c r="I33" s="92">
        <v>0.21</v>
      </c>
      <c r="J33" s="91">
        <f>ROUND(((SUM(BE123:BE414))*I33),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ROUND((SUM(BF123:BF414)),  2)</f>
        <v>0</v>
      </c>
      <c r="I34" s="92">
        <v>0.15</v>
      </c>
      <c r="J34" s="91">
        <f>ROUND(((SUM(BF123:BF414))*I34),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ROUND((SUM(BG123:BG414)),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ROUND((SUM(BH123:BH414)),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ROUND((SUM(BI123:BI414)),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Třemošná, ř.km 39,40 – 40,08, Čbán, revitalizace údolní nivy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104</v>
      </c>
      <c r="L86" s="32"/>
    </row>
    <row r="87" spans="2:47" s="1" customFormat="1" ht="16.5" customHeight="1">
      <c r="B87" s="32"/>
      <c r="E87" s="191" t="str">
        <f>E9</f>
        <v>03 - úsek C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18. 7. 2023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Povodí Vltavy, státní podnik</v>
      </c>
      <c r="I91" s="27" t="s">
        <v>31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107</v>
      </c>
      <c r="D94" s="93"/>
      <c r="E94" s="93"/>
      <c r="F94" s="93"/>
      <c r="G94" s="93"/>
      <c r="H94" s="93"/>
      <c r="I94" s="93"/>
      <c r="J94" s="102" t="s">
        <v>108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109</v>
      </c>
      <c r="J96" s="66">
        <f>J123</f>
        <v>0</v>
      </c>
      <c r="L96" s="32"/>
      <c r="AU96" s="17" t="s">
        <v>110</v>
      </c>
    </row>
    <row r="97" spans="2:12" s="8" customFormat="1" ht="24.95" customHeight="1">
      <c r="B97" s="104"/>
      <c r="D97" s="105" t="s">
        <v>111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434</v>
      </c>
      <c r="E99" s="110"/>
      <c r="F99" s="110"/>
      <c r="G99" s="110"/>
      <c r="H99" s="110"/>
      <c r="I99" s="110"/>
      <c r="J99" s="111">
        <f>J329</f>
        <v>0</v>
      </c>
      <c r="L99" s="108"/>
    </row>
    <row r="100" spans="2:12" s="9" customFormat="1" ht="19.899999999999999" customHeight="1">
      <c r="B100" s="108"/>
      <c r="D100" s="109" t="s">
        <v>113</v>
      </c>
      <c r="E100" s="110"/>
      <c r="F100" s="110"/>
      <c r="G100" s="110"/>
      <c r="H100" s="110"/>
      <c r="I100" s="110"/>
      <c r="J100" s="111">
        <f>J356</f>
        <v>0</v>
      </c>
      <c r="L100" s="108"/>
    </row>
    <row r="101" spans="2:12" s="9" customFormat="1" ht="19.899999999999999" customHeight="1">
      <c r="B101" s="108"/>
      <c r="D101" s="109" t="s">
        <v>359</v>
      </c>
      <c r="E101" s="110"/>
      <c r="F101" s="110"/>
      <c r="G101" s="110"/>
      <c r="H101" s="110"/>
      <c r="I101" s="110"/>
      <c r="J101" s="111">
        <f>J403</f>
        <v>0</v>
      </c>
      <c r="L101" s="108"/>
    </row>
    <row r="102" spans="2:12" s="9" customFormat="1" ht="19.899999999999999" customHeight="1">
      <c r="B102" s="108"/>
      <c r="D102" s="109" t="s">
        <v>114</v>
      </c>
      <c r="E102" s="110"/>
      <c r="F102" s="110"/>
      <c r="G102" s="110"/>
      <c r="H102" s="110"/>
      <c r="I102" s="110"/>
      <c r="J102" s="111">
        <f>J408</f>
        <v>0</v>
      </c>
      <c r="L102" s="108"/>
    </row>
    <row r="103" spans="2:12" s="8" customFormat="1" ht="24.95" customHeight="1">
      <c r="B103" s="104"/>
      <c r="D103" s="105" t="s">
        <v>115</v>
      </c>
      <c r="E103" s="106"/>
      <c r="F103" s="106"/>
      <c r="G103" s="106"/>
      <c r="H103" s="106"/>
      <c r="I103" s="106"/>
      <c r="J103" s="107">
        <f>J412</f>
        <v>0</v>
      </c>
      <c r="L103" s="104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116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15</v>
      </c>
      <c r="L112" s="32"/>
    </row>
    <row r="113" spans="2:65" s="1" customFormat="1" ht="16.5" customHeight="1">
      <c r="B113" s="32"/>
      <c r="E113" s="230" t="str">
        <f>E7</f>
        <v>Třemošná, ř.km 39,40 – 40,08, Čbán, revitalizace údolní nivy</v>
      </c>
      <c r="F113" s="231"/>
      <c r="G113" s="231"/>
      <c r="H113" s="231"/>
      <c r="L113" s="32"/>
    </row>
    <row r="114" spans="2:65" s="1" customFormat="1" ht="12" customHeight="1">
      <c r="B114" s="32"/>
      <c r="C114" s="27" t="s">
        <v>104</v>
      </c>
      <c r="L114" s="32"/>
    </row>
    <row r="115" spans="2:65" s="1" customFormat="1" ht="16.5" customHeight="1">
      <c r="B115" s="32"/>
      <c r="E115" s="191" t="str">
        <f>E9</f>
        <v>03 - úsek C</v>
      </c>
      <c r="F115" s="232"/>
      <c r="G115" s="232"/>
      <c r="H115" s="232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19</v>
      </c>
      <c r="F117" s="25" t="str">
        <f>F12</f>
        <v xml:space="preserve"> </v>
      </c>
      <c r="I117" s="27" t="s">
        <v>21</v>
      </c>
      <c r="J117" s="52" t="str">
        <f>IF(J12="","",J12)</f>
        <v>18. 7. 2023</v>
      </c>
      <c r="L117" s="32"/>
    </row>
    <row r="118" spans="2:65" s="1" customFormat="1" ht="6.95" customHeight="1">
      <c r="B118" s="32"/>
      <c r="L118" s="32"/>
    </row>
    <row r="119" spans="2:65" s="1" customFormat="1" ht="40.15" customHeight="1">
      <c r="B119" s="32"/>
      <c r="C119" s="27" t="s">
        <v>23</v>
      </c>
      <c r="F119" s="25" t="str">
        <f>E15</f>
        <v>Povodí Vltavy, státní podnik</v>
      </c>
      <c r="I119" s="27" t="s">
        <v>31</v>
      </c>
      <c r="J119" s="30" t="str">
        <f>E21</f>
        <v>ENVISYSTEM, s.r.o., U Nikolajky 15, 15000  Praha 5</v>
      </c>
      <c r="L119" s="32"/>
    </row>
    <row r="120" spans="2:65" s="1" customFormat="1" ht="15.2" customHeight="1">
      <c r="B120" s="32"/>
      <c r="C120" s="27" t="s">
        <v>29</v>
      </c>
      <c r="F120" s="25" t="str">
        <f>IF(E18="","",E18)</f>
        <v>Vyplň údaj</v>
      </c>
      <c r="I120" s="27" t="s">
        <v>36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117</v>
      </c>
      <c r="D122" s="114" t="s">
        <v>64</v>
      </c>
      <c r="E122" s="114" t="s">
        <v>60</v>
      </c>
      <c r="F122" s="114" t="s">
        <v>61</v>
      </c>
      <c r="G122" s="114" t="s">
        <v>118</v>
      </c>
      <c r="H122" s="114" t="s">
        <v>119</v>
      </c>
      <c r="I122" s="114" t="s">
        <v>120</v>
      </c>
      <c r="J122" s="114" t="s">
        <v>108</v>
      </c>
      <c r="K122" s="115" t="s">
        <v>121</v>
      </c>
      <c r="L122" s="112"/>
      <c r="M122" s="59" t="s">
        <v>1</v>
      </c>
      <c r="N122" s="60" t="s">
        <v>43</v>
      </c>
      <c r="O122" s="60" t="s">
        <v>122</v>
      </c>
      <c r="P122" s="60" t="s">
        <v>123</v>
      </c>
      <c r="Q122" s="60" t="s">
        <v>124</v>
      </c>
      <c r="R122" s="60" t="s">
        <v>125</v>
      </c>
      <c r="S122" s="60" t="s">
        <v>126</v>
      </c>
      <c r="T122" s="61" t="s">
        <v>127</v>
      </c>
    </row>
    <row r="123" spans="2:65" s="1" customFormat="1" ht="22.9" customHeight="1">
      <c r="B123" s="32"/>
      <c r="C123" s="64" t="s">
        <v>128</v>
      </c>
      <c r="J123" s="116">
        <f>BK123</f>
        <v>0</v>
      </c>
      <c r="L123" s="32"/>
      <c r="M123" s="62"/>
      <c r="N123" s="53"/>
      <c r="O123" s="53"/>
      <c r="P123" s="117">
        <f>P124+P412</f>
        <v>0</v>
      </c>
      <c r="Q123" s="53"/>
      <c r="R123" s="117">
        <f>R124+R412</f>
        <v>298.60113200000001</v>
      </c>
      <c r="S123" s="53"/>
      <c r="T123" s="118">
        <f>T124+T412</f>
        <v>124.542</v>
      </c>
      <c r="AT123" s="17" t="s">
        <v>78</v>
      </c>
      <c r="AU123" s="17" t="s">
        <v>110</v>
      </c>
      <c r="BK123" s="119">
        <f>BK124+BK412</f>
        <v>0</v>
      </c>
    </row>
    <row r="124" spans="2:65" s="11" customFormat="1" ht="25.9" customHeight="1">
      <c r="B124" s="120"/>
      <c r="D124" s="121" t="s">
        <v>78</v>
      </c>
      <c r="E124" s="122" t="s">
        <v>129</v>
      </c>
      <c r="F124" s="122" t="s">
        <v>130</v>
      </c>
      <c r="I124" s="123"/>
      <c r="J124" s="124">
        <f>BK124</f>
        <v>0</v>
      </c>
      <c r="L124" s="120"/>
      <c r="M124" s="125"/>
      <c r="P124" s="126">
        <f>P125+P329+P356+P403+P408</f>
        <v>0</v>
      </c>
      <c r="R124" s="126">
        <f>R125+R329+R356+R403+R408</f>
        <v>298.60113200000001</v>
      </c>
      <c r="T124" s="127">
        <f>T125+T329+T356+T403+T408</f>
        <v>124.542</v>
      </c>
      <c r="AR124" s="121" t="s">
        <v>87</v>
      </c>
      <c r="AT124" s="128" t="s">
        <v>78</v>
      </c>
      <c r="AU124" s="128" t="s">
        <v>79</v>
      </c>
      <c r="AY124" s="121" t="s">
        <v>131</v>
      </c>
      <c r="BK124" s="129">
        <f>BK125+BK329+BK356+BK403+BK408</f>
        <v>0</v>
      </c>
    </row>
    <row r="125" spans="2:65" s="11" customFormat="1" ht="22.9" customHeight="1">
      <c r="B125" s="120"/>
      <c r="D125" s="121" t="s">
        <v>78</v>
      </c>
      <c r="E125" s="130" t="s">
        <v>87</v>
      </c>
      <c r="F125" s="130" t="s">
        <v>132</v>
      </c>
      <c r="I125" s="123"/>
      <c r="J125" s="131">
        <f>BK125</f>
        <v>0</v>
      </c>
      <c r="L125" s="120"/>
      <c r="M125" s="125"/>
      <c r="P125" s="126">
        <f>SUM(P126:P328)</f>
        <v>0</v>
      </c>
      <c r="R125" s="126">
        <f>SUM(R126:R328)</f>
        <v>0.18598000000000003</v>
      </c>
      <c r="T125" s="127">
        <f>SUM(T126:T328)</f>
        <v>124.542</v>
      </c>
      <c r="AR125" s="121" t="s">
        <v>87</v>
      </c>
      <c r="AT125" s="128" t="s">
        <v>78</v>
      </c>
      <c r="AU125" s="128" t="s">
        <v>87</v>
      </c>
      <c r="AY125" s="121" t="s">
        <v>131</v>
      </c>
      <c r="BK125" s="129">
        <f>SUM(BK126:BK328)</f>
        <v>0</v>
      </c>
    </row>
    <row r="126" spans="2:65" s="1" customFormat="1" ht="37.9" customHeight="1">
      <c r="B126" s="132"/>
      <c r="C126" s="133" t="s">
        <v>87</v>
      </c>
      <c r="D126" s="133" t="s">
        <v>133</v>
      </c>
      <c r="E126" s="134" t="s">
        <v>134</v>
      </c>
      <c r="F126" s="135" t="s">
        <v>135</v>
      </c>
      <c r="G126" s="136" t="s">
        <v>136</v>
      </c>
      <c r="H126" s="137">
        <v>60</v>
      </c>
      <c r="I126" s="138"/>
      <c r="J126" s="137">
        <f>ROUND(I126*H126,2)</f>
        <v>0</v>
      </c>
      <c r="K126" s="135" t="s">
        <v>137</v>
      </c>
      <c r="L126" s="32"/>
      <c r="M126" s="139" t="s">
        <v>1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138</v>
      </c>
      <c r="AT126" s="143" t="s">
        <v>133</v>
      </c>
      <c r="AU126" s="143" t="s">
        <v>89</v>
      </c>
      <c r="AY126" s="17" t="s">
        <v>131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87</v>
      </c>
      <c r="BK126" s="144">
        <f>ROUND(I126*H126,2)</f>
        <v>0</v>
      </c>
      <c r="BL126" s="17" t="s">
        <v>138</v>
      </c>
      <c r="BM126" s="143" t="s">
        <v>435</v>
      </c>
    </row>
    <row r="127" spans="2:65" s="1" customFormat="1" ht="29.25">
      <c r="B127" s="32"/>
      <c r="D127" s="145" t="s">
        <v>140</v>
      </c>
      <c r="F127" s="146" t="s">
        <v>141</v>
      </c>
      <c r="I127" s="147"/>
      <c r="L127" s="32"/>
      <c r="M127" s="148"/>
      <c r="T127" s="56"/>
      <c r="AT127" s="17" t="s">
        <v>140</v>
      </c>
      <c r="AU127" s="17" t="s">
        <v>89</v>
      </c>
    </row>
    <row r="128" spans="2:65" s="1" customFormat="1" ht="11.25">
      <c r="B128" s="32"/>
      <c r="D128" s="149" t="s">
        <v>142</v>
      </c>
      <c r="F128" s="150" t="s">
        <v>143</v>
      </c>
      <c r="I128" s="147"/>
      <c r="L128" s="32"/>
      <c r="M128" s="148"/>
      <c r="T128" s="56"/>
      <c r="AT128" s="17" t="s">
        <v>142</v>
      </c>
      <c r="AU128" s="17" t="s">
        <v>89</v>
      </c>
    </row>
    <row r="129" spans="2:65" s="12" customFormat="1" ht="11.25">
      <c r="B129" s="151"/>
      <c r="D129" s="145" t="s">
        <v>144</v>
      </c>
      <c r="E129" s="152" t="s">
        <v>1</v>
      </c>
      <c r="F129" s="153" t="s">
        <v>436</v>
      </c>
      <c r="H129" s="152" t="s">
        <v>1</v>
      </c>
      <c r="I129" s="154"/>
      <c r="L129" s="151"/>
      <c r="M129" s="155"/>
      <c r="T129" s="156"/>
      <c r="AT129" s="152" t="s">
        <v>144</v>
      </c>
      <c r="AU129" s="152" t="s">
        <v>89</v>
      </c>
      <c r="AV129" s="12" t="s">
        <v>87</v>
      </c>
      <c r="AW129" s="12" t="s">
        <v>35</v>
      </c>
      <c r="AX129" s="12" t="s">
        <v>79</v>
      </c>
      <c r="AY129" s="152" t="s">
        <v>131</v>
      </c>
    </row>
    <row r="130" spans="2:65" s="13" customFormat="1" ht="11.25">
      <c r="B130" s="157"/>
      <c r="D130" s="145" t="s">
        <v>144</v>
      </c>
      <c r="E130" s="158" t="s">
        <v>1</v>
      </c>
      <c r="F130" s="159" t="s">
        <v>437</v>
      </c>
      <c r="H130" s="160">
        <v>60</v>
      </c>
      <c r="I130" s="161"/>
      <c r="L130" s="157"/>
      <c r="M130" s="162"/>
      <c r="T130" s="163"/>
      <c r="AT130" s="158" t="s">
        <v>144</v>
      </c>
      <c r="AU130" s="158" t="s">
        <v>89</v>
      </c>
      <c r="AV130" s="13" t="s">
        <v>89</v>
      </c>
      <c r="AW130" s="13" t="s">
        <v>35</v>
      </c>
      <c r="AX130" s="13" t="s">
        <v>79</v>
      </c>
      <c r="AY130" s="158" t="s">
        <v>131</v>
      </c>
    </row>
    <row r="131" spans="2:65" s="14" customFormat="1" ht="11.25">
      <c r="B131" s="164"/>
      <c r="D131" s="145" t="s">
        <v>144</v>
      </c>
      <c r="E131" s="165" t="s">
        <v>1</v>
      </c>
      <c r="F131" s="166" t="s">
        <v>147</v>
      </c>
      <c r="H131" s="167">
        <v>60</v>
      </c>
      <c r="I131" s="168"/>
      <c r="L131" s="164"/>
      <c r="M131" s="169"/>
      <c r="T131" s="170"/>
      <c r="AT131" s="165" t="s">
        <v>144</v>
      </c>
      <c r="AU131" s="165" t="s">
        <v>89</v>
      </c>
      <c r="AV131" s="14" t="s">
        <v>138</v>
      </c>
      <c r="AW131" s="14" t="s">
        <v>35</v>
      </c>
      <c r="AX131" s="14" t="s">
        <v>87</v>
      </c>
      <c r="AY131" s="165" t="s">
        <v>131</v>
      </c>
    </row>
    <row r="132" spans="2:65" s="1" customFormat="1" ht="24.2" customHeight="1">
      <c r="B132" s="132"/>
      <c r="C132" s="133" t="s">
        <v>89</v>
      </c>
      <c r="D132" s="133" t="s">
        <v>133</v>
      </c>
      <c r="E132" s="134" t="s">
        <v>148</v>
      </c>
      <c r="F132" s="135" t="s">
        <v>149</v>
      </c>
      <c r="G132" s="136" t="s">
        <v>150</v>
      </c>
      <c r="H132" s="137">
        <v>1</v>
      </c>
      <c r="I132" s="138"/>
      <c r="J132" s="137">
        <f>ROUND(I132*H132,2)</f>
        <v>0</v>
      </c>
      <c r="K132" s="135" t="s">
        <v>137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138</v>
      </c>
      <c r="AT132" s="143" t="s">
        <v>133</v>
      </c>
      <c r="AU132" s="143" t="s">
        <v>89</v>
      </c>
      <c r="AY132" s="17" t="s">
        <v>131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138</v>
      </c>
      <c r="BM132" s="143" t="s">
        <v>438</v>
      </c>
    </row>
    <row r="133" spans="2:65" s="1" customFormat="1" ht="19.5">
      <c r="B133" s="32"/>
      <c r="D133" s="145" t="s">
        <v>140</v>
      </c>
      <c r="F133" s="146" t="s">
        <v>152</v>
      </c>
      <c r="I133" s="147"/>
      <c r="L133" s="32"/>
      <c r="M133" s="148"/>
      <c r="T133" s="56"/>
      <c r="AT133" s="17" t="s">
        <v>140</v>
      </c>
      <c r="AU133" s="17" t="s">
        <v>89</v>
      </c>
    </row>
    <row r="134" spans="2:65" s="1" customFormat="1" ht="11.25">
      <c r="B134" s="32"/>
      <c r="D134" s="149" t="s">
        <v>142</v>
      </c>
      <c r="F134" s="150" t="s">
        <v>153</v>
      </c>
      <c r="I134" s="147"/>
      <c r="L134" s="32"/>
      <c r="M134" s="148"/>
      <c r="T134" s="56"/>
      <c r="AT134" s="17" t="s">
        <v>142</v>
      </c>
      <c r="AU134" s="17" t="s">
        <v>89</v>
      </c>
    </row>
    <row r="135" spans="2:65" s="12" customFormat="1" ht="11.25">
      <c r="B135" s="151"/>
      <c r="D135" s="145" t="s">
        <v>144</v>
      </c>
      <c r="E135" s="152" t="s">
        <v>1</v>
      </c>
      <c r="F135" s="153" t="s">
        <v>436</v>
      </c>
      <c r="H135" s="152" t="s">
        <v>1</v>
      </c>
      <c r="I135" s="154"/>
      <c r="L135" s="151"/>
      <c r="M135" s="155"/>
      <c r="T135" s="156"/>
      <c r="AT135" s="152" t="s">
        <v>144</v>
      </c>
      <c r="AU135" s="152" t="s">
        <v>89</v>
      </c>
      <c r="AV135" s="12" t="s">
        <v>87</v>
      </c>
      <c r="AW135" s="12" t="s">
        <v>35</v>
      </c>
      <c r="AX135" s="12" t="s">
        <v>79</v>
      </c>
      <c r="AY135" s="152" t="s">
        <v>131</v>
      </c>
    </row>
    <row r="136" spans="2:65" s="12" customFormat="1" ht="22.5">
      <c r="B136" s="151"/>
      <c r="D136" s="145" t="s">
        <v>144</v>
      </c>
      <c r="E136" s="152" t="s">
        <v>1</v>
      </c>
      <c r="F136" s="153" t="s">
        <v>439</v>
      </c>
      <c r="H136" s="152" t="s">
        <v>1</v>
      </c>
      <c r="I136" s="154"/>
      <c r="L136" s="151"/>
      <c r="M136" s="155"/>
      <c r="T136" s="156"/>
      <c r="AT136" s="152" t="s">
        <v>144</v>
      </c>
      <c r="AU136" s="152" t="s">
        <v>89</v>
      </c>
      <c r="AV136" s="12" t="s">
        <v>87</v>
      </c>
      <c r="AW136" s="12" t="s">
        <v>35</v>
      </c>
      <c r="AX136" s="12" t="s">
        <v>79</v>
      </c>
      <c r="AY136" s="152" t="s">
        <v>131</v>
      </c>
    </row>
    <row r="137" spans="2:65" s="12" customFormat="1" ht="11.25">
      <c r="B137" s="151"/>
      <c r="D137" s="145" t="s">
        <v>144</v>
      </c>
      <c r="E137" s="152" t="s">
        <v>1</v>
      </c>
      <c r="F137" s="153" t="s">
        <v>155</v>
      </c>
      <c r="H137" s="152" t="s">
        <v>1</v>
      </c>
      <c r="I137" s="154"/>
      <c r="L137" s="151"/>
      <c r="M137" s="155"/>
      <c r="T137" s="156"/>
      <c r="AT137" s="152" t="s">
        <v>144</v>
      </c>
      <c r="AU137" s="152" t="s">
        <v>89</v>
      </c>
      <c r="AV137" s="12" t="s">
        <v>87</v>
      </c>
      <c r="AW137" s="12" t="s">
        <v>35</v>
      </c>
      <c r="AX137" s="12" t="s">
        <v>79</v>
      </c>
      <c r="AY137" s="152" t="s">
        <v>131</v>
      </c>
    </row>
    <row r="138" spans="2:65" s="13" customFormat="1" ht="11.25">
      <c r="B138" s="157"/>
      <c r="D138" s="145" t="s">
        <v>144</v>
      </c>
      <c r="E138" s="158" t="s">
        <v>1</v>
      </c>
      <c r="F138" s="159" t="s">
        <v>306</v>
      </c>
      <c r="H138" s="160">
        <v>1</v>
      </c>
      <c r="I138" s="161"/>
      <c r="L138" s="157"/>
      <c r="M138" s="162"/>
      <c r="T138" s="163"/>
      <c r="AT138" s="158" t="s">
        <v>144</v>
      </c>
      <c r="AU138" s="158" t="s">
        <v>89</v>
      </c>
      <c r="AV138" s="13" t="s">
        <v>89</v>
      </c>
      <c r="AW138" s="13" t="s">
        <v>35</v>
      </c>
      <c r="AX138" s="13" t="s">
        <v>79</v>
      </c>
      <c r="AY138" s="158" t="s">
        <v>131</v>
      </c>
    </row>
    <row r="139" spans="2:65" s="14" customFormat="1" ht="11.25">
      <c r="B139" s="164"/>
      <c r="D139" s="145" t="s">
        <v>144</v>
      </c>
      <c r="E139" s="165" t="s">
        <v>1</v>
      </c>
      <c r="F139" s="166" t="s">
        <v>147</v>
      </c>
      <c r="H139" s="167">
        <v>1</v>
      </c>
      <c r="I139" s="168"/>
      <c r="L139" s="164"/>
      <c r="M139" s="169"/>
      <c r="T139" s="170"/>
      <c r="AT139" s="165" t="s">
        <v>144</v>
      </c>
      <c r="AU139" s="165" t="s">
        <v>89</v>
      </c>
      <c r="AV139" s="14" t="s">
        <v>138</v>
      </c>
      <c r="AW139" s="14" t="s">
        <v>35</v>
      </c>
      <c r="AX139" s="14" t="s">
        <v>87</v>
      </c>
      <c r="AY139" s="165" t="s">
        <v>131</v>
      </c>
    </row>
    <row r="140" spans="2:65" s="1" customFormat="1" ht="24.2" customHeight="1">
      <c r="B140" s="132"/>
      <c r="C140" s="133" t="s">
        <v>157</v>
      </c>
      <c r="D140" s="133" t="s">
        <v>133</v>
      </c>
      <c r="E140" s="134" t="s">
        <v>158</v>
      </c>
      <c r="F140" s="135" t="s">
        <v>159</v>
      </c>
      <c r="G140" s="136" t="s">
        <v>150</v>
      </c>
      <c r="H140" s="137">
        <v>2</v>
      </c>
      <c r="I140" s="138"/>
      <c r="J140" s="137">
        <f>ROUND(I140*H140,2)</f>
        <v>0</v>
      </c>
      <c r="K140" s="135" t="s">
        <v>160</v>
      </c>
      <c r="L140" s="32"/>
      <c r="M140" s="139" t="s">
        <v>1</v>
      </c>
      <c r="N140" s="140" t="s">
        <v>44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138</v>
      </c>
      <c r="AT140" s="143" t="s">
        <v>133</v>
      </c>
      <c r="AU140" s="143" t="s">
        <v>89</v>
      </c>
      <c r="AY140" s="17" t="s">
        <v>131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138</v>
      </c>
      <c r="BM140" s="143" t="s">
        <v>440</v>
      </c>
    </row>
    <row r="141" spans="2:65" s="1" customFormat="1" ht="19.5">
      <c r="B141" s="32"/>
      <c r="D141" s="145" t="s">
        <v>140</v>
      </c>
      <c r="F141" s="146" t="s">
        <v>162</v>
      </c>
      <c r="I141" s="147"/>
      <c r="L141" s="32"/>
      <c r="M141" s="148"/>
      <c r="T141" s="56"/>
      <c r="AT141" s="17" t="s">
        <v>140</v>
      </c>
      <c r="AU141" s="17" t="s">
        <v>89</v>
      </c>
    </row>
    <row r="142" spans="2:65" s="12" customFormat="1" ht="11.25">
      <c r="B142" s="151"/>
      <c r="D142" s="145" t="s">
        <v>144</v>
      </c>
      <c r="E142" s="152" t="s">
        <v>1</v>
      </c>
      <c r="F142" s="153" t="s">
        <v>436</v>
      </c>
      <c r="H142" s="152" t="s">
        <v>1</v>
      </c>
      <c r="I142" s="154"/>
      <c r="L142" s="151"/>
      <c r="M142" s="155"/>
      <c r="T142" s="156"/>
      <c r="AT142" s="152" t="s">
        <v>144</v>
      </c>
      <c r="AU142" s="152" t="s">
        <v>89</v>
      </c>
      <c r="AV142" s="12" t="s">
        <v>87</v>
      </c>
      <c r="AW142" s="12" t="s">
        <v>35</v>
      </c>
      <c r="AX142" s="12" t="s">
        <v>79</v>
      </c>
      <c r="AY142" s="152" t="s">
        <v>131</v>
      </c>
    </row>
    <row r="143" spans="2:65" s="12" customFormat="1" ht="22.5">
      <c r="B143" s="151"/>
      <c r="D143" s="145" t="s">
        <v>144</v>
      </c>
      <c r="E143" s="152" t="s">
        <v>1</v>
      </c>
      <c r="F143" s="153" t="s">
        <v>441</v>
      </c>
      <c r="H143" s="152" t="s">
        <v>1</v>
      </c>
      <c r="I143" s="154"/>
      <c r="L143" s="151"/>
      <c r="M143" s="155"/>
      <c r="T143" s="156"/>
      <c r="AT143" s="152" t="s">
        <v>144</v>
      </c>
      <c r="AU143" s="152" t="s">
        <v>89</v>
      </c>
      <c r="AV143" s="12" t="s">
        <v>87</v>
      </c>
      <c r="AW143" s="12" t="s">
        <v>35</v>
      </c>
      <c r="AX143" s="12" t="s">
        <v>79</v>
      </c>
      <c r="AY143" s="152" t="s">
        <v>131</v>
      </c>
    </row>
    <row r="144" spans="2:65" s="12" customFormat="1" ht="11.25">
      <c r="B144" s="151"/>
      <c r="D144" s="145" t="s">
        <v>144</v>
      </c>
      <c r="E144" s="152" t="s">
        <v>1</v>
      </c>
      <c r="F144" s="153" t="s">
        <v>164</v>
      </c>
      <c r="H144" s="152" t="s">
        <v>1</v>
      </c>
      <c r="I144" s="154"/>
      <c r="L144" s="151"/>
      <c r="M144" s="155"/>
      <c r="T144" s="156"/>
      <c r="AT144" s="152" t="s">
        <v>144</v>
      </c>
      <c r="AU144" s="152" t="s">
        <v>89</v>
      </c>
      <c r="AV144" s="12" t="s">
        <v>87</v>
      </c>
      <c r="AW144" s="12" t="s">
        <v>35</v>
      </c>
      <c r="AX144" s="12" t="s">
        <v>79</v>
      </c>
      <c r="AY144" s="152" t="s">
        <v>131</v>
      </c>
    </row>
    <row r="145" spans="2:65" s="13" customFormat="1" ht="11.25">
      <c r="B145" s="157"/>
      <c r="D145" s="145" t="s">
        <v>144</v>
      </c>
      <c r="E145" s="158" t="s">
        <v>1</v>
      </c>
      <c r="F145" s="159" t="s">
        <v>89</v>
      </c>
      <c r="H145" s="160">
        <v>2</v>
      </c>
      <c r="I145" s="161"/>
      <c r="L145" s="157"/>
      <c r="M145" s="162"/>
      <c r="T145" s="163"/>
      <c r="AT145" s="158" t="s">
        <v>144</v>
      </c>
      <c r="AU145" s="158" t="s">
        <v>89</v>
      </c>
      <c r="AV145" s="13" t="s">
        <v>89</v>
      </c>
      <c r="AW145" s="13" t="s">
        <v>35</v>
      </c>
      <c r="AX145" s="13" t="s">
        <v>79</v>
      </c>
      <c r="AY145" s="158" t="s">
        <v>131</v>
      </c>
    </row>
    <row r="146" spans="2:65" s="14" customFormat="1" ht="11.25">
      <c r="B146" s="164"/>
      <c r="D146" s="145" t="s">
        <v>144</v>
      </c>
      <c r="E146" s="165" t="s">
        <v>1</v>
      </c>
      <c r="F146" s="166" t="s">
        <v>147</v>
      </c>
      <c r="H146" s="167">
        <v>2</v>
      </c>
      <c r="I146" s="168"/>
      <c r="L146" s="164"/>
      <c r="M146" s="169"/>
      <c r="T146" s="170"/>
      <c r="AT146" s="165" t="s">
        <v>144</v>
      </c>
      <c r="AU146" s="165" t="s">
        <v>89</v>
      </c>
      <c r="AV146" s="14" t="s">
        <v>138</v>
      </c>
      <c r="AW146" s="14" t="s">
        <v>35</v>
      </c>
      <c r="AX146" s="14" t="s">
        <v>87</v>
      </c>
      <c r="AY146" s="165" t="s">
        <v>131</v>
      </c>
    </row>
    <row r="147" spans="2:65" s="1" customFormat="1" ht="24.2" customHeight="1">
      <c r="B147" s="132"/>
      <c r="C147" s="133" t="s">
        <v>138</v>
      </c>
      <c r="D147" s="133" t="s">
        <v>133</v>
      </c>
      <c r="E147" s="134" t="s">
        <v>172</v>
      </c>
      <c r="F147" s="135" t="s">
        <v>173</v>
      </c>
      <c r="G147" s="136" t="s">
        <v>150</v>
      </c>
      <c r="H147" s="137">
        <v>1</v>
      </c>
      <c r="I147" s="138"/>
      <c r="J147" s="137">
        <f>ROUND(I147*H147,2)</f>
        <v>0</v>
      </c>
      <c r="K147" s="135" t="s">
        <v>160</v>
      </c>
      <c r="L147" s="32"/>
      <c r="M147" s="139" t="s">
        <v>1</v>
      </c>
      <c r="N147" s="140" t="s">
        <v>44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138</v>
      </c>
      <c r="AT147" s="143" t="s">
        <v>133</v>
      </c>
      <c r="AU147" s="143" t="s">
        <v>89</v>
      </c>
      <c r="AY147" s="17" t="s">
        <v>131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87</v>
      </c>
      <c r="BK147" s="144">
        <f>ROUND(I147*H147,2)</f>
        <v>0</v>
      </c>
      <c r="BL147" s="17" t="s">
        <v>138</v>
      </c>
      <c r="BM147" s="143" t="s">
        <v>442</v>
      </c>
    </row>
    <row r="148" spans="2:65" s="1" customFormat="1" ht="19.5">
      <c r="B148" s="32"/>
      <c r="D148" s="145" t="s">
        <v>140</v>
      </c>
      <c r="F148" s="146" t="s">
        <v>175</v>
      </c>
      <c r="I148" s="147"/>
      <c r="L148" s="32"/>
      <c r="M148" s="148"/>
      <c r="T148" s="56"/>
      <c r="AT148" s="17" t="s">
        <v>140</v>
      </c>
      <c r="AU148" s="17" t="s">
        <v>89</v>
      </c>
    </row>
    <row r="149" spans="2:65" s="12" customFormat="1" ht="11.25">
      <c r="B149" s="151"/>
      <c r="D149" s="145" t="s">
        <v>144</v>
      </c>
      <c r="E149" s="152" t="s">
        <v>1</v>
      </c>
      <c r="F149" s="153" t="s">
        <v>436</v>
      </c>
      <c r="H149" s="152" t="s">
        <v>1</v>
      </c>
      <c r="I149" s="154"/>
      <c r="L149" s="151"/>
      <c r="M149" s="155"/>
      <c r="T149" s="156"/>
      <c r="AT149" s="152" t="s">
        <v>144</v>
      </c>
      <c r="AU149" s="152" t="s">
        <v>89</v>
      </c>
      <c r="AV149" s="12" t="s">
        <v>87</v>
      </c>
      <c r="AW149" s="12" t="s">
        <v>35</v>
      </c>
      <c r="AX149" s="12" t="s">
        <v>79</v>
      </c>
      <c r="AY149" s="152" t="s">
        <v>131</v>
      </c>
    </row>
    <row r="150" spans="2:65" s="12" customFormat="1" ht="22.5">
      <c r="B150" s="151"/>
      <c r="D150" s="145" t="s">
        <v>144</v>
      </c>
      <c r="E150" s="152" t="s">
        <v>1</v>
      </c>
      <c r="F150" s="153" t="s">
        <v>443</v>
      </c>
      <c r="H150" s="152" t="s">
        <v>1</v>
      </c>
      <c r="I150" s="154"/>
      <c r="L150" s="151"/>
      <c r="M150" s="155"/>
      <c r="T150" s="156"/>
      <c r="AT150" s="152" t="s">
        <v>144</v>
      </c>
      <c r="AU150" s="152" t="s">
        <v>89</v>
      </c>
      <c r="AV150" s="12" t="s">
        <v>87</v>
      </c>
      <c r="AW150" s="12" t="s">
        <v>35</v>
      </c>
      <c r="AX150" s="12" t="s">
        <v>79</v>
      </c>
      <c r="AY150" s="152" t="s">
        <v>131</v>
      </c>
    </row>
    <row r="151" spans="2:65" s="12" customFormat="1" ht="11.25">
      <c r="B151" s="151"/>
      <c r="D151" s="145" t="s">
        <v>144</v>
      </c>
      <c r="E151" s="152" t="s">
        <v>1</v>
      </c>
      <c r="F151" s="153" t="s">
        <v>444</v>
      </c>
      <c r="H151" s="152" t="s">
        <v>1</v>
      </c>
      <c r="I151" s="154"/>
      <c r="L151" s="151"/>
      <c r="M151" s="155"/>
      <c r="T151" s="156"/>
      <c r="AT151" s="152" t="s">
        <v>144</v>
      </c>
      <c r="AU151" s="152" t="s">
        <v>89</v>
      </c>
      <c r="AV151" s="12" t="s">
        <v>87</v>
      </c>
      <c r="AW151" s="12" t="s">
        <v>35</v>
      </c>
      <c r="AX151" s="12" t="s">
        <v>79</v>
      </c>
      <c r="AY151" s="152" t="s">
        <v>131</v>
      </c>
    </row>
    <row r="152" spans="2:65" s="13" customFormat="1" ht="11.25">
      <c r="B152" s="157"/>
      <c r="D152" s="145" t="s">
        <v>144</v>
      </c>
      <c r="E152" s="158" t="s">
        <v>1</v>
      </c>
      <c r="F152" s="159" t="s">
        <v>87</v>
      </c>
      <c r="H152" s="160">
        <v>1</v>
      </c>
      <c r="I152" s="161"/>
      <c r="L152" s="157"/>
      <c r="M152" s="162"/>
      <c r="T152" s="163"/>
      <c r="AT152" s="158" t="s">
        <v>144</v>
      </c>
      <c r="AU152" s="158" t="s">
        <v>89</v>
      </c>
      <c r="AV152" s="13" t="s">
        <v>89</v>
      </c>
      <c r="AW152" s="13" t="s">
        <v>35</v>
      </c>
      <c r="AX152" s="13" t="s">
        <v>79</v>
      </c>
      <c r="AY152" s="158" t="s">
        <v>131</v>
      </c>
    </row>
    <row r="153" spans="2:65" s="14" customFormat="1" ht="11.25">
      <c r="B153" s="164"/>
      <c r="D153" s="145" t="s">
        <v>144</v>
      </c>
      <c r="E153" s="165" t="s">
        <v>1</v>
      </c>
      <c r="F153" s="166" t="s">
        <v>147</v>
      </c>
      <c r="H153" s="167">
        <v>1</v>
      </c>
      <c r="I153" s="168"/>
      <c r="L153" s="164"/>
      <c r="M153" s="169"/>
      <c r="T153" s="170"/>
      <c r="AT153" s="165" t="s">
        <v>144</v>
      </c>
      <c r="AU153" s="165" t="s">
        <v>89</v>
      </c>
      <c r="AV153" s="14" t="s">
        <v>138</v>
      </c>
      <c r="AW153" s="14" t="s">
        <v>35</v>
      </c>
      <c r="AX153" s="14" t="s">
        <v>87</v>
      </c>
      <c r="AY153" s="165" t="s">
        <v>131</v>
      </c>
    </row>
    <row r="154" spans="2:65" s="1" customFormat="1" ht="24.2" customHeight="1">
      <c r="B154" s="132"/>
      <c r="C154" s="133" t="s">
        <v>171</v>
      </c>
      <c r="D154" s="133" t="s">
        <v>133</v>
      </c>
      <c r="E154" s="134" t="s">
        <v>445</v>
      </c>
      <c r="F154" s="135" t="s">
        <v>446</v>
      </c>
      <c r="G154" s="136" t="s">
        <v>150</v>
      </c>
      <c r="H154" s="137">
        <v>2</v>
      </c>
      <c r="I154" s="138"/>
      <c r="J154" s="137">
        <f>ROUND(I154*H154,2)</f>
        <v>0</v>
      </c>
      <c r="K154" s="135" t="s">
        <v>137</v>
      </c>
      <c r="L154" s="32"/>
      <c r="M154" s="139" t="s">
        <v>1</v>
      </c>
      <c r="N154" s="140" t="s">
        <v>44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138</v>
      </c>
      <c r="AT154" s="143" t="s">
        <v>133</v>
      </c>
      <c r="AU154" s="143" t="s">
        <v>89</v>
      </c>
      <c r="AY154" s="17" t="s">
        <v>131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87</v>
      </c>
      <c r="BK154" s="144">
        <f>ROUND(I154*H154,2)</f>
        <v>0</v>
      </c>
      <c r="BL154" s="17" t="s">
        <v>138</v>
      </c>
      <c r="BM154" s="143" t="s">
        <v>447</v>
      </c>
    </row>
    <row r="155" spans="2:65" s="1" customFormat="1" ht="19.5">
      <c r="B155" s="32"/>
      <c r="D155" s="145" t="s">
        <v>140</v>
      </c>
      <c r="F155" s="146" t="s">
        <v>448</v>
      </c>
      <c r="I155" s="147"/>
      <c r="L155" s="32"/>
      <c r="M155" s="148"/>
      <c r="T155" s="56"/>
      <c r="AT155" s="17" t="s">
        <v>140</v>
      </c>
      <c r="AU155" s="17" t="s">
        <v>89</v>
      </c>
    </row>
    <row r="156" spans="2:65" s="1" customFormat="1" ht="11.25">
      <c r="B156" s="32"/>
      <c r="D156" s="149" t="s">
        <v>142</v>
      </c>
      <c r="F156" s="150" t="s">
        <v>449</v>
      </c>
      <c r="I156" s="147"/>
      <c r="L156" s="32"/>
      <c r="M156" s="148"/>
      <c r="T156" s="56"/>
      <c r="AT156" s="17" t="s">
        <v>142</v>
      </c>
      <c r="AU156" s="17" t="s">
        <v>89</v>
      </c>
    </row>
    <row r="157" spans="2:65" s="12" customFormat="1" ht="11.25">
      <c r="B157" s="151"/>
      <c r="D157" s="145" t="s">
        <v>144</v>
      </c>
      <c r="E157" s="152" t="s">
        <v>1</v>
      </c>
      <c r="F157" s="153" t="s">
        <v>436</v>
      </c>
      <c r="H157" s="152" t="s">
        <v>1</v>
      </c>
      <c r="I157" s="154"/>
      <c r="L157" s="151"/>
      <c r="M157" s="155"/>
      <c r="T157" s="156"/>
      <c r="AT157" s="152" t="s">
        <v>144</v>
      </c>
      <c r="AU157" s="152" t="s">
        <v>89</v>
      </c>
      <c r="AV157" s="12" t="s">
        <v>87</v>
      </c>
      <c r="AW157" s="12" t="s">
        <v>35</v>
      </c>
      <c r="AX157" s="12" t="s">
        <v>79</v>
      </c>
      <c r="AY157" s="152" t="s">
        <v>131</v>
      </c>
    </row>
    <row r="158" spans="2:65" s="12" customFormat="1" ht="11.25">
      <c r="B158" s="151"/>
      <c r="D158" s="145" t="s">
        <v>144</v>
      </c>
      <c r="E158" s="152" t="s">
        <v>1</v>
      </c>
      <c r="F158" s="153" t="s">
        <v>450</v>
      </c>
      <c r="H158" s="152" t="s">
        <v>1</v>
      </c>
      <c r="I158" s="154"/>
      <c r="L158" s="151"/>
      <c r="M158" s="155"/>
      <c r="T158" s="156"/>
      <c r="AT158" s="152" t="s">
        <v>144</v>
      </c>
      <c r="AU158" s="152" t="s">
        <v>89</v>
      </c>
      <c r="AV158" s="12" t="s">
        <v>87</v>
      </c>
      <c r="AW158" s="12" t="s">
        <v>35</v>
      </c>
      <c r="AX158" s="12" t="s">
        <v>79</v>
      </c>
      <c r="AY158" s="152" t="s">
        <v>131</v>
      </c>
    </row>
    <row r="159" spans="2:65" s="12" customFormat="1" ht="11.25">
      <c r="B159" s="151"/>
      <c r="D159" s="145" t="s">
        <v>144</v>
      </c>
      <c r="E159" s="152" t="s">
        <v>1</v>
      </c>
      <c r="F159" s="153" t="s">
        <v>155</v>
      </c>
      <c r="H159" s="152" t="s">
        <v>1</v>
      </c>
      <c r="I159" s="154"/>
      <c r="L159" s="151"/>
      <c r="M159" s="155"/>
      <c r="T159" s="156"/>
      <c r="AT159" s="152" t="s">
        <v>144</v>
      </c>
      <c r="AU159" s="152" t="s">
        <v>89</v>
      </c>
      <c r="AV159" s="12" t="s">
        <v>87</v>
      </c>
      <c r="AW159" s="12" t="s">
        <v>35</v>
      </c>
      <c r="AX159" s="12" t="s">
        <v>79</v>
      </c>
      <c r="AY159" s="152" t="s">
        <v>131</v>
      </c>
    </row>
    <row r="160" spans="2:65" s="13" customFormat="1" ht="11.25">
      <c r="B160" s="157"/>
      <c r="D160" s="145" t="s">
        <v>144</v>
      </c>
      <c r="E160" s="158" t="s">
        <v>1</v>
      </c>
      <c r="F160" s="159" t="s">
        <v>212</v>
      </c>
      <c r="H160" s="160">
        <v>2</v>
      </c>
      <c r="I160" s="161"/>
      <c r="L160" s="157"/>
      <c r="M160" s="162"/>
      <c r="T160" s="163"/>
      <c r="AT160" s="158" t="s">
        <v>144</v>
      </c>
      <c r="AU160" s="158" t="s">
        <v>89</v>
      </c>
      <c r="AV160" s="13" t="s">
        <v>89</v>
      </c>
      <c r="AW160" s="13" t="s">
        <v>35</v>
      </c>
      <c r="AX160" s="13" t="s">
        <v>79</v>
      </c>
      <c r="AY160" s="158" t="s">
        <v>131</v>
      </c>
    </row>
    <row r="161" spans="2:65" s="14" customFormat="1" ht="11.25">
      <c r="B161" s="164"/>
      <c r="D161" s="145" t="s">
        <v>144</v>
      </c>
      <c r="E161" s="165" t="s">
        <v>1</v>
      </c>
      <c r="F161" s="166" t="s">
        <v>147</v>
      </c>
      <c r="H161" s="167">
        <v>2</v>
      </c>
      <c r="I161" s="168"/>
      <c r="L161" s="164"/>
      <c r="M161" s="169"/>
      <c r="T161" s="170"/>
      <c r="AT161" s="165" t="s">
        <v>144</v>
      </c>
      <c r="AU161" s="165" t="s">
        <v>89</v>
      </c>
      <c r="AV161" s="14" t="s">
        <v>138</v>
      </c>
      <c r="AW161" s="14" t="s">
        <v>35</v>
      </c>
      <c r="AX161" s="14" t="s">
        <v>87</v>
      </c>
      <c r="AY161" s="165" t="s">
        <v>131</v>
      </c>
    </row>
    <row r="162" spans="2:65" s="1" customFormat="1" ht="24.2" customHeight="1">
      <c r="B162" s="132"/>
      <c r="C162" s="133" t="s">
        <v>177</v>
      </c>
      <c r="D162" s="133" t="s">
        <v>133</v>
      </c>
      <c r="E162" s="134" t="s">
        <v>178</v>
      </c>
      <c r="F162" s="135" t="s">
        <v>179</v>
      </c>
      <c r="G162" s="136" t="s">
        <v>150</v>
      </c>
      <c r="H162" s="137">
        <v>1</v>
      </c>
      <c r="I162" s="138"/>
      <c r="J162" s="137">
        <f>ROUND(I162*H162,2)</f>
        <v>0</v>
      </c>
      <c r="K162" s="135" t="s">
        <v>160</v>
      </c>
      <c r="L162" s="32"/>
      <c r="M162" s="139" t="s">
        <v>1</v>
      </c>
      <c r="N162" s="140" t="s">
        <v>44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138</v>
      </c>
      <c r="AT162" s="143" t="s">
        <v>133</v>
      </c>
      <c r="AU162" s="143" t="s">
        <v>89</v>
      </c>
      <c r="AY162" s="17" t="s">
        <v>131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87</v>
      </c>
      <c r="BK162" s="144">
        <f>ROUND(I162*H162,2)</f>
        <v>0</v>
      </c>
      <c r="BL162" s="17" t="s">
        <v>138</v>
      </c>
      <c r="BM162" s="143" t="s">
        <v>451</v>
      </c>
    </row>
    <row r="163" spans="2:65" s="1" customFormat="1" ht="11.25">
      <c r="B163" s="32"/>
      <c r="D163" s="145" t="s">
        <v>140</v>
      </c>
      <c r="F163" s="146" t="s">
        <v>181</v>
      </c>
      <c r="I163" s="147"/>
      <c r="L163" s="32"/>
      <c r="M163" s="148"/>
      <c r="T163" s="56"/>
      <c r="AT163" s="17" t="s">
        <v>140</v>
      </c>
      <c r="AU163" s="17" t="s">
        <v>89</v>
      </c>
    </row>
    <row r="164" spans="2:65" s="1" customFormat="1" ht="19.5">
      <c r="B164" s="32"/>
      <c r="D164" s="145" t="s">
        <v>182</v>
      </c>
      <c r="F164" s="171" t="s">
        <v>183</v>
      </c>
      <c r="I164" s="147"/>
      <c r="L164" s="32"/>
      <c r="M164" s="148"/>
      <c r="T164" s="56"/>
      <c r="AT164" s="17" t="s">
        <v>182</v>
      </c>
      <c r="AU164" s="17" t="s">
        <v>89</v>
      </c>
    </row>
    <row r="165" spans="2:65" s="1" customFormat="1" ht="24.2" customHeight="1">
      <c r="B165" s="132"/>
      <c r="C165" s="133" t="s">
        <v>184</v>
      </c>
      <c r="D165" s="133" t="s">
        <v>133</v>
      </c>
      <c r="E165" s="134" t="s">
        <v>185</v>
      </c>
      <c r="F165" s="135" t="s">
        <v>186</v>
      </c>
      <c r="G165" s="136" t="s">
        <v>150</v>
      </c>
      <c r="H165" s="137">
        <v>2</v>
      </c>
      <c r="I165" s="138"/>
      <c r="J165" s="137">
        <f>ROUND(I165*H165,2)</f>
        <v>0</v>
      </c>
      <c r="K165" s="135" t="s">
        <v>160</v>
      </c>
      <c r="L165" s="32"/>
      <c r="M165" s="139" t="s">
        <v>1</v>
      </c>
      <c r="N165" s="140" t="s">
        <v>44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138</v>
      </c>
      <c r="AT165" s="143" t="s">
        <v>133</v>
      </c>
      <c r="AU165" s="143" t="s">
        <v>89</v>
      </c>
      <c r="AY165" s="17" t="s">
        <v>131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87</v>
      </c>
      <c r="BK165" s="144">
        <f>ROUND(I165*H165,2)</f>
        <v>0</v>
      </c>
      <c r="BL165" s="17" t="s">
        <v>138</v>
      </c>
      <c r="BM165" s="143" t="s">
        <v>452</v>
      </c>
    </row>
    <row r="166" spans="2:65" s="1" customFormat="1" ht="19.5">
      <c r="B166" s="32"/>
      <c r="D166" s="145" t="s">
        <v>140</v>
      </c>
      <c r="F166" s="146" t="s">
        <v>188</v>
      </c>
      <c r="I166" s="147"/>
      <c r="L166" s="32"/>
      <c r="M166" s="148"/>
      <c r="T166" s="56"/>
      <c r="AT166" s="17" t="s">
        <v>140</v>
      </c>
      <c r="AU166" s="17" t="s">
        <v>89</v>
      </c>
    </row>
    <row r="167" spans="2:65" s="1" customFormat="1" ht="19.5">
      <c r="B167" s="32"/>
      <c r="D167" s="145" t="s">
        <v>182</v>
      </c>
      <c r="F167" s="171" t="s">
        <v>183</v>
      </c>
      <c r="I167" s="147"/>
      <c r="L167" s="32"/>
      <c r="M167" s="148"/>
      <c r="T167" s="56"/>
      <c r="AT167" s="17" t="s">
        <v>182</v>
      </c>
      <c r="AU167" s="17" t="s">
        <v>89</v>
      </c>
    </row>
    <row r="168" spans="2:65" s="13" customFormat="1" ht="11.25">
      <c r="B168" s="157"/>
      <c r="D168" s="145" t="s">
        <v>144</v>
      </c>
      <c r="E168" s="158" t="s">
        <v>1</v>
      </c>
      <c r="F168" s="159" t="s">
        <v>453</v>
      </c>
      <c r="H168" s="160">
        <v>2</v>
      </c>
      <c r="I168" s="161"/>
      <c r="L168" s="157"/>
      <c r="M168" s="162"/>
      <c r="T168" s="163"/>
      <c r="AT168" s="158" t="s">
        <v>144</v>
      </c>
      <c r="AU168" s="158" t="s">
        <v>89</v>
      </c>
      <c r="AV168" s="13" t="s">
        <v>89</v>
      </c>
      <c r="AW168" s="13" t="s">
        <v>35</v>
      </c>
      <c r="AX168" s="13" t="s">
        <v>79</v>
      </c>
      <c r="AY168" s="158" t="s">
        <v>131</v>
      </c>
    </row>
    <row r="169" spans="2:65" s="14" customFormat="1" ht="11.25">
      <c r="B169" s="164"/>
      <c r="D169" s="145" t="s">
        <v>144</v>
      </c>
      <c r="E169" s="165" t="s">
        <v>1</v>
      </c>
      <c r="F169" s="166" t="s">
        <v>147</v>
      </c>
      <c r="H169" s="167">
        <v>2</v>
      </c>
      <c r="I169" s="168"/>
      <c r="L169" s="164"/>
      <c r="M169" s="169"/>
      <c r="T169" s="170"/>
      <c r="AT169" s="165" t="s">
        <v>144</v>
      </c>
      <c r="AU169" s="165" t="s">
        <v>89</v>
      </c>
      <c r="AV169" s="14" t="s">
        <v>138</v>
      </c>
      <c r="AW169" s="14" t="s">
        <v>35</v>
      </c>
      <c r="AX169" s="14" t="s">
        <v>87</v>
      </c>
      <c r="AY169" s="165" t="s">
        <v>131</v>
      </c>
    </row>
    <row r="170" spans="2:65" s="1" customFormat="1" ht="24.2" customHeight="1">
      <c r="B170" s="132"/>
      <c r="C170" s="133" t="s">
        <v>189</v>
      </c>
      <c r="D170" s="133" t="s">
        <v>133</v>
      </c>
      <c r="E170" s="134" t="s">
        <v>190</v>
      </c>
      <c r="F170" s="135" t="s">
        <v>191</v>
      </c>
      <c r="G170" s="136" t="s">
        <v>136</v>
      </c>
      <c r="H170" s="137">
        <v>60</v>
      </c>
      <c r="I170" s="138"/>
      <c r="J170" s="137">
        <f>ROUND(I170*H170,2)</f>
        <v>0</v>
      </c>
      <c r="K170" s="135" t="s">
        <v>137</v>
      </c>
      <c r="L170" s="32"/>
      <c r="M170" s="139" t="s">
        <v>1</v>
      </c>
      <c r="N170" s="140" t="s">
        <v>44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138</v>
      </c>
      <c r="AT170" s="143" t="s">
        <v>133</v>
      </c>
      <c r="AU170" s="143" t="s">
        <v>89</v>
      </c>
      <c r="AY170" s="17" t="s">
        <v>131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87</v>
      </c>
      <c r="BK170" s="144">
        <f>ROUND(I170*H170,2)</f>
        <v>0</v>
      </c>
      <c r="BL170" s="17" t="s">
        <v>138</v>
      </c>
      <c r="BM170" s="143" t="s">
        <v>192</v>
      </c>
    </row>
    <row r="171" spans="2:65" s="1" customFormat="1" ht="19.5">
      <c r="B171" s="32"/>
      <c r="D171" s="145" t="s">
        <v>140</v>
      </c>
      <c r="F171" s="146" t="s">
        <v>193</v>
      </c>
      <c r="I171" s="147"/>
      <c r="L171" s="32"/>
      <c r="M171" s="148"/>
      <c r="T171" s="56"/>
      <c r="AT171" s="17" t="s">
        <v>140</v>
      </c>
      <c r="AU171" s="17" t="s">
        <v>89</v>
      </c>
    </row>
    <row r="172" spans="2:65" s="1" customFormat="1" ht="11.25">
      <c r="B172" s="32"/>
      <c r="D172" s="149" t="s">
        <v>142</v>
      </c>
      <c r="F172" s="150" t="s">
        <v>194</v>
      </c>
      <c r="I172" s="147"/>
      <c r="L172" s="32"/>
      <c r="M172" s="148"/>
      <c r="T172" s="56"/>
      <c r="AT172" s="17" t="s">
        <v>142</v>
      </c>
      <c r="AU172" s="17" t="s">
        <v>89</v>
      </c>
    </row>
    <row r="173" spans="2:65" s="1" customFormat="1" ht="21.75" customHeight="1">
      <c r="B173" s="132"/>
      <c r="C173" s="133" t="s">
        <v>195</v>
      </c>
      <c r="D173" s="133" t="s">
        <v>133</v>
      </c>
      <c r="E173" s="134" t="s">
        <v>196</v>
      </c>
      <c r="F173" s="135" t="s">
        <v>197</v>
      </c>
      <c r="G173" s="136" t="s">
        <v>150</v>
      </c>
      <c r="H173" s="137">
        <v>1</v>
      </c>
      <c r="I173" s="138"/>
      <c r="J173" s="137">
        <f>ROUND(I173*H173,2)</f>
        <v>0</v>
      </c>
      <c r="K173" s="135" t="s">
        <v>137</v>
      </c>
      <c r="L173" s="32"/>
      <c r="M173" s="139" t="s">
        <v>1</v>
      </c>
      <c r="N173" s="140" t="s">
        <v>44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138</v>
      </c>
      <c r="AT173" s="143" t="s">
        <v>133</v>
      </c>
      <c r="AU173" s="143" t="s">
        <v>89</v>
      </c>
      <c r="AY173" s="17" t="s">
        <v>131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87</v>
      </c>
      <c r="BK173" s="144">
        <f>ROUND(I173*H173,2)</f>
        <v>0</v>
      </c>
      <c r="BL173" s="17" t="s">
        <v>138</v>
      </c>
      <c r="BM173" s="143" t="s">
        <v>454</v>
      </c>
    </row>
    <row r="174" spans="2:65" s="1" customFormat="1" ht="19.5">
      <c r="B174" s="32"/>
      <c r="D174" s="145" t="s">
        <v>140</v>
      </c>
      <c r="F174" s="146" t="s">
        <v>199</v>
      </c>
      <c r="I174" s="147"/>
      <c r="L174" s="32"/>
      <c r="M174" s="148"/>
      <c r="T174" s="56"/>
      <c r="AT174" s="17" t="s">
        <v>140</v>
      </c>
      <c r="AU174" s="17" t="s">
        <v>89</v>
      </c>
    </row>
    <row r="175" spans="2:65" s="1" customFormat="1" ht="11.25">
      <c r="B175" s="32"/>
      <c r="D175" s="149" t="s">
        <v>142</v>
      </c>
      <c r="F175" s="150" t="s">
        <v>200</v>
      </c>
      <c r="I175" s="147"/>
      <c r="L175" s="32"/>
      <c r="M175" s="148"/>
      <c r="T175" s="56"/>
      <c r="AT175" s="17" t="s">
        <v>142</v>
      </c>
      <c r="AU175" s="17" t="s">
        <v>89</v>
      </c>
    </row>
    <row r="176" spans="2:65" s="1" customFormat="1" ht="29.25">
      <c r="B176" s="32"/>
      <c r="D176" s="145" t="s">
        <v>182</v>
      </c>
      <c r="F176" s="171" t="s">
        <v>455</v>
      </c>
      <c r="I176" s="147"/>
      <c r="L176" s="32"/>
      <c r="M176" s="148"/>
      <c r="T176" s="56"/>
      <c r="AT176" s="17" t="s">
        <v>182</v>
      </c>
      <c r="AU176" s="17" t="s">
        <v>89</v>
      </c>
    </row>
    <row r="177" spans="2:65" s="12" customFormat="1" ht="11.25">
      <c r="B177" s="151"/>
      <c r="D177" s="145" t="s">
        <v>144</v>
      </c>
      <c r="E177" s="152" t="s">
        <v>1</v>
      </c>
      <c r="F177" s="153" t="s">
        <v>436</v>
      </c>
      <c r="H177" s="152" t="s">
        <v>1</v>
      </c>
      <c r="I177" s="154"/>
      <c r="L177" s="151"/>
      <c r="M177" s="155"/>
      <c r="T177" s="156"/>
      <c r="AT177" s="152" t="s">
        <v>144</v>
      </c>
      <c r="AU177" s="152" t="s">
        <v>89</v>
      </c>
      <c r="AV177" s="12" t="s">
        <v>87</v>
      </c>
      <c r="AW177" s="12" t="s">
        <v>35</v>
      </c>
      <c r="AX177" s="12" t="s">
        <v>79</v>
      </c>
      <c r="AY177" s="152" t="s">
        <v>131</v>
      </c>
    </row>
    <row r="178" spans="2:65" s="12" customFormat="1" ht="11.25">
      <c r="B178" s="151"/>
      <c r="D178" s="145" t="s">
        <v>144</v>
      </c>
      <c r="E178" s="152" t="s">
        <v>1</v>
      </c>
      <c r="F178" s="153" t="s">
        <v>202</v>
      </c>
      <c r="H178" s="152" t="s">
        <v>1</v>
      </c>
      <c r="I178" s="154"/>
      <c r="L178" s="151"/>
      <c r="M178" s="155"/>
      <c r="T178" s="156"/>
      <c r="AT178" s="152" t="s">
        <v>144</v>
      </c>
      <c r="AU178" s="152" t="s">
        <v>89</v>
      </c>
      <c r="AV178" s="12" t="s">
        <v>87</v>
      </c>
      <c r="AW178" s="12" t="s">
        <v>35</v>
      </c>
      <c r="AX178" s="12" t="s">
        <v>79</v>
      </c>
      <c r="AY178" s="152" t="s">
        <v>131</v>
      </c>
    </row>
    <row r="179" spans="2:65" s="13" customFormat="1" ht="11.25">
      <c r="B179" s="157"/>
      <c r="D179" s="145" t="s">
        <v>144</v>
      </c>
      <c r="E179" s="158" t="s">
        <v>1</v>
      </c>
      <c r="F179" s="159" t="s">
        <v>306</v>
      </c>
      <c r="H179" s="160">
        <v>1</v>
      </c>
      <c r="I179" s="161"/>
      <c r="L179" s="157"/>
      <c r="M179" s="162"/>
      <c r="T179" s="163"/>
      <c r="AT179" s="158" t="s">
        <v>144</v>
      </c>
      <c r="AU179" s="158" t="s">
        <v>89</v>
      </c>
      <c r="AV179" s="13" t="s">
        <v>89</v>
      </c>
      <c r="AW179" s="13" t="s">
        <v>35</v>
      </c>
      <c r="AX179" s="13" t="s">
        <v>79</v>
      </c>
      <c r="AY179" s="158" t="s">
        <v>131</v>
      </c>
    </row>
    <row r="180" spans="2:65" s="14" customFormat="1" ht="11.25">
      <c r="B180" s="164"/>
      <c r="D180" s="145" t="s">
        <v>144</v>
      </c>
      <c r="E180" s="165" t="s">
        <v>1</v>
      </c>
      <c r="F180" s="166" t="s">
        <v>147</v>
      </c>
      <c r="H180" s="167">
        <v>1</v>
      </c>
      <c r="I180" s="168"/>
      <c r="L180" s="164"/>
      <c r="M180" s="169"/>
      <c r="T180" s="170"/>
      <c r="AT180" s="165" t="s">
        <v>144</v>
      </c>
      <c r="AU180" s="165" t="s">
        <v>89</v>
      </c>
      <c r="AV180" s="14" t="s">
        <v>138</v>
      </c>
      <c r="AW180" s="14" t="s">
        <v>35</v>
      </c>
      <c r="AX180" s="14" t="s">
        <v>87</v>
      </c>
      <c r="AY180" s="165" t="s">
        <v>131</v>
      </c>
    </row>
    <row r="181" spans="2:65" s="1" customFormat="1" ht="21.75" customHeight="1">
      <c r="B181" s="132"/>
      <c r="C181" s="133" t="s">
        <v>204</v>
      </c>
      <c r="D181" s="133" t="s">
        <v>133</v>
      </c>
      <c r="E181" s="134" t="s">
        <v>205</v>
      </c>
      <c r="F181" s="135" t="s">
        <v>206</v>
      </c>
      <c r="G181" s="136" t="s">
        <v>150</v>
      </c>
      <c r="H181" s="137">
        <v>1</v>
      </c>
      <c r="I181" s="138"/>
      <c r="J181" s="137">
        <f>ROUND(I181*H181,2)</f>
        <v>0</v>
      </c>
      <c r="K181" s="135" t="s">
        <v>137</v>
      </c>
      <c r="L181" s="32"/>
      <c r="M181" s="139" t="s">
        <v>1</v>
      </c>
      <c r="N181" s="140" t="s">
        <v>44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138</v>
      </c>
      <c r="AT181" s="143" t="s">
        <v>133</v>
      </c>
      <c r="AU181" s="143" t="s">
        <v>89</v>
      </c>
      <c r="AY181" s="17" t="s">
        <v>131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87</v>
      </c>
      <c r="BK181" s="144">
        <f>ROUND(I181*H181,2)</f>
        <v>0</v>
      </c>
      <c r="BL181" s="17" t="s">
        <v>138</v>
      </c>
      <c r="BM181" s="143" t="s">
        <v>456</v>
      </c>
    </row>
    <row r="182" spans="2:65" s="1" customFormat="1" ht="19.5">
      <c r="B182" s="32"/>
      <c r="D182" s="145" t="s">
        <v>140</v>
      </c>
      <c r="F182" s="146" t="s">
        <v>208</v>
      </c>
      <c r="I182" s="147"/>
      <c r="L182" s="32"/>
      <c r="M182" s="148"/>
      <c r="T182" s="56"/>
      <c r="AT182" s="17" t="s">
        <v>140</v>
      </c>
      <c r="AU182" s="17" t="s">
        <v>89</v>
      </c>
    </row>
    <row r="183" spans="2:65" s="1" customFormat="1" ht="11.25">
      <c r="B183" s="32"/>
      <c r="D183" s="149" t="s">
        <v>142</v>
      </c>
      <c r="F183" s="150" t="s">
        <v>209</v>
      </c>
      <c r="I183" s="147"/>
      <c r="L183" s="32"/>
      <c r="M183" s="148"/>
      <c r="T183" s="56"/>
      <c r="AT183" s="17" t="s">
        <v>142</v>
      </c>
      <c r="AU183" s="17" t="s">
        <v>89</v>
      </c>
    </row>
    <row r="184" spans="2:65" s="1" customFormat="1" ht="29.25">
      <c r="B184" s="32"/>
      <c r="D184" s="145" t="s">
        <v>182</v>
      </c>
      <c r="F184" s="171" t="s">
        <v>457</v>
      </c>
      <c r="I184" s="147"/>
      <c r="L184" s="32"/>
      <c r="M184" s="148"/>
      <c r="T184" s="56"/>
      <c r="AT184" s="17" t="s">
        <v>182</v>
      </c>
      <c r="AU184" s="17" t="s">
        <v>89</v>
      </c>
    </row>
    <row r="185" spans="2:65" s="12" customFormat="1" ht="11.25">
      <c r="B185" s="151"/>
      <c r="D185" s="145" t="s">
        <v>144</v>
      </c>
      <c r="E185" s="152" t="s">
        <v>1</v>
      </c>
      <c r="F185" s="153" t="s">
        <v>436</v>
      </c>
      <c r="H185" s="152" t="s">
        <v>1</v>
      </c>
      <c r="I185" s="154"/>
      <c r="L185" s="151"/>
      <c r="M185" s="155"/>
      <c r="T185" s="156"/>
      <c r="AT185" s="152" t="s">
        <v>144</v>
      </c>
      <c r="AU185" s="152" t="s">
        <v>89</v>
      </c>
      <c r="AV185" s="12" t="s">
        <v>87</v>
      </c>
      <c r="AW185" s="12" t="s">
        <v>35</v>
      </c>
      <c r="AX185" s="12" t="s">
        <v>79</v>
      </c>
      <c r="AY185" s="152" t="s">
        <v>131</v>
      </c>
    </row>
    <row r="186" spans="2:65" s="12" customFormat="1" ht="11.25">
      <c r="B186" s="151"/>
      <c r="D186" s="145" t="s">
        <v>144</v>
      </c>
      <c r="E186" s="152" t="s">
        <v>1</v>
      </c>
      <c r="F186" s="153" t="s">
        <v>211</v>
      </c>
      <c r="H186" s="152" t="s">
        <v>1</v>
      </c>
      <c r="I186" s="154"/>
      <c r="L186" s="151"/>
      <c r="M186" s="155"/>
      <c r="T186" s="156"/>
      <c r="AT186" s="152" t="s">
        <v>144</v>
      </c>
      <c r="AU186" s="152" t="s">
        <v>89</v>
      </c>
      <c r="AV186" s="12" t="s">
        <v>87</v>
      </c>
      <c r="AW186" s="12" t="s">
        <v>35</v>
      </c>
      <c r="AX186" s="12" t="s">
        <v>79</v>
      </c>
      <c r="AY186" s="152" t="s">
        <v>131</v>
      </c>
    </row>
    <row r="187" spans="2:65" s="13" customFormat="1" ht="11.25">
      <c r="B187" s="157"/>
      <c r="D187" s="145" t="s">
        <v>144</v>
      </c>
      <c r="E187" s="158" t="s">
        <v>1</v>
      </c>
      <c r="F187" s="159" t="s">
        <v>306</v>
      </c>
      <c r="H187" s="160">
        <v>1</v>
      </c>
      <c r="I187" s="161"/>
      <c r="L187" s="157"/>
      <c r="M187" s="162"/>
      <c r="T187" s="163"/>
      <c r="AT187" s="158" t="s">
        <v>144</v>
      </c>
      <c r="AU187" s="158" t="s">
        <v>89</v>
      </c>
      <c r="AV187" s="13" t="s">
        <v>89</v>
      </c>
      <c r="AW187" s="13" t="s">
        <v>35</v>
      </c>
      <c r="AX187" s="13" t="s">
        <v>79</v>
      </c>
      <c r="AY187" s="158" t="s">
        <v>131</v>
      </c>
    </row>
    <row r="188" spans="2:65" s="14" customFormat="1" ht="11.25">
      <c r="B188" s="164"/>
      <c r="D188" s="145" t="s">
        <v>144</v>
      </c>
      <c r="E188" s="165" t="s">
        <v>1</v>
      </c>
      <c r="F188" s="166" t="s">
        <v>147</v>
      </c>
      <c r="H188" s="167">
        <v>1</v>
      </c>
      <c r="I188" s="168"/>
      <c r="L188" s="164"/>
      <c r="M188" s="169"/>
      <c r="T188" s="170"/>
      <c r="AT188" s="165" t="s">
        <v>144</v>
      </c>
      <c r="AU188" s="165" t="s">
        <v>89</v>
      </c>
      <c r="AV188" s="14" t="s">
        <v>138</v>
      </c>
      <c r="AW188" s="14" t="s">
        <v>35</v>
      </c>
      <c r="AX188" s="14" t="s">
        <v>87</v>
      </c>
      <c r="AY188" s="165" t="s">
        <v>131</v>
      </c>
    </row>
    <row r="189" spans="2:65" s="1" customFormat="1" ht="16.5" customHeight="1">
      <c r="B189" s="132"/>
      <c r="C189" s="133" t="s">
        <v>213</v>
      </c>
      <c r="D189" s="133" t="s">
        <v>133</v>
      </c>
      <c r="E189" s="134" t="s">
        <v>458</v>
      </c>
      <c r="F189" s="135" t="s">
        <v>459</v>
      </c>
      <c r="G189" s="136" t="s">
        <v>136</v>
      </c>
      <c r="H189" s="137">
        <v>224.4</v>
      </c>
      <c r="I189" s="138"/>
      <c r="J189" s="137">
        <f>ROUND(I189*H189,2)</f>
        <v>0</v>
      </c>
      <c r="K189" s="135" t="s">
        <v>137</v>
      </c>
      <c r="L189" s="32"/>
      <c r="M189" s="139" t="s">
        <v>1</v>
      </c>
      <c r="N189" s="140" t="s">
        <v>44</v>
      </c>
      <c r="P189" s="141">
        <f>O189*H189</f>
        <v>0</v>
      </c>
      <c r="Q189" s="141">
        <v>0</v>
      </c>
      <c r="R189" s="141">
        <f>Q189*H189</f>
        <v>0</v>
      </c>
      <c r="S189" s="141">
        <v>0.35499999999999998</v>
      </c>
      <c r="T189" s="142">
        <f>S189*H189</f>
        <v>79.661999999999992</v>
      </c>
      <c r="AR189" s="143" t="s">
        <v>138</v>
      </c>
      <c r="AT189" s="143" t="s">
        <v>133</v>
      </c>
      <c r="AU189" s="143" t="s">
        <v>89</v>
      </c>
      <c r="AY189" s="17" t="s">
        <v>131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87</v>
      </c>
      <c r="BK189" s="144">
        <f>ROUND(I189*H189,2)</f>
        <v>0</v>
      </c>
      <c r="BL189" s="17" t="s">
        <v>138</v>
      </c>
      <c r="BM189" s="143" t="s">
        <v>460</v>
      </c>
    </row>
    <row r="190" spans="2:65" s="1" customFormat="1" ht="29.25">
      <c r="B190" s="32"/>
      <c r="D190" s="145" t="s">
        <v>140</v>
      </c>
      <c r="F190" s="146" t="s">
        <v>461</v>
      </c>
      <c r="I190" s="147"/>
      <c r="L190" s="32"/>
      <c r="M190" s="148"/>
      <c r="T190" s="56"/>
      <c r="AT190" s="17" t="s">
        <v>140</v>
      </c>
      <c r="AU190" s="17" t="s">
        <v>89</v>
      </c>
    </row>
    <row r="191" spans="2:65" s="1" customFormat="1" ht="11.25">
      <c r="B191" s="32"/>
      <c r="D191" s="149" t="s">
        <v>142</v>
      </c>
      <c r="F191" s="150" t="s">
        <v>462</v>
      </c>
      <c r="I191" s="147"/>
      <c r="L191" s="32"/>
      <c r="M191" s="148"/>
      <c r="T191" s="56"/>
      <c r="AT191" s="17" t="s">
        <v>142</v>
      </c>
      <c r="AU191" s="17" t="s">
        <v>89</v>
      </c>
    </row>
    <row r="192" spans="2:65" s="12" customFormat="1" ht="22.5">
      <c r="B192" s="151"/>
      <c r="D192" s="145" t="s">
        <v>144</v>
      </c>
      <c r="E192" s="152" t="s">
        <v>1</v>
      </c>
      <c r="F192" s="153" t="s">
        <v>463</v>
      </c>
      <c r="H192" s="152" t="s">
        <v>1</v>
      </c>
      <c r="I192" s="154"/>
      <c r="L192" s="151"/>
      <c r="M192" s="155"/>
      <c r="T192" s="156"/>
      <c r="AT192" s="152" t="s">
        <v>144</v>
      </c>
      <c r="AU192" s="152" t="s">
        <v>89</v>
      </c>
      <c r="AV192" s="12" t="s">
        <v>87</v>
      </c>
      <c r="AW192" s="12" t="s">
        <v>35</v>
      </c>
      <c r="AX192" s="12" t="s">
        <v>79</v>
      </c>
      <c r="AY192" s="152" t="s">
        <v>131</v>
      </c>
    </row>
    <row r="193" spans="2:65" s="13" customFormat="1" ht="11.25">
      <c r="B193" s="157"/>
      <c r="D193" s="145" t="s">
        <v>144</v>
      </c>
      <c r="E193" s="158" t="s">
        <v>1</v>
      </c>
      <c r="F193" s="159" t="s">
        <v>464</v>
      </c>
      <c r="H193" s="160">
        <v>224.4</v>
      </c>
      <c r="I193" s="161"/>
      <c r="L193" s="157"/>
      <c r="M193" s="162"/>
      <c r="T193" s="163"/>
      <c r="AT193" s="158" t="s">
        <v>144</v>
      </c>
      <c r="AU193" s="158" t="s">
        <v>89</v>
      </c>
      <c r="AV193" s="13" t="s">
        <v>89</v>
      </c>
      <c r="AW193" s="13" t="s">
        <v>35</v>
      </c>
      <c r="AX193" s="13" t="s">
        <v>79</v>
      </c>
      <c r="AY193" s="158" t="s">
        <v>131</v>
      </c>
    </row>
    <row r="194" spans="2:65" s="14" customFormat="1" ht="11.25">
      <c r="B194" s="164"/>
      <c r="D194" s="145" t="s">
        <v>144</v>
      </c>
      <c r="E194" s="165" t="s">
        <v>1</v>
      </c>
      <c r="F194" s="166" t="s">
        <v>147</v>
      </c>
      <c r="H194" s="167">
        <v>224.4</v>
      </c>
      <c r="I194" s="168"/>
      <c r="L194" s="164"/>
      <c r="M194" s="169"/>
      <c r="T194" s="170"/>
      <c r="AT194" s="165" t="s">
        <v>144</v>
      </c>
      <c r="AU194" s="165" t="s">
        <v>89</v>
      </c>
      <c r="AV194" s="14" t="s">
        <v>138</v>
      </c>
      <c r="AW194" s="14" t="s">
        <v>35</v>
      </c>
      <c r="AX194" s="14" t="s">
        <v>87</v>
      </c>
      <c r="AY194" s="165" t="s">
        <v>131</v>
      </c>
    </row>
    <row r="195" spans="2:65" s="1" customFormat="1" ht="24.2" customHeight="1">
      <c r="B195" s="132"/>
      <c r="C195" s="133" t="s">
        <v>222</v>
      </c>
      <c r="D195" s="133" t="s">
        <v>133</v>
      </c>
      <c r="E195" s="134" t="s">
        <v>465</v>
      </c>
      <c r="F195" s="135" t="s">
        <v>466</v>
      </c>
      <c r="G195" s="136" t="s">
        <v>225</v>
      </c>
      <c r="H195" s="137">
        <v>22.44</v>
      </c>
      <c r="I195" s="138"/>
      <c r="J195" s="137">
        <f>ROUND(I195*H195,2)</f>
        <v>0</v>
      </c>
      <c r="K195" s="135" t="s">
        <v>137</v>
      </c>
      <c r="L195" s="32"/>
      <c r="M195" s="139" t="s">
        <v>1</v>
      </c>
      <c r="N195" s="140" t="s">
        <v>44</v>
      </c>
      <c r="P195" s="141">
        <f>O195*H195</f>
        <v>0</v>
      </c>
      <c r="Q195" s="141">
        <v>0</v>
      </c>
      <c r="R195" s="141">
        <f>Q195*H195</f>
        <v>0</v>
      </c>
      <c r="S195" s="141">
        <v>2</v>
      </c>
      <c r="T195" s="142">
        <f>S195*H195</f>
        <v>44.88</v>
      </c>
      <c r="AR195" s="143" t="s">
        <v>138</v>
      </c>
      <c r="AT195" s="143" t="s">
        <v>133</v>
      </c>
      <c r="AU195" s="143" t="s">
        <v>89</v>
      </c>
      <c r="AY195" s="17" t="s">
        <v>131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87</v>
      </c>
      <c r="BK195" s="144">
        <f>ROUND(I195*H195,2)</f>
        <v>0</v>
      </c>
      <c r="BL195" s="17" t="s">
        <v>138</v>
      </c>
      <c r="BM195" s="143" t="s">
        <v>467</v>
      </c>
    </row>
    <row r="196" spans="2:65" s="1" customFormat="1" ht="29.25">
      <c r="B196" s="32"/>
      <c r="D196" s="145" t="s">
        <v>140</v>
      </c>
      <c r="F196" s="146" t="s">
        <v>468</v>
      </c>
      <c r="I196" s="147"/>
      <c r="L196" s="32"/>
      <c r="M196" s="148"/>
      <c r="T196" s="56"/>
      <c r="AT196" s="17" t="s">
        <v>140</v>
      </c>
      <c r="AU196" s="17" t="s">
        <v>89</v>
      </c>
    </row>
    <row r="197" spans="2:65" s="1" customFormat="1" ht="11.25">
      <c r="B197" s="32"/>
      <c r="D197" s="149" t="s">
        <v>142</v>
      </c>
      <c r="F197" s="150" t="s">
        <v>469</v>
      </c>
      <c r="I197" s="147"/>
      <c r="L197" s="32"/>
      <c r="M197" s="148"/>
      <c r="T197" s="56"/>
      <c r="AT197" s="17" t="s">
        <v>142</v>
      </c>
      <c r="AU197" s="17" t="s">
        <v>89</v>
      </c>
    </row>
    <row r="198" spans="2:65" s="12" customFormat="1" ht="11.25">
      <c r="B198" s="151"/>
      <c r="D198" s="145" t="s">
        <v>144</v>
      </c>
      <c r="E198" s="152" t="s">
        <v>1</v>
      </c>
      <c r="F198" s="153" t="s">
        <v>470</v>
      </c>
      <c r="H198" s="152" t="s">
        <v>1</v>
      </c>
      <c r="I198" s="154"/>
      <c r="L198" s="151"/>
      <c r="M198" s="155"/>
      <c r="T198" s="156"/>
      <c r="AT198" s="152" t="s">
        <v>144</v>
      </c>
      <c r="AU198" s="152" t="s">
        <v>89</v>
      </c>
      <c r="AV198" s="12" t="s">
        <v>87</v>
      </c>
      <c r="AW198" s="12" t="s">
        <v>35</v>
      </c>
      <c r="AX198" s="12" t="s">
        <v>79</v>
      </c>
      <c r="AY198" s="152" t="s">
        <v>131</v>
      </c>
    </row>
    <row r="199" spans="2:65" s="13" customFormat="1" ht="11.25">
      <c r="B199" s="157"/>
      <c r="D199" s="145" t="s">
        <v>144</v>
      </c>
      <c r="E199" s="158" t="s">
        <v>1</v>
      </c>
      <c r="F199" s="159" t="s">
        <v>471</v>
      </c>
      <c r="H199" s="160">
        <v>22.44</v>
      </c>
      <c r="I199" s="161"/>
      <c r="L199" s="157"/>
      <c r="M199" s="162"/>
      <c r="T199" s="163"/>
      <c r="AT199" s="158" t="s">
        <v>144</v>
      </c>
      <c r="AU199" s="158" t="s">
        <v>89</v>
      </c>
      <c r="AV199" s="13" t="s">
        <v>89</v>
      </c>
      <c r="AW199" s="13" t="s">
        <v>35</v>
      </c>
      <c r="AX199" s="13" t="s">
        <v>79</v>
      </c>
      <c r="AY199" s="158" t="s">
        <v>131</v>
      </c>
    </row>
    <row r="200" spans="2:65" s="14" customFormat="1" ht="11.25">
      <c r="B200" s="164"/>
      <c r="D200" s="145" t="s">
        <v>144</v>
      </c>
      <c r="E200" s="165" t="s">
        <v>1</v>
      </c>
      <c r="F200" s="166" t="s">
        <v>147</v>
      </c>
      <c r="H200" s="167">
        <v>22.44</v>
      </c>
      <c r="I200" s="168"/>
      <c r="L200" s="164"/>
      <c r="M200" s="169"/>
      <c r="T200" s="170"/>
      <c r="AT200" s="165" t="s">
        <v>144</v>
      </c>
      <c r="AU200" s="165" t="s">
        <v>89</v>
      </c>
      <c r="AV200" s="14" t="s">
        <v>138</v>
      </c>
      <c r="AW200" s="14" t="s">
        <v>35</v>
      </c>
      <c r="AX200" s="14" t="s">
        <v>87</v>
      </c>
      <c r="AY200" s="165" t="s">
        <v>131</v>
      </c>
    </row>
    <row r="201" spans="2:65" s="1" customFormat="1" ht="24.2" customHeight="1">
      <c r="B201" s="132"/>
      <c r="C201" s="133" t="s">
        <v>230</v>
      </c>
      <c r="D201" s="133" t="s">
        <v>133</v>
      </c>
      <c r="E201" s="134" t="s">
        <v>472</v>
      </c>
      <c r="F201" s="135" t="s">
        <v>473</v>
      </c>
      <c r="G201" s="136" t="s">
        <v>136</v>
      </c>
      <c r="H201" s="137">
        <v>463.78</v>
      </c>
      <c r="I201" s="138"/>
      <c r="J201" s="137">
        <f>ROUND(I201*H201,2)</f>
        <v>0</v>
      </c>
      <c r="K201" s="135" t="s">
        <v>137</v>
      </c>
      <c r="L201" s="32"/>
      <c r="M201" s="139" t="s">
        <v>1</v>
      </c>
      <c r="N201" s="140" t="s">
        <v>44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138</v>
      </c>
      <c r="AT201" s="143" t="s">
        <v>133</v>
      </c>
      <c r="AU201" s="143" t="s">
        <v>89</v>
      </c>
      <c r="AY201" s="17" t="s">
        <v>131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87</v>
      </c>
      <c r="BK201" s="144">
        <f>ROUND(I201*H201,2)</f>
        <v>0</v>
      </c>
      <c r="BL201" s="17" t="s">
        <v>138</v>
      </c>
      <c r="BM201" s="143" t="s">
        <v>474</v>
      </c>
    </row>
    <row r="202" spans="2:65" s="1" customFormat="1" ht="19.5">
      <c r="B202" s="32"/>
      <c r="D202" s="145" t="s">
        <v>140</v>
      </c>
      <c r="F202" s="146" t="s">
        <v>475</v>
      </c>
      <c r="I202" s="147"/>
      <c r="L202" s="32"/>
      <c r="M202" s="148"/>
      <c r="T202" s="56"/>
      <c r="AT202" s="17" t="s">
        <v>140</v>
      </c>
      <c r="AU202" s="17" t="s">
        <v>89</v>
      </c>
    </row>
    <row r="203" spans="2:65" s="1" customFormat="1" ht="11.25">
      <c r="B203" s="32"/>
      <c r="D203" s="149" t="s">
        <v>142</v>
      </c>
      <c r="F203" s="150" t="s">
        <v>476</v>
      </c>
      <c r="I203" s="147"/>
      <c r="L203" s="32"/>
      <c r="M203" s="148"/>
      <c r="T203" s="56"/>
      <c r="AT203" s="17" t="s">
        <v>142</v>
      </c>
      <c r="AU203" s="17" t="s">
        <v>89</v>
      </c>
    </row>
    <row r="204" spans="2:65" s="12" customFormat="1" ht="11.25">
      <c r="B204" s="151"/>
      <c r="D204" s="145" t="s">
        <v>144</v>
      </c>
      <c r="E204" s="152" t="s">
        <v>1</v>
      </c>
      <c r="F204" s="153" t="s">
        <v>477</v>
      </c>
      <c r="H204" s="152" t="s">
        <v>1</v>
      </c>
      <c r="I204" s="154"/>
      <c r="L204" s="151"/>
      <c r="M204" s="155"/>
      <c r="T204" s="156"/>
      <c r="AT204" s="152" t="s">
        <v>144</v>
      </c>
      <c r="AU204" s="152" t="s">
        <v>89</v>
      </c>
      <c r="AV204" s="12" t="s">
        <v>87</v>
      </c>
      <c r="AW204" s="12" t="s">
        <v>35</v>
      </c>
      <c r="AX204" s="12" t="s">
        <v>79</v>
      </c>
      <c r="AY204" s="152" t="s">
        <v>131</v>
      </c>
    </row>
    <row r="205" spans="2:65" s="12" customFormat="1" ht="11.25">
      <c r="B205" s="151"/>
      <c r="D205" s="145" t="s">
        <v>144</v>
      </c>
      <c r="E205" s="152" t="s">
        <v>1</v>
      </c>
      <c r="F205" s="153" t="s">
        <v>220</v>
      </c>
      <c r="H205" s="152" t="s">
        <v>1</v>
      </c>
      <c r="I205" s="154"/>
      <c r="L205" s="151"/>
      <c r="M205" s="155"/>
      <c r="T205" s="156"/>
      <c r="AT205" s="152" t="s">
        <v>144</v>
      </c>
      <c r="AU205" s="152" t="s">
        <v>89</v>
      </c>
      <c r="AV205" s="12" t="s">
        <v>87</v>
      </c>
      <c r="AW205" s="12" t="s">
        <v>35</v>
      </c>
      <c r="AX205" s="12" t="s">
        <v>79</v>
      </c>
      <c r="AY205" s="152" t="s">
        <v>131</v>
      </c>
    </row>
    <row r="206" spans="2:65" s="13" customFormat="1" ht="11.25">
      <c r="B206" s="157"/>
      <c r="D206" s="145" t="s">
        <v>144</v>
      </c>
      <c r="E206" s="158" t="s">
        <v>1</v>
      </c>
      <c r="F206" s="159" t="s">
        <v>478</v>
      </c>
      <c r="H206" s="160">
        <v>463.78</v>
      </c>
      <c r="I206" s="161"/>
      <c r="L206" s="157"/>
      <c r="M206" s="162"/>
      <c r="T206" s="163"/>
      <c r="AT206" s="158" t="s">
        <v>144</v>
      </c>
      <c r="AU206" s="158" t="s">
        <v>89</v>
      </c>
      <c r="AV206" s="13" t="s">
        <v>89</v>
      </c>
      <c r="AW206" s="13" t="s">
        <v>35</v>
      </c>
      <c r="AX206" s="13" t="s">
        <v>79</v>
      </c>
      <c r="AY206" s="158" t="s">
        <v>131</v>
      </c>
    </row>
    <row r="207" spans="2:65" s="14" customFormat="1" ht="11.25">
      <c r="B207" s="164"/>
      <c r="D207" s="145" t="s">
        <v>144</v>
      </c>
      <c r="E207" s="165" t="s">
        <v>1</v>
      </c>
      <c r="F207" s="166" t="s">
        <v>147</v>
      </c>
      <c r="H207" s="167">
        <v>463.78</v>
      </c>
      <c r="I207" s="168"/>
      <c r="L207" s="164"/>
      <c r="M207" s="169"/>
      <c r="T207" s="170"/>
      <c r="AT207" s="165" t="s">
        <v>144</v>
      </c>
      <c r="AU207" s="165" t="s">
        <v>89</v>
      </c>
      <c r="AV207" s="14" t="s">
        <v>138</v>
      </c>
      <c r="AW207" s="14" t="s">
        <v>35</v>
      </c>
      <c r="AX207" s="14" t="s">
        <v>87</v>
      </c>
      <c r="AY207" s="165" t="s">
        <v>131</v>
      </c>
    </row>
    <row r="208" spans="2:65" s="1" customFormat="1" ht="33" customHeight="1">
      <c r="B208" s="132"/>
      <c r="C208" s="133" t="s">
        <v>237</v>
      </c>
      <c r="D208" s="133" t="s">
        <v>133</v>
      </c>
      <c r="E208" s="134" t="s">
        <v>479</v>
      </c>
      <c r="F208" s="135" t="s">
        <v>480</v>
      </c>
      <c r="G208" s="136" t="s">
        <v>225</v>
      </c>
      <c r="H208" s="137">
        <v>115.6</v>
      </c>
      <c r="I208" s="138"/>
      <c r="J208" s="137">
        <f>ROUND(I208*H208,2)</f>
        <v>0</v>
      </c>
      <c r="K208" s="135" t="s">
        <v>137</v>
      </c>
      <c r="L208" s="32"/>
      <c r="M208" s="139" t="s">
        <v>1</v>
      </c>
      <c r="N208" s="140" t="s">
        <v>44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138</v>
      </c>
      <c r="AT208" s="143" t="s">
        <v>133</v>
      </c>
      <c r="AU208" s="143" t="s">
        <v>89</v>
      </c>
      <c r="AY208" s="17" t="s">
        <v>131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87</v>
      </c>
      <c r="BK208" s="144">
        <f>ROUND(I208*H208,2)</f>
        <v>0</v>
      </c>
      <c r="BL208" s="17" t="s">
        <v>138</v>
      </c>
      <c r="BM208" s="143" t="s">
        <v>481</v>
      </c>
    </row>
    <row r="209" spans="2:65" s="1" customFormat="1" ht="19.5">
      <c r="B209" s="32"/>
      <c r="D209" s="145" t="s">
        <v>140</v>
      </c>
      <c r="F209" s="146" t="s">
        <v>482</v>
      </c>
      <c r="I209" s="147"/>
      <c r="L209" s="32"/>
      <c r="M209" s="148"/>
      <c r="T209" s="56"/>
      <c r="AT209" s="17" t="s">
        <v>140</v>
      </c>
      <c r="AU209" s="17" t="s">
        <v>89</v>
      </c>
    </row>
    <row r="210" spans="2:65" s="1" customFormat="1" ht="11.25">
      <c r="B210" s="32"/>
      <c r="D210" s="149" t="s">
        <v>142</v>
      </c>
      <c r="F210" s="150" t="s">
        <v>483</v>
      </c>
      <c r="I210" s="147"/>
      <c r="L210" s="32"/>
      <c r="M210" s="148"/>
      <c r="T210" s="56"/>
      <c r="AT210" s="17" t="s">
        <v>142</v>
      </c>
      <c r="AU210" s="17" t="s">
        <v>89</v>
      </c>
    </row>
    <row r="211" spans="2:65" s="12" customFormat="1" ht="11.25">
      <c r="B211" s="151"/>
      <c r="D211" s="145" t="s">
        <v>144</v>
      </c>
      <c r="E211" s="152" t="s">
        <v>1</v>
      </c>
      <c r="F211" s="153" t="s">
        <v>477</v>
      </c>
      <c r="H211" s="152" t="s">
        <v>1</v>
      </c>
      <c r="I211" s="154"/>
      <c r="L211" s="151"/>
      <c r="M211" s="155"/>
      <c r="T211" s="156"/>
      <c r="AT211" s="152" t="s">
        <v>144</v>
      </c>
      <c r="AU211" s="152" t="s">
        <v>89</v>
      </c>
      <c r="AV211" s="12" t="s">
        <v>87</v>
      </c>
      <c r="AW211" s="12" t="s">
        <v>35</v>
      </c>
      <c r="AX211" s="12" t="s">
        <v>79</v>
      </c>
      <c r="AY211" s="152" t="s">
        <v>131</v>
      </c>
    </row>
    <row r="212" spans="2:65" s="12" customFormat="1" ht="22.5">
      <c r="B212" s="151"/>
      <c r="D212" s="145" t="s">
        <v>144</v>
      </c>
      <c r="E212" s="152" t="s">
        <v>1</v>
      </c>
      <c r="F212" s="153" t="s">
        <v>484</v>
      </c>
      <c r="H212" s="152" t="s">
        <v>1</v>
      </c>
      <c r="I212" s="154"/>
      <c r="L212" s="151"/>
      <c r="M212" s="155"/>
      <c r="T212" s="156"/>
      <c r="AT212" s="152" t="s">
        <v>144</v>
      </c>
      <c r="AU212" s="152" t="s">
        <v>89</v>
      </c>
      <c r="AV212" s="12" t="s">
        <v>87</v>
      </c>
      <c r="AW212" s="12" t="s">
        <v>35</v>
      </c>
      <c r="AX212" s="12" t="s">
        <v>79</v>
      </c>
      <c r="AY212" s="152" t="s">
        <v>131</v>
      </c>
    </row>
    <row r="213" spans="2:65" s="13" customFormat="1" ht="11.25">
      <c r="B213" s="157"/>
      <c r="D213" s="145" t="s">
        <v>144</v>
      </c>
      <c r="E213" s="158" t="s">
        <v>1</v>
      </c>
      <c r="F213" s="159" t="s">
        <v>485</v>
      </c>
      <c r="H213" s="160">
        <v>115.6</v>
      </c>
      <c r="I213" s="161"/>
      <c r="L213" s="157"/>
      <c r="M213" s="162"/>
      <c r="T213" s="163"/>
      <c r="AT213" s="158" t="s">
        <v>144</v>
      </c>
      <c r="AU213" s="158" t="s">
        <v>89</v>
      </c>
      <c r="AV213" s="13" t="s">
        <v>89</v>
      </c>
      <c r="AW213" s="13" t="s">
        <v>35</v>
      </c>
      <c r="AX213" s="13" t="s">
        <v>79</v>
      </c>
      <c r="AY213" s="158" t="s">
        <v>131</v>
      </c>
    </row>
    <row r="214" spans="2:65" s="14" customFormat="1" ht="11.25">
      <c r="B214" s="164"/>
      <c r="D214" s="145" t="s">
        <v>144</v>
      </c>
      <c r="E214" s="165" t="s">
        <v>1</v>
      </c>
      <c r="F214" s="166" t="s">
        <v>147</v>
      </c>
      <c r="H214" s="167">
        <v>115.6</v>
      </c>
      <c r="I214" s="168"/>
      <c r="L214" s="164"/>
      <c r="M214" s="169"/>
      <c r="T214" s="170"/>
      <c r="AT214" s="165" t="s">
        <v>144</v>
      </c>
      <c r="AU214" s="165" t="s">
        <v>89</v>
      </c>
      <c r="AV214" s="14" t="s">
        <v>138</v>
      </c>
      <c r="AW214" s="14" t="s">
        <v>35</v>
      </c>
      <c r="AX214" s="14" t="s">
        <v>87</v>
      </c>
      <c r="AY214" s="165" t="s">
        <v>131</v>
      </c>
    </row>
    <row r="215" spans="2:65" s="1" customFormat="1" ht="33" customHeight="1">
      <c r="B215" s="132"/>
      <c r="C215" s="133" t="s">
        <v>8</v>
      </c>
      <c r="D215" s="133" t="s">
        <v>133</v>
      </c>
      <c r="E215" s="134" t="s">
        <v>223</v>
      </c>
      <c r="F215" s="135" t="s">
        <v>224</v>
      </c>
      <c r="G215" s="136" t="s">
        <v>225</v>
      </c>
      <c r="H215" s="137">
        <v>110.6</v>
      </c>
      <c r="I215" s="138"/>
      <c r="J215" s="137">
        <f>ROUND(I215*H215,2)</f>
        <v>0</v>
      </c>
      <c r="K215" s="135" t="s">
        <v>137</v>
      </c>
      <c r="L215" s="32"/>
      <c r="M215" s="139" t="s">
        <v>1</v>
      </c>
      <c r="N215" s="140" t="s">
        <v>44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138</v>
      </c>
      <c r="AT215" s="143" t="s">
        <v>133</v>
      </c>
      <c r="AU215" s="143" t="s">
        <v>89</v>
      </c>
      <c r="AY215" s="17" t="s">
        <v>131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87</v>
      </c>
      <c r="BK215" s="144">
        <f>ROUND(I215*H215,2)</f>
        <v>0</v>
      </c>
      <c r="BL215" s="17" t="s">
        <v>138</v>
      </c>
      <c r="BM215" s="143" t="s">
        <v>226</v>
      </c>
    </row>
    <row r="216" spans="2:65" s="1" customFormat="1" ht="19.5">
      <c r="B216" s="32"/>
      <c r="D216" s="145" t="s">
        <v>140</v>
      </c>
      <c r="F216" s="146" t="s">
        <v>227</v>
      </c>
      <c r="I216" s="147"/>
      <c r="L216" s="32"/>
      <c r="M216" s="148"/>
      <c r="T216" s="56"/>
      <c r="AT216" s="17" t="s">
        <v>140</v>
      </c>
      <c r="AU216" s="17" t="s">
        <v>89</v>
      </c>
    </row>
    <row r="217" spans="2:65" s="1" customFormat="1" ht="11.25">
      <c r="B217" s="32"/>
      <c r="D217" s="149" t="s">
        <v>142</v>
      </c>
      <c r="F217" s="150" t="s">
        <v>228</v>
      </c>
      <c r="I217" s="147"/>
      <c r="L217" s="32"/>
      <c r="M217" s="148"/>
      <c r="T217" s="56"/>
      <c r="AT217" s="17" t="s">
        <v>142</v>
      </c>
      <c r="AU217" s="17" t="s">
        <v>89</v>
      </c>
    </row>
    <row r="218" spans="2:65" s="12" customFormat="1" ht="11.25">
      <c r="B218" s="151"/>
      <c r="D218" s="145" t="s">
        <v>144</v>
      </c>
      <c r="E218" s="152" t="s">
        <v>1</v>
      </c>
      <c r="F218" s="153" t="s">
        <v>477</v>
      </c>
      <c r="H218" s="152" t="s">
        <v>1</v>
      </c>
      <c r="I218" s="154"/>
      <c r="L218" s="151"/>
      <c r="M218" s="155"/>
      <c r="T218" s="156"/>
      <c r="AT218" s="152" t="s">
        <v>144</v>
      </c>
      <c r="AU218" s="152" t="s">
        <v>89</v>
      </c>
      <c r="AV218" s="12" t="s">
        <v>87</v>
      </c>
      <c r="AW218" s="12" t="s">
        <v>35</v>
      </c>
      <c r="AX218" s="12" t="s">
        <v>79</v>
      </c>
      <c r="AY218" s="152" t="s">
        <v>131</v>
      </c>
    </row>
    <row r="219" spans="2:65" s="13" customFormat="1" ht="11.25">
      <c r="B219" s="157"/>
      <c r="D219" s="145" t="s">
        <v>144</v>
      </c>
      <c r="E219" s="158" t="s">
        <v>1</v>
      </c>
      <c r="F219" s="159" t="s">
        <v>486</v>
      </c>
      <c r="H219" s="160">
        <v>110.6</v>
      </c>
      <c r="I219" s="161"/>
      <c r="L219" s="157"/>
      <c r="M219" s="162"/>
      <c r="T219" s="163"/>
      <c r="AT219" s="158" t="s">
        <v>144</v>
      </c>
      <c r="AU219" s="158" t="s">
        <v>89</v>
      </c>
      <c r="AV219" s="13" t="s">
        <v>89</v>
      </c>
      <c r="AW219" s="13" t="s">
        <v>35</v>
      </c>
      <c r="AX219" s="13" t="s">
        <v>79</v>
      </c>
      <c r="AY219" s="158" t="s">
        <v>131</v>
      </c>
    </row>
    <row r="220" spans="2:65" s="14" customFormat="1" ht="11.25">
      <c r="B220" s="164"/>
      <c r="D220" s="145" t="s">
        <v>144</v>
      </c>
      <c r="E220" s="165" t="s">
        <v>1</v>
      </c>
      <c r="F220" s="166" t="s">
        <v>147</v>
      </c>
      <c r="H220" s="167">
        <v>110.6</v>
      </c>
      <c r="I220" s="168"/>
      <c r="L220" s="164"/>
      <c r="M220" s="169"/>
      <c r="T220" s="170"/>
      <c r="AT220" s="165" t="s">
        <v>144</v>
      </c>
      <c r="AU220" s="165" t="s">
        <v>89</v>
      </c>
      <c r="AV220" s="14" t="s">
        <v>138</v>
      </c>
      <c r="AW220" s="14" t="s">
        <v>35</v>
      </c>
      <c r="AX220" s="14" t="s">
        <v>87</v>
      </c>
      <c r="AY220" s="165" t="s">
        <v>131</v>
      </c>
    </row>
    <row r="221" spans="2:65" s="1" customFormat="1" ht="33" customHeight="1">
      <c r="B221" s="132"/>
      <c r="C221" s="133" t="s">
        <v>244</v>
      </c>
      <c r="D221" s="133" t="s">
        <v>133</v>
      </c>
      <c r="E221" s="134" t="s">
        <v>231</v>
      </c>
      <c r="F221" s="135" t="s">
        <v>232</v>
      </c>
      <c r="G221" s="136" t="s">
        <v>225</v>
      </c>
      <c r="H221" s="137">
        <v>105</v>
      </c>
      <c r="I221" s="138"/>
      <c r="J221" s="137">
        <f>ROUND(I221*H221,2)</f>
        <v>0</v>
      </c>
      <c r="K221" s="135" t="s">
        <v>137</v>
      </c>
      <c r="L221" s="32"/>
      <c r="M221" s="139" t="s">
        <v>1</v>
      </c>
      <c r="N221" s="140" t="s">
        <v>44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138</v>
      </c>
      <c r="AT221" s="143" t="s">
        <v>133</v>
      </c>
      <c r="AU221" s="143" t="s">
        <v>89</v>
      </c>
      <c r="AY221" s="17" t="s">
        <v>131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87</v>
      </c>
      <c r="BK221" s="144">
        <f>ROUND(I221*H221,2)</f>
        <v>0</v>
      </c>
      <c r="BL221" s="17" t="s">
        <v>138</v>
      </c>
      <c r="BM221" s="143" t="s">
        <v>487</v>
      </c>
    </row>
    <row r="222" spans="2:65" s="1" customFormat="1" ht="29.25">
      <c r="B222" s="32"/>
      <c r="D222" s="145" t="s">
        <v>140</v>
      </c>
      <c r="F222" s="146" t="s">
        <v>234</v>
      </c>
      <c r="I222" s="147"/>
      <c r="L222" s="32"/>
      <c r="M222" s="148"/>
      <c r="T222" s="56"/>
      <c r="AT222" s="17" t="s">
        <v>140</v>
      </c>
      <c r="AU222" s="17" t="s">
        <v>89</v>
      </c>
    </row>
    <row r="223" spans="2:65" s="1" customFormat="1" ht="11.25">
      <c r="B223" s="32"/>
      <c r="D223" s="149" t="s">
        <v>142</v>
      </c>
      <c r="F223" s="150" t="s">
        <v>235</v>
      </c>
      <c r="I223" s="147"/>
      <c r="L223" s="32"/>
      <c r="M223" s="148"/>
      <c r="T223" s="56"/>
      <c r="AT223" s="17" t="s">
        <v>142</v>
      </c>
      <c r="AU223" s="17" t="s">
        <v>89</v>
      </c>
    </row>
    <row r="224" spans="2:65" s="12" customFormat="1" ht="11.25">
      <c r="B224" s="151"/>
      <c r="D224" s="145" t="s">
        <v>144</v>
      </c>
      <c r="E224" s="152" t="s">
        <v>1</v>
      </c>
      <c r="F224" s="153" t="s">
        <v>477</v>
      </c>
      <c r="H224" s="152" t="s">
        <v>1</v>
      </c>
      <c r="I224" s="154"/>
      <c r="L224" s="151"/>
      <c r="M224" s="155"/>
      <c r="T224" s="156"/>
      <c r="AT224" s="152" t="s">
        <v>144</v>
      </c>
      <c r="AU224" s="152" t="s">
        <v>89</v>
      </c>
      <c r="AV224" s="12" t="s">
        <v>87</v>
      </c>
      <c r="AW224" s="12" t="s">
        <v>35</v>
      </c>
      <c r="AX224" s="12" t="s">
        <v>79</v>
      </c>
      <c r="AY224" s="152" t="s">
        <v>131</v>
      </c>
    </row>
    <row r="225" spans="2:65" s="13" customFormat="1" ht="11.25">
      <c r="B225" s="157"/>
      <c r="D225" s="145" t="s">
        <v>144</v>
      </c>
      <c r="E225" s="158" t="s">
        <v>1</v>
      </c>
      <c r="F225" s="159" t="s">
        <v>488</v>
      </c>
      <c r="H225" s="160">
        <v>105</v>
      </c>
      <c r="I225" s="161"/>
      <c r="L225" s="157"/>
      <c r="M225" s="162"/>
      <c r="T225" s="163"/>
      <c r="AT225" s="158" t="s">
        <v>144</v>
      </c>
      <c r="AU225" s="158" t="s">
        <v>89</v>
      </c>
      <c r="AV225" s="13" t="s">
        <v>89</v>
      </c>
      <c r="AW225" s="13" t="s">
        <v>35</v>
      </c>
      <c r="AX225" s="13" t="s">
        <v>79</v>
      </c>
      <c r="AY225" s="158" t="s">
        <v>131</v>
      </c>
    </row>
    <row r="226" spans="2:65" s="14" customFormat="1" ht="11.25">
      <c r="B226" s="164"/>
      <c r="D226" s="145" t="s">
        <v>144</v>
      </c>
      <c r="E226" s="165" t="s">
        <v>1</v>
      </c>
      <c r="F226" s="166" t="s">
        <v>147</v>
      </c>
      <c r="H226" s="167">
        <v>105</v>
      </c>
      <c r="I226" s="168"/>
      <c r="L226" s="164"/>
      <c r="M226" s="169"/>
      <c r="T226" s="170"/>
      <c r="AT226" s="165" t="s">
        <v>144</v>
      </c>
      <c r="AU226" s="165" t="s">
        <v>89</v>
      </c>
      <c r="AV226" s="14" t="s">
        <v>138</v>
      </c>
      <c r="AW226" s="14" t="s">
        <v>35</v>
      </c>
      <c r="AX226" s="14" t="s">
        <v>87</v>
      </c>
      <c r="AY226" s="165" t="s">
        <v>131</v>
      </c>
    </row>
    <row r="227" spans="2:65" s="1" customFormat="1" ht="16.5" customHeight="1">
      <c r="B227" s="132"/>
      <c r="C227" s="133" t="s">
        <v>253</v>
      </c>
      <c r="D227" s="133" t="s">
        <v>133</v>
      </c>
      <c r="E227" s="134" t="s">
        <v>238</v>
      </c>
      <c r="F227" s="135" t="s">
        <v>239</v>
      </c>
      <c r="G227" s="136" t="s">
        <v>150</v>
      </c>
      <c r="H227" s="137">
        <v>2</v>
      </c>
      <c r="I227" s="138"/>
      <c r="J227" s="137">
        <f>ROUND(I227*H227,2)</f>
        <v>0</v>
      </c>
      <c r="K227" s="135" t="s">
        <v>160</v>
      </c>
      <c r="L227" s="32"/>
      <c r="M227" s="139" t="s">
        <v>1</v>
      </c>
      <c r="N227" s="140" t="s">
        <v>44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138</v>
      </c>
      <c r="AT227" s="143" t="s">
        <v>133</v>
      </c>
      <c r="AU227" s="143" t="s">
        <v>89</v>
      </c>
      <c r="AY227" s="17" t="s">
        <v>131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87</v>
      </c>
      <c r="BK227" s="144">
        <f>ROUND(I227*H227,2)</f>
        <v>0</v>
      </c>
      <c r="BL227" s="17" t="s">
        <v>138</v>
      </c>
      <c r="BM227" s="143" t="s">
        <v>489</v>
      </c>
    </row>
    <row r="228" spans="2:65" s="1" customFormat="1" ht="16.5" customHeight="1">
      <c r="B228" s="132"/>
      <c r="C228" s="133" t="s">
        <v>259</v>
      </c>
      <c r="D228" s="133" t="s">
        <v>133</v>
      </c>
      <c r="E228" s="134" t="s">
        <v>241</v>
      </c>
      <c r="F228" s="135" t="s">
        <v>242</v>
      </c>
      <c r="G228" s="136" t="s">
        <v>150</v>
      </c>
      <c r="H228" s="137">
        <v>1</v>
      </c>
      <c r="I228" s="138"/>
      <c r="J228" s="137">
        <f>ROUND(I228*H228,2)</f>
        <v>0</v>
      </c>
      <c r="K228" s="135" t="s">
        <v>160</v>
      </c>
      <c r="L228" s="32"/>
      <c r="M228" s="139" t="s">
        <v>1</v>
      </c>
      <c r="N228" s="140" t="s">
        <v>44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138</v>
      </c>
      <c r="AT228" s="143" t="s">
        <v>133</v>
      </c>
      <c r="AU228" s="143" t="s">
        <v>89</v>
      </c>
      <c r="AY228" s="17" t="s">
        <v>131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138</v>
      </c>
      <c r="BM228" s="143" t="s">
        <v>490</v>
      </c>
    </row>
    <row r="229" spans="2:65" s="1" customFormat="1" ht="37.9" customHeight="1">
      <c r="B229" s="132"/>
      <c r="C229" s="133" t="s">
        <v>266</v>
      </c>
      <c r="D229" s="133" t="s">
        <v>133</v>
      </c>
      <c r="E229" s="134" t="s">
        <v>491</v>
      </c>
      <c r="F229" s="135" t="s">
        <v>492</v>
      </c>
      <c r="G229" s="136" t="s">
        <v>225</v>
      </c>
      <c r="H229" s="137">
        <v>611.9</v>
      </c>
      <c r="I229" s="138"/>
      <c r="J229" s="137">
        <f>ROUND(I229*H229,2)</f>
        <v>0</v>
      </c>
      <c r="K229" s="135" t="s">
        <v>137</v>
      </c>
      <c r="L229" s="32"/>
      <c r="M229" s="139" t="s">
        <v>1</v>
      </c>
      <c r="N229" s="140" t="s">
        <v>44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138</v>
      </c>
      <c r="AT229" s="143" t="s">
        <v>133</v>
      </c>
      <c r="AU229" s="143" t="s">
        <v>89</v>
      </c>
      <c r="AY229" s="17" t="s">
        <v>131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87</v>
      </c>
      <c r="BK229" s="144">
        <f>ROUND(I229*H229,2)</f>
        <v>0</v>
      </c>
      <c r="BL229" s="17" t="s">
        <v>138</v>
      </c>
      <c r="BM229" s="143" t="s">
        <v>493</v>
      </c>
    </row>
    <row r="230" spans="2:65" s="1" customFormat="1" ht="39">
      <c r="B230" s="32"/>
      <c r="D230" s="145" t="s">
        <v>140</v>
      </c>
      <c r="F230" s="146" t="s">
        <v>494</v>
      </c>
      <c r="I230" s="147"/>
      <c r="L230" s="32"/>
      <c r="M230" s="148"/>
      <c r="T230" s="56"/>
      <c r="AT230" s="17" t="s">
        <v>140</v>
      </c>
      <c r="AU230" s="17" t="s">
        <v>89</v>
      </c>
    </row>
    <row r="231" spans="2:65" s="1" customFormat="1" ht="11.25">
      <c r="B231" s="32"/>
      <c r="D231" s="149" t="s">
        <v>142</v>
      </c>
      <c r="F231" s="150" t="s">
        <v>495</v>
      </c>
      <c r="I231" s="147"/>
      <c r="L231" s="32"/>
      <c r="M231" s="148"/>
      <c r="T231" s="56"/>
      <c r="AT231" s="17" t="s">
        <v>142</v>
      </c>
      <c r="AU231" s="17" t="s">
        <v>89</v>
      </c>
    </row>
    <row r="232" spans="2:65" s="12" customFormat="1" ht="11.25">
      <c r="B232" s="151"/>
      <c r="D232" s="145" t="s">
        <v>144</v>
      </c>
      <c r="E232" s="152" t="s">
        <v>1</v>
      </c>
      <c r="F232" s="153" t="s">
        <v>496</v>
      </c>
      <c r="H232" s="152" t="s">
        <v>1</v>
      </c>
      <c r="I232" s="154"/>
      <c r="L232" s="151"/>
      <c r="M232" s="155"/>
      <c r="T232" s="156"/>
      <c r="AT232" s="152" t="s">
        <v>144</v>
      </c>
      <c r="AU232" s="152" t="s">
        <v>89</v>
      </c>
      <c r="AV232" s="12" t="s">
        <v>87</v>
      </c>
      <c r="AW232" s="12" t="s">
        <v>35</v>
      </c>
      <c r="AX232" s="12" t="s">
        <v>79</v>
      </c>
      <c r="AY232" s="152" t="s">
        <v>131</v>
      </c>
    </row>
    <row r="233" spans="2:65" s="13" customFormat="1" ht="11.25">
      <c r="B233" s="157"/>
      <c r="D233" s="145" t="s">
        <v>144</v>
      </c>
      <c r="E233" s="158" t="s">
        <v>1</v>
      </c>
      <c r="F233" s="159" t="s">
        <v>497</v>
      </c>
      <c r="H233" s="160">
        <v>611.9</v>
      </c>
      <c r="I233" s="161"/>
      <c r="L233" s="157"/>
      <c r="M233" s="162"/>
      <c r="T233" s="163"/>
      <c r="AT233" s="158" t="s">
        <v>144</v>
      </c>
      <c r="AU233" s="158" t="s">
        <v>89</v>
      </c>
      <c r="AV233" s="13" t="s">
        <v>89</v>
      </c>
      <c r="AW233" s="13" t="s">
        <v>35</v>
      </c>
      <c r="AX233" s="13" t="s">
        <v>79</v>
      </c>
      <c r="AY233" s="158" t="s">
        <v>131</v>
      </c>
    </row>
    <row r="234" spans="2:65" s="14" customFormat="1" ht="11.25">
      <c r="B234" s="164"/>
      <c r="D234" s="145" t="s">
        <v>144</v>
      </c>
      <c r="E234" s="165" t="s">
        <v>1</v>
      </c>
      <c r="F234" s="166" t="s">
        <v>147</v>
      </c>
      <c r="H234" s="167">
        <v>611.9</v>
      </c>
      <c r="I234" s="168"/>
      <c r="L234" s="164"/>
      <c r="M234" s="169"/>
      <c r="T234" s="170"/>
      <c r="AT234" s="165" t="s">
        <v>144</v>
      </c>
      <c r="AU234" s="165" t="s">
        <v>89</v>
      </c>
      <c r="AV234" s="14" t="s">
        <v>138</v>
      </c>
      <c r="AW234" s="14" t="s">
        <v>35</v>
      </c>
      <c r="AX234" s="14" t="s">
        <v>87</v>
      </c>
      <c r="AY234" s="165" t="s">
        <v>131</v>
      </c>
    </row>
    <row r="235" spans="2:65" s="1" customFormat="1" ht="37.9" customHeight="1">
      <c r="B235" s="132"/>
      <c r="C235" s="133" t="s">
        <v>273</v>
      </c>
      <c r="D235" s="133" t="s">
        <v>133</v>
      </c>
      <c r="E235" s="134" t="s">
        <v>245</v>
      </c>
      <c r="F235" s="135" t="s">
        <v>246</v>
      </c>
      <c r="G235" s="136" t="s">
        <v>225</v>
      </c>
      <c r="H235" s="137">
        <v>191.46</v>
      </c>
      <c r="I235" s="138"/>
      <c r="J235" s="137">
        <f>ROUND(I235*H235,2)</f>
        <v>0</v>
      </c>
      <c r="K235" s="135" t="s">
        <v>137</v>
      </c>
      <c r="L235" s="32"/>
      <c r="M235" s="139" t="s">
        <v>1</v>
      </c>
      <c r="N235" s="140" t="s">
        <v>44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138</v>
      </c>
      <c r="AT235" s="143" t="s">
        <v>133</v>
      </c>
      <c r="AU235" s="143" t="s">
        <v>89</v>
      </c>
      <c r="AY235" s="17" t="s">
        <v>131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87</v>
      </c>
      <c r="BK235" s="144">
        <f>ROUND(I235*H235,2)</f>
        <v>0</v>
      </c>
      <c r="BL235" s="17" t="s">
        <v>138</v>
      </c>
      <c r="BM235" s="143" t="s">
        <v>498</v>
      </c>
    </row>
    <row r="236" spans="2:65" s="1" customFormat="1" ht="39">
      <c r="B236" s="32"/>
      <c r="D236" s="145" t="s">
        <v>140</v>
      </c>
      <c r="F236" s="146" t="s">
        <v>248</v>
      </c>
      <c r="I236" s="147"/>
      <c r="L236" s="32"/>
      <c r="M236" s="148"/>
      <c r="T236" s="56"/>
      <c r="AT236" s="17" t="s">
        <v>140</v>
      </c>
      <c r="AU236" s="17" t="s">
        <v>89</v>
      </c>
    </row>
    <row r="237" spans="2:65" s="1" customFormat="1" ht="11.25">
      <c r="B237" s="32"/>
      <c r="D237" s="149" t="s">
        <v>142</v>
      </c>
      <c r="F237" s="150" t="s">
        <v>249</v>
      </c>
      <c r="I237" s="147"/>
      <c r="L237" s="32"/>
      <c r="M237" s="148"/>
      <c r="T237" s="56"/>
      <c r="AT237" s="17" t="s">
        <v>142</v>
      </c>
      <c r="AU237" s="17" t="s">
        <v>89</v>
      </c>
    </row>
    <row r="238" spans="2:65" s="12" customFormat="1" ht="22.5">
      <c r="B238" s="151"/>
      <c r="D238" s="145" t="s">
        <v>144</v>
      </c>
      <c r="E238" s="152" t="s">
        <v>1</v>
      </c>
      <c r="F238" s="153" t="s">
        <v>499</v>
      </c>
      <c r="H238" s="152" t="s">
        <v>1</v>
      </c>
      <c r="I238" s="154"/>
      <c r="L238" s="151"/>
      <c r="M238" s="155"/>
      <c r="T238" s="156"/>
      <c r="AT238" s="152" t="s">
        <v>144</v>
      </c>
      <c r="AU238" s="152" t="s">
        <v>89</v>
      </c>
      <c r="AV238" s="12" t="s">
        <v>87</v>
      </c>
      <c r="AW238" s="12" t="s">
        <v>35</v>
      </c>
      <c r="AX238" s="12" t="s">
        <v>79</v>
      </c>
      <c r="AY238" s="152" t="s">
        <v>131</v>
      </c>
    </row>
    <row r="239" spans="2:65" s="13" customFormat="1" ht="11.25">
      <c r="B239" s="157"/>
      <c r="D239" s="145" t="s">
        <v>144</v>
      </c>
      <c r="E239" s="158" t="s">
        <v>1</v>
      </c>
      <c r="F239" s="159" t="s">
        <v>500</v>
      </c>
      <c r="H239" s="160">
        <v>105</v>
      </c>
      <c r="I239" s="161"/>
      <c r="L239" s="157"/>
      <c r="M239" s="162"/>
      <c r="T239" s="163"/>
      <c r="AT239" s="158" t="s">
        <v>144</v>
      </c>
      <c r="AU239" s="158" t="s">
        <v>89</v>
      </c>
      <c r="AV239" s="13" t="s">
        <v>89</v>
      </c>
      <c r="AW239" s="13" t="s">
        <v>35</v>
      </c>
      <c r="AX239" s="13" t="s">
        <v>79</v>
      </c>
      <c r="AY239" s="158" t="s">
        <v>131</v>
      </c>
    </row>
    <row r="240" spans="2:65" s="13" customFormat="1" ht="11.25">
      <c r="B240" s="157"/>
      <c r="D240" s="145" t="s">
        <v>144</v>
      </c>
      <c r="E240" s="158" t="s">
        <v>1</v>
      </c>
      <c r="F240" s="159" t="s">
        <v>501</v>
      </c>
      <c r="H240" s="160">
        <v>-6.3</v>
      </c>
      <c r="I240" s="161"/>
      <c r="L240" s="157"/>
      <c r="M240" s="162"/>
      <c r="T240" s="163"/>
      <c r="AT240" s="158" t="s">
        <v>144</v>
      </c>
      <c r="AU240" s="158" t="s">
        <v>89</v>
      </c>
      <c r="AV240" s="13" t="s">
        <v>89</v>
      </c>
      <c r="AW240" s="13" t="s">
        <v>35</v>
      </c>
      <c r="AX240" s="13" t="s">
        <v>79</v>
      </c>
      <c r="AY240" s="158" t="s">
        <v>131</v>
      </c>
    </row>
    <row r="241" spans="2:65" s="15" customFormat="1" ht="11.25">
      <c r="B241" s="175"/>
      <c r="D241" s="145" t="s">
        <v>144</v>
      </c>
      <c r="E241" s="176" t="s">
        <v>1</v>
      </c>
      <c r="F241" s="177" t="s">
        <v>394</v>
      </c>
      <c r="H241" s="178">
        <v>98.7</v>
      </c>
      <c r="I241" s="179"/>
      <c r="L241" s="175"/>
      <c r="M241" s="180"/>
      <c r="T241" s="181"/>
      <c r="AT241" s="176" t="s">
        <v>144</v>
      </c>
      <c r="AU241" s="176" t="s">
        <v>89</v>
      </c>
      <c r="AV241" s="15" t="s">
        <v>157</v>
      </c>
      <c r="AW241" s="15" t="s">
        <v>35</v>
      </c>
      <c r="AX241" s="15" t="s">
        <v>79</v>
      </c>
      <c r="AY241" s="176" t="s">
        <v>131</v>
      </c>
    </row>
    <row r="242" spans="2:65" s="12" customFormat="1" ht="11.25">
      <c r="B242" s="151"/>
      <c r="D242" s="145" t="s">
        <v>144</v>
      </c>
      <c r="E242" s="152" t="s">
        <v>1</v>
      </c>
      <c r="F242" s="153" t="s">
        <v>502</v>
      </c>
      <c r="H242" s="152" t="s">
        <v>1</v>
      </c>
      <c r="I242" s="154"/>
      <c r="L242" s="151"/>
      <c r="M242" s="155"/>
      <c r="T242" s="156"/>
      <c r="AT242" s="152" t="s">
        <v>144</v>
      </c>
      <c r="AU242" s="152" t="s">
        <v>89</v>
      </c>
      <c r="AV242" s="12" t="s">
        <v>87</v>
      </c>
      <c r="AW242" s="12" t="s">
        <v>35</v>
      </c>
      <c r="AX242" s="12" t="s">
        <v>79</v>
      </c>
      <c r="AY242" s="152" t="s">
        <v>131</v>
      </c>
    </row>
    <row r="243" spans="2:65" s="13" customFormat="1" ht="11.25">
      <c r="B243" s="157"/>
      <c r="D243" s="145" t="s">
        <v>144</v>
      </c>
      <c r="E243" s="158" t="s">
        <v>1</v>
      </c>
      <c r="F243" s="159" t="s">
        <v>503</v>
      </c>
      <c r="H243" s="160">
        <v>92.76</v>
      </c>
      <c r="I243" s="161"/>
      <c r="L243" s="157"/>
      <c r="M243" s="162"/>
      <c r="T243" s="163"/>
      <c r="AT243" s="158" t="s">
        <v>144</v>
      </c>
      <c r="AU243" s="158" t="s">
        <v>89</v>
      </c>
      <c r="AV243" s="13" t="s">
        <v>89</v>
      </c>
      <c r="AW243" s="13" t="s">
        <v>35</v>
      </c>
      <c r="AX243" s="13" t="s">
        <v>79</v>
      </c>
      <c r="AY243" s="158" t="s">
        <v>131</v>
      </c>
    </row>
    <row r="244" spans="2:65" s="14" customFormat="1" ht="11.25">
      <c r="B244" s="164"/>
      <c r="D244" s="145" t="s">
        <v>144</v>
      </c>
      <c r="E244" s="165" t="s">
        <v>1</v>
      </c>
      <c r="F244" s="166" t="s">
        <v>147</v>
      </c>
      <c r="H244" s="167">
        <v>191.46</v>
      </c>
      <c r="I244" s="168"/>
      <c r="L244" s="164"/>
      <c r="M244" s="169"/>
      <c r="T244" s="170"/>
      <c r="AT244" s="165" t="s">
        <v>144</v>
      </c>
      <c r="AU244" s="165" t="s">
        <v>89</v>
      </c>
      <c r="AV244" s="14" t="s">
        <v>138</v>
      </c>
      <c r="AW244" s="14" t="s">
        <v>35</v>
      </c>
      <c r="AX244" s="14" t="s">
        <v>87</v>
      </c>
      <c r="AY244" s="165" t="s">
        <v>131</v>
      </c>
    </row>
    <row r="245" spans="2:65" s="1" customFormat="1" ht="37.9" customHeight="1">
      <c r="B245" s="132"/>
      <c r="C245" s="133" t="s">
        <v>7</v>
      </c>
      <c r="D245" s="133" t="s">
        <v>133</v>
      </c>
      <c r="E245" s="134" t="s">
        <v>254</v>
      </c>
      <c r="F245" s="135" t="s">
        <v>255</v>
      </c>
      <c r="G245" s="136" t="s">
        <v>225</v>
      </c>
      <c r="H245" s="137">
        <v>110.6</v>
      </c>
      <c r="I245" s="138"/>
      <c r="J245" s="137">
        <f>ROUND(I245*H245,2)</f>
        <v>0</v>
      </c>
      <c r="K245" s="135" t="s">
        <v>137</v>
      </c>
      <c r="L245" s="32"/>
      <c r="M245" s="139" t="s">
        <v>1</v>
      </c>
      <c r="N245" s="140" t="s">
        <v>44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138</v>
      </c>
      <c r="AT245" s="143" t="s">
        <v>133</v>
      </c>
      <c r="AU245" s="143" t="s">
        <v>89</v>
      </c>
      <c r="AY245" s="17" t="s">
        <v>131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87</v>
      </c>
      <c r="BK245" s="144">
        <f>ROUND(I245*H245,2)</f>
        <v>0</v>
      </c>
      <c r="BL245" s="17" t="s">
        <v>138</v>
      </c>
      <c r="BM245" s="143" t="s">
        <v>504</v>
      </c>
    </row>
    <row r="246" spans="2:65" s="1" customFormat="1" ht="39">
      <c r="B246" s="32"/>
      <c r="D246" s="145" t="s">
        <v>140</v>
      </c>
      <c r="F246" s="146" t="s">
        <v>257</v>
      </c>
      <c r="I246" s="147"/>
      <c r="L246" s="32"/>
      <c r="M246" s="148"/>
      <c r="T246" s="56"/>
      <c r="AT246" s="17" t="s">
        <v>140</v>
      </c>
      <c r="AU246" s="17" t="s">
        <v>89</v>
      </c>
    </row>
    <row r="247" spans="2:65" s="1" customFormat="1" ht="11.25">
      <c r="B247" s="32"/>
      <c r="D247" s="149" t="s">
        <v>142</v>
      </c>
      <c r="F247" s="150" t="s">
        <v>258</v>
      </c>
      <c r="I247" s="147"/>
      <c r="L247" s="32"/>
      <c r="M247" s="148"/>
      <c r="T247" s="56"/>
      <c r="AT247" s="17" t="s">
        <v>142</v>
      </c>
      <c r="AU247" s="17" t="s">
        <v>89</v>
      </c>
    </row>
    <row r="248" spans="2:65" s="12" customFormat="1" ht="11.25">
      <c r="B248" s="151"/>
      <c r="D248" s="145" t="s">
        <v>144</v>
      </c>
      <c r="E248" s="152" t="s">
        <v>1</v>
      </c>
      <c r="F248" s="153" t="s">
        <v>505</v>
      </c>
      <c r="H248" s="152" t="s">
        <v>1</v>
      </c>
      <c r="I248" s="154"/>
      <c r="L248" s="151"/>
      <c r="M248" s="155"/>
      <c r="T248" s="156"/>
      <c r="AT248" s="152" t="s">
        <v>144</v>
      </c>
      <c r="AU248" s="152" t="s">
        <v>89</v>
      </c>
      <c r="AV248" s="12" t="s">
        <v>87</v>
      </c>
      <c r="AW248" s="12" t="s">
        <v>35</v>
      </c>
      <c r="AX248" s="12" t="s">
        <v>79</v>
      </c>
      <c r="AY248" s="152" t="s">
        <v>131</v>
      </c>
    </row>
    <row r="249" spans="2:65" s="13" customFormat="1" ht="11.25">
      <c r="B249" s="157"/>
      <c r="D249" s="145" t="s">
        <v>144</v>
      </c>
      <c r="E249" s="158" t="s">
        <v>1</v>
      </c>
      <c r="F249" s="159" t="s">
        <v>486</v>
      </c>
      <c r="H249" s="160">
        <v>110.6</v>
      </c>
      <c r="I249" s="161"/>
      <c r="L249" s="157"/>
      <c r="M249" s="162"/>
      <c r="T249" s="163"/>
      <c r="AT249" s="158" t="s">
        <v>144</v>
      </c>
      <c r="AU249" s="158" t="s">
        <v>89</v>
      </c>
      <c r="AV249" s="13" t="s">
        <v>89</v>
      </c>
      <c r="AW249" s="13" t="s">
        <v>35</v>
      </c>
      <c r="AX249" s="13" t="s">
        <v>79</v>
      </c>
      <c r="AY249" s="158" t="s">
        <v>131</v>
      </c>
    </row>
    <row r="250" spans="2:65" s="14" customFormat="1" ht="11.25">
      <c r="B250" s="164"/>
      <c r="D250" s="145" t="s">
        <v>144</v>
      </c>
      <c r="E250" s="165" t="s">
        <v>1</v>
      </c>
      <c r="F250" s="166" t="s">
        <v>147</v>
      </c>
      <c r="H250" s="167">
        <v>110.6</v>
      </c>
      <c r="I250" s="168"/>
      <c r="L250" s="164"/>
      <c r="M250" s="169"/>
      <c r="T250" s="170"/>
      <c r="AT250" s="165" t="s">
        <v>144</v>
      </c>
      <c r="AU250" s="165" t="s">
        <v>89</v>
      </c>
      <c r="AV250" s="14" t="s">
        <v>138</v>
      </c>
      <c r="AW250" s="14" t="s">
        <v>35</v>
      </c>
      <c r="AX250" s="14" t="s">
        <v>87</v>
      </c>
      <c r="AY250" s="165" t="s">
        <v>131</v>
      </c>
    </row>
    <row r="251" spans="2:65" s="1" customFormat="1" ht="24.2" customHeight="1">
      <c r="B251" s="132"/>
      <c r="C251" s="133" t="s">
        <v>286</v>
      </c>
      <c r="D251" s="133" t="s">
        <v>133</v>
      </c>
      <c r="E251" s="134" t="s">
        <v>506</v>
      </c>
      <c r="F251" s="135" t="s">
        <v>507</v>
      </c>
      <c r="G251" s="136" t="s">
        <v>225</v>
      </c>
      <c r="H251" s="137">
        <v>611.9</v>
      </c>
      <c r="I251" s="138"/>
      <c r="J251" s="137">
        <f>ROUND(I251*H251,2)</f>
        <v>0</v>
      </c>
      <c r="K251" s="135" t="s">
        <v>137</v>
      </c>
      <c r="L251" s="32"/>
      <c r="M251" s="139" t="s">
        <v>1</v>
      </c>
      <c r="N251" s="140" t="s">
        <v>44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138</v>
      </c>
      <c r="AT251" s="143" t="s">
        <v>133</v>
      </c>
      <c r="AU251" s="143" t="s">
        <v>89</v>
      </c>
      <c r="AY251" s="17" t="s">
        <v>131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87</v>
      </c>
      <c r="BK251" s="144">
        <f>ROUND(I251*H251,2)</f>
        <v>0</v>
      </c>
      <c r="BL251" s="17" t="s">
        <v>138</v>
      </c>
      <c r="BM251" s="143" t="s">
        <v>508</v>
      </c>
    </row>
    <row r="252" spans="2:65" s="1" customFormat="1" ht="29.25">
      <c r="B252" s="32"/>
      <c r="D252" s="145" t="s">
        <v>140</v>
      </c>
      <c r="F252" s="146" t="s">
        <v>509</v>
      </c>
      <c r="I252" s="147"/>
      <c r="L252" s="32"/>
      <c r="M252" s="148"/>
      <c r="T252" s="56"/>
      <c r="AT252" s="17" t="s">
        <v>140</v>
      </c>
      <c r="AU252" s="17" t="s">
        <v>89</v>
      </c>
    </row>
    <row r="253" spans="2:65" s="1" customFormat="1" ht="11.25">
      <c r="B253" s="32"/>
      <c r="D253" s="149" t="s">
        <v>142</v>
      </c>
      <c r="F253" s="150" t="s">
        <v>510</v>
      </c>
      <c r="I253" s="147"/>
      <c r="L253" s="32"/>
      <c r="M253" s="148"/>
      <c r="T253" s="56"/>
      <c r="AT253" s="17" t="s">
        <v>142</v>
      </c>
      <c r="AU253" s="17" t="s">
        <v>89</v>
      </c>
    </row>
    <row r="254" spans="2:65" s="12" customFormat="1" ht="11.25">
      <c r="B254" s="151"/>
      <c r="D254" s="145" t="s">
        <v>144</v>
      </c>
      <c r="E254" s="152" t="s">
        <v>1</v>
      </c>
      <c r="F254" s="153" t="s">
        <v>511</v>
      </c>
      <c r="H254" s="152" t="s">
        <v>1</v>
      </c>
      <c r="I254" s="154"/>
      <c r="L254" s="151"/>
      <c r="M254" s="155"/>
      <c r="T254" s="156"/>
      <c r="AT254" s="152" t="s">
        <v>144</v>
      </c>
      <c r="AU254" s="152" t="s">
        <v>89</v>
      </c>
      <c r="AV254" s="12" t="s">
        <v>87</v>
      </c>
      <c r="AW254" s="12" t="s">
        <v>35</v>
      </c>
      <c r="AX254" s="12" t="s">
        <v>79</v>
      </c>
      <c r="AY254" s="152" t="s">
        <v>131</v>
      </c>
    </row>
    <row r="255" spans="2:65" s="13" customFormat="1" ht="11.25">
      <c r="B255" s="157"/>
      <c r="D255" s="145" t="s">
        <v>144</v>
      </c>
      <c r="E255" s="158" t="s">
        <v>1</v>
      </c>
      <c r="F255" s="159" t="s">
        <v>497</v>
      </c>
      <c r="H255" s="160">
        <v>611.9</v>
      </c>
      <c r="I255" s="161"/>
      <c r="L255" s="157"/>
      <c r="M255" s="162"/>
      <c r="T255" s="163"/>
      <c r="AT255" s="158" t="s">
        <v>144</v>
      </c>
      <c r="AU255" s="158" t="s">
        <v>89</v>
      </c>
      <c r="AV255" s="13" t="s">
        <v>89</v>
      </c>
      <c r="AW255" s="13" t="s">
        <v>35</v>
      </c>
      <c r="AX255" s="13" t="s">
        <v>79</v>
      </c>
      <c r="AY255" s="158" t="s">
        <v>131</v>
      </c>
    </row>
    <row r="256" spans="2:65" s="14" customFormat="1" ht="11.25">
      <c r="B256" s="164"/>
      <c r="D256" s="145" t="s">
        <v>144</v>
      </c>
      <c r="E256" s="165" t="s">
        <v>1</v>
      </c>
      <c r="F256" s="166" t="s">
        <v>147</v>
      </c>
      <c r="H256" s="167">
        <v>611.9</v>
      </c>
      <c r="I256" s="168"/>
      <c r="L256" s="164"/>
      <c r="M256" s="169"/>
      <c r="T256" s="170"/>
      <c r="AT256" s="165" t="s">
        <v>144</v>
      </c>
      <c r="AU256" s="165" t="s">
        <v>89</v>
      </c>
      <c r="AV256" s="14" t="s">
        <v>138</v>
      </c>
      <c r="AW256" s="14" t="s">
        <v>35</v>
      </c>
      <c r="AX256" s="14" t="s">
        <v>87</v>
      </c>
      <c r="AY256" s="165" t="s">
        <v>131</v>
      </c>
    </row>
    <row r="257" spans="2:65" s="1" customFormat="1" ht="24.2" customHeight="1">
      <c r="B257" s="132"/>
      <c r="C257" s="133" t="s">
        <v>293</v>
      </c>
      <c r="D257" s="133" t="s">
        <v>133</v>
      </c>
      <c r="E257" s="134" t="s">
        <v>397</v>
      </c>
      <c r="F257" s="135" t="s">
        <v>398</v>
      </c>
      <c r="G257" s="136" t="s">
        <v>225</v>
      </c>
      <c r="H257" s="137">
        <v>1825.1</v>
      </c>
      <c r="I257" s="138"/>
      <c r="J257" s="137">
        <f>ROUND(I257*H257,2)</f>
        <v>0</v>
      </c>
      <c r="K257" s="135" t="s">
        <v>137</v>
      </c>
      <c r="L257" s="32"/>
      <c r="M257" s="139" t="s">
        <v>1</v>
      </c>
      <c r="N257" s="140" t="s">
        <v>44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138</v>
      </c>
      <c r="AT257" s="143" t="s">
        <v>133</v>
      </c>
      <c r="AU257" s="143" t="s">
        <v>89</v>
      </c>
      <c r="AY257" s="17" t="s">
        <v>131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87</v>
      </c>
      <c r="BK257" s="144">
        <f>ROUND(I257*H257,2)</f>
        <v>0</v>
      </c>
      <c r="BL257" s="17" t="s">
        <v>138</v>
      </c>
      <c r="BM257" s="143" t="s">
        <v>512</v>
      </c>
    </row>
    <row r="258" spans="2:65" s="1" customFormat="1" ht="29.25">
      <c r="B258" s="32"/>
      <c r="D258" s="145" t="s">
        <v>140</v>
      </c>
      <c r="F258" s="146" t="s">
        <v>400</v>
      </c>
      <c r="I258" s="147"/>
      <c r="L258" s="32"/>
      <c r="M258" s="148"/>
      <c r="T258" s="56"/>
      <c r="AT258" s="17" t="s">
        <v>140</v>
      </c>
      <c r="AU258" s="17" t="s">
        <v>89</v>
      </c>
    </row>
    <row r="259" spans="2:65" s="1" customFormat="1" ht="11.25">
      <c r="B259" s="32"/>
      <c r="D259" s="149" t="s">
        <v>142</v>
      </c>
      <c r="F259" s="150" t="s">
        <v>401</v>
      </c>
      <c r="I259" s="147"/>
      <c r="L259" s="32"/>
      <c r="M259" s="148"/>
      <c r="T259" s="56"/>
      <c r="AT259" s="17" t="s">
        <v>142</v>
      </c>
      <c r="AU259" s="17" t="s">
        <v>89</v>
      </c>
    </row>
    <row r="260" spans="2:65" s="12" customFormat="1" ht="11.25">
      <c r="B260" s="151"/>
      <c r="D260" s="145" t="s">
        <v>144</v>
      </c>
      <c r="E260" s="152" t="s">
        <v>1</v>
      </c>
      <c r="F260" s="153" t="s">
        <v>513</v>
      </c>
      <c r="H260" s="152" t="s">
        <v>1</v>
      </c>
      <c r="I260" s="154"/>
      <c r="L260" s="151"/>
      <c r="M260" s="155"/>
      <c r="T260" s="156"/>
      <c r="AT260" s="152" t="s">
        <v>144</v>
      </c>
      <c r="AU260" s="152" t="s">
        <v>89</v>
      </c>
      <c r="AV260" s="12" t="s">
        <v>87</v>
      </c>
      <c r="AW260" s="12" t="s">
        <v>35</v>
      </c>
      <c r="AX260" s="12" t="s">
        <v>79</v>
      </c>
      <c r="AY260" s="152" t="s">
        <v>131</v>
      </c>
    </row>
    <row r="261" spans="2:65" s="13" customFormat="1" ht="22.5">
      <c r="B261" s="157"/>
      <c r="D261" s="145" t="s">
        <v>144</v>
      </c>
      <c r="E261" s="158" t="s">
        <v>1</v>
      </c>
      <c r="F261" s="159" t="s">
        <v>514</v>
      </c>
      <c r="H261" s="160">
        <v>1825.1</v>
      </c>
      <c r="I261" s="161"/>
      <c r="L261" s="157"/>
      <c r="M261" s="162"/>
      <c r="T261" s="163"/>
      <c r="AT261" s="158" t="s">
        <v>144</v>
      </c>
      <c r="AU261" s="158" t="s">
        <v>89</v>
      </c>
      <c r="AV261" s="13" t="s">
        <v>89</v>
      </c>
      <c r="AW261" s="13" t="s">
        <v>35</v>
      </c>
      <c r="AX261" s="13" t="s">
        <v>79</v>
      </c>
      <c r="AY261" s="158" t="s">
        <v>131</v>
      </c>
    </row>
    <row r="262" spans="2:65" s="14" customFormat="1" ht="11.25">
      <c r="B262" s="164"/>
      <c r="D262" s="145" t="s">
        <v>144</v>
      </c>
      <c r="E262" s="165" t="s">
        <v>1</v>
      </c>
      <c r="F262" s="166" t="s">
        <v>147</v>
      </c>
      <c r="H262" s="167">
        <v>1825.1</v>
      </c>
      <c r="I262" s="168"/>
      <c r="L262" s="164"/>
      <c r="M262" s="169"/>
      <c r="T262" s="170"/>
      <c r="AT262" s="165" t="s">
        <v>144</v>
      </c>
      <c r="AU262" s="165" t="s">
        <v>89</v>
      </c>
      <c r="AV262" s="14" t="s">
        <v>138</v>
      </c>
      <c r="AW262" s="14" t="s">
        <v>35</v>
      </c>
      <c r="AX262" s="14" t="s">
        <v>87</v>
      </c>
      <c r="AY262" s="165" t="s">
        <v>131</v>
      </c>
    </row>
    <row r="263" spans="2:65" s="1" customFormat="1" ht="16.5" customHeight="1">
      <c r="B263" s="132"/>
      <c r="C263" s="133" t="s">
        <v>300</v>
      </c>
      <c r="D263" s="133" t="s">
        <v>133</v>
      </c>
      <c r="E263" s="134" t="s">
        <v>515</v>
      </c>
      <c r="F263" s="135" t="s">
        <v>261</v>
      </c>
      <c r="G263" s="136" t="s">
        <v>262</v>
      </c>
      <c r="H263" s="137">
        <v>1</v>
      </c>
      <c r="I263" s="138"/>
      <c r="J263" s="137">
        <f>ROUND(I263*H263,2)</f>
        <v>0</v>
      </c>
      <c r="K263" s="135" t="s">
        <v>160</v>
      </c>
      <c r="L263" s="32"/>
      <c r="M263" s="139" t="s">
        <v>1</v>
      </c>
      <c r="N263" s="140" t="s">
        <v>44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138</v>
      </c>
      <c r="AT263" s="143" t="s">
        <v>133</v>
      </c>
      <c r="AU263" s="143" t="s">
        <v>89</v>
      </c>
      <c r="AY263" s="17" t="s">
        <v>131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87</v>
      </c>
      <c r="BK263" s="144">
        <f>ROUND(I263*H263,2)</f>
        <v>0</v>
      </c>
      <c r="BL263" s="17" t="s">
        <v>138</v>
      </c>
      <c r="BM263" s="143" t="s">
        <v>516</v>
      </c>
    </row>
    <row r="264" spans="2:65" s="12" customFormat="1" ht="11.25">
      <c r="B264" s="151"/>
      <c r="D264" s="145" t="s">
        <v>144</v>
      </c>
      <c r="E264" s="152" t="s">
        <v>1</v>
      </c>
      <c r="F264" s="153" t="s">
        <v>517</v>
      </c>
      <c r="H264" s="152" t="s">
        <v>1</v>
      </c>
      <c r="I264" s="154"/>
      <c r="L264" s="151"/>
      <c r="M264" s="155"/>
      <c r="T264" s="156"/>
      <c r="AT264" s="152" t="s">
        <v>144</v>
      </c>
      <c r="AU264" s="152" t="s">
        <v>89</v>
      </c>
      <c r="AV264" s="12" t="s">
        <v>87</v>
      </c>
      <c r="AW264" s="12" t="s">
        <v>35</v>
      </c>
      <c r="AX264" s="12" t="s">
        <v>79</v>
      </c>
      <c r="AY264" s="152" t="s">
        <v>131</v>
      </c>
    </row>
    <row r="265" spans="2:65" s="13" customFormat="1" ht="11.25">
      <c r="B265" s="157"/>
      <c r="D265" s="145" t="s">
        <v>144</v>
      </c>
      <c r="E265" s="158" t="s">
        <v>1</v>
      </c>
      <c r="F265" s="159" t="s">
        <v>265</v>
      </c>
      <c r="H265" s="160">
        <v>1</v>
      </c>
      <c r="I265" s="161"/>
      <c r="L265" s="157"/>
      <c r="M265" s="162"/>
      <c r="T265" s="163"/>
      <c r="AT265" s="158" t="s">
        <v>144</v>
      </c>
      <c r="AU265" s="158" t="s">
        <v>89</v>
      </c>
      <c r="AV265" s="13" t="s">
        <v>89</v>
      </c>
      <c r="AW265" s="13" t="s">
        <v>35</v>
      </c>
      <c r="AX265" s="13" t="s">
        <v>79</v>
      </c>
      <c r="AY265" s="158" t="s">
        <v>131</v>
      </c>
    </row>
    <row r="266" spans="2:65" s="14" customFormat="1" ht="11.25">
      <c r="B266" s="164"/>
      <c r="D266" s="145" t="s">
        <v>144</v>
      </c>
      <c r="E266" s="165" t="s">
        <v>1</v>
      </c>
      <c r="F266" s="166" t="s">
        <v>147</v>
      </c>
      <c r="H266" s="167">
        <v>1</v>
      </c>
      <c r="I266" s="168"/>
      <c r="L266" s="164"/>
      <c r="M266" s="169"/>
      <c r="T266" s="170"/>
      <c r="AT266" s="165" t="s">
        <v>144</v>
      </c>
      <c r="AU266" s="165" t="s">
        <v>89</v>
      </c>
      <c r="AV266" s="14" t="s">
        <v>138</v>
      </c>
      <c r="AW266" s="14" t="s">
        <v>35</v>
      </c>
      <c r="AX266" s="14" t="s">
        <v>87</v>
      </c>
      <c r="AY266" s="165" t="s">
        <v>131</v>
      </c>
    </row>
    <row r="267" spans="2:65" s="1" customFormat="1" ht="16.5" customHeight="1">
      <c r="B267" s="132"/>
      <c r="C267" s="133" t="s">
        <v>308</v>
      </c>
      <c r="D267" s="133" t="s">
        <v>133</v>
      </c>
      <c r="E267" s="134" t="s">
        <v>267</v>
      </c>
      <c r="F267" s="135" t="s">
        <v>268</v>
      </c>
      <c r="G267" s="136" t="s">
        <v>225</v>
      </c>
      <c r="H267" s="137">
        <v>92.76</v>
      </c>
      <c r="I267" s="138"/>
      <c r="J267" s="137">
        <f>ROUND(I267*H267,2)</f>
        <v>0</v>
      </c>
      <c r="K267" s="135" t="s">
        <v>137</v>
      </c>
      <c r="L267" s="32"/>
      <c r="M267" s="139" t="s">
        <v>1</v>
      </c>
      <c r="N267" s="140" t="s">
        <v>44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138</v>
      </c>
      <c r="AT267" s="143" t="s">
        <v>133</v>
      </c>
      <c r="AU267" s="143" t="s">
        <v>89</v>
      </c>
      <c r="AY267" s="17" t="s">
        <v>131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87</v>
      </c>
      <c r="BK267" s="144">
        <f>ROUND(I267*H267,2)</f>
        <v>0</v>
      </c>
      <c r="BL267" s="17" t="s">
        <v>138</v>
      </c>
      <c r="BM267" s="143" t="s">
        <v>518</v>
      </c>
    </row>
    <row r="268" spans="2:65" s="1" customFormat="1" ht="19.5">
      <c r="B268" s="32"/>
      <c r="D268" s="145" t="s">
        <v>140</v>
      </c>
      <c r="F268" s="146" t="s">
        <v>270</v>
      </c>
      <c r="I268" s="147"/>
      <c r="L268" s="32"/>
      <c r="M268" s="148"/>
      <c r="T268" s="56"/>
      <c r="AT268" s="17" t="s">
        <v>140</v>
      </c>
      <c r="AU268" s="17" t="s">
        <v>89</v>
      </c>
    </row>
    <row r="269" spans="2:65" s="1" customFormat="1" ht="11.25">
      <c r="B269" s="32"/>
      <c r="D269" s="149" t="s">
        <v>142</v>
      </c>
      <c r="F269" s="150" t="s">
        <v>271</v>
      </c>
      <c r="I269" s="147"/>
      <c r="L269" s="32"/>
      <c r="M269" s="148"/>
      <c r="T269" s="56"/>
      <c r="AT269" s="17" t="s">
        <v>142</v>
      </c>
      <c r="AU269" s="17" t="s">
        <v>89</v>
      </c>
    </row>
    <row r="270" spans="2:65" s="12" customFormat="1" ht="11.25">
      <c r="B270" s="151"/>
      <c r="D270" s="145" t="s">
        <v>144</v>
      </c>
      <c r="E270" s="152" t="s">
        <v>1</v>
      </c>
      <c r="F270" s="153" t="s">
        <v>272</v>
      </c>
      <c r="H270" s="152" t="s">
        <v>1</v>
      </c>
      <c r="I270" s="154"/>
      <c r="L270" s="151"/>
      <c r="M270" s="155"/>
      <c r="T270" s="156"/>
      <c r="AT270" s="152" t="s">
        <v>144</v>
      </c>
      <c r="AU270" s="152" t="s">
        <v>89</v>
      </c>
      <c r="AV270" s="12" t="s">
        <v>87</v>
      </c>
      <c r="AW270" s="12" t="s">
        <v>35</v>
      </c>
      <c r="AX270" s="12" t="s">
        <v>79</v>
      </c>
      <c r="AY270" s="152" t="s">
        <v>131</v>
      </c>
    </row>
    <row r="271" spans="2:65" s="13" customFormat="1" ht="11.25">
      <c r="B271" s="157"/>
      <c r="D271" s="145" t="s">
        <v>144</v>
      </c>
      <c r="E271" s="158" t="s">
        <v>1</v>
      </c>
      <c r="F271" s="159" t="s">
        <v>519</v>
      </c>
      <c r="H271" s="160">
        <v>92.76</v>
      </c>
      <c r="I271" s="161"/>
      <c r="L271" s="157"/>
      <c r="M271" s="162"/>
      <c r="T271" s="163"/>
      <c r="AT271" s="158" t="s">
        <v>144</v>
      </c>
      <c r="AU271" s="158" t="s">
        <v>89</v>
      </c>
      <c r="AV271" s="13" t="s">
        <v>89</v>
      </c>
      <c r="AW271" s="13" t="s">
        <v>35</v>
      </c>
      <c r="AX271" s="13" t="s">
        <v>79</v>
      </c>
      <c r="AY271" s="158" t="s">
        <v>131</v>
      </c>
    </row>
    <row r="272" spans="2:65" s="14" customFormat="1" ht="11.25">
      <c r="B272" s="164"/>
      <c r="D272" s="145" t="s">
        <v>144</v>
      </c>
      <c r="E272" s="165" t="s">
        <v>1</v>
      </c>
      <c r="F272" s="166" t="s">
        <v>147</v>
      </c>
      <c r="H272" s="167">
        <v>92.76</v>
      </c>
      <c r="I272" s="168"/>
      <c r="L272" s="164"/>
      <c r="M272" s="169"/>
      <c r="T272" s="170"/>
      <c r="AT272" s="165" t="s">
        <v>144</v>
      </c>
      <c r="AU272" s="165" t="s">
        <v>89</v>
      </c>
      <c r="AV272" s="14" t="s">
        <v>138</v>
      </c>
      <c r="AW272" s="14" t="s">
        <v>35</v>
      </c>
      <c r="AX272" s="14" t="s">
        <v>87</v>
      </c>
      <c r="AY272" s="165" t="s">
        <v>131</v>
      </c>
    </row>
    <row r="273" spans="2:65" s="1" customFormat="1" ht="24.2" customHeight="1">
      <c r="B273" s="132"/>
      <c r="C273" s="133" t="s">
        <v>316</v>
      </c>
      <c r="D273" s="133" t="s">
        <v>133</v>
      </c>
      <c r="E273" s="134" t="s">
        <v>520</v>
      </c>
      <c r="F273" s="135" t="s">
        <v>521</v>
      </c>
      <c r="G273" s="136" t="s">
        <v>225</v>
      </c>
      <c r="H273" s="137">
        <v>6.3</v>
      </c>
      <c r="I273" s="138"/>
      <c r="J273" s="137">
        <f>ROUND(I273*H273,2)</f>
        <v>0</v>
      </c>
      <c r="K273" s="135" t="s">
        <v>137</v>
      </c>
      <c r="L273" s="32"/>
      <c r="M273" s="139" t="s">
        <v>1</v>
      </c>
      <c r="N273" s="140" t="s">
        <v>44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138</v>
      </c>
      <c r="AT273" s="143" t="s">
        <v>133</v>
      </c>
      <c r="AU273" s="143" t="s">
        <v>89</v>
      </c>
      <c r="AY273" s="17" t="s">
        <v>131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87</v>
      </c>
      <c r="BK273" s="144">
        <f>ROUND(I273*H273,2)</f>
        <v>0</v>
      </c>
      <c r="BL273" s="17" t="s">
        <v>138</v>
      </c>
      <c r="BM273" s="143" t="s">
        <v>522</v>
      </c>
    </row>
    <row r="274" spans="2:65" s="1" customFormat="1" ht="29.25">
      <c r="B274" s="32"/>
      <c r="D274" s="145" t="s">
        <v>140</v>
      </c>
      <c r="F274" s="146" t="s">
        <v>523</v>
      </c>
      <c r="I274" s="147"/>
      <c r="L274" s="32"/>
      <c r="M274" s="148"/>
      <c r="T274" s="56"/>
      <c r="AT274" s="17" t="s">
        <v>140</v>
      </c>
      <c r="AU274" s="17" t="s">
        <v>89</v>
      </c>
    </row>
    <row r="275" spans="2:65" s="1" customFormat="1" ht="11.25">
      <c r="B275" s="32"/>
      <c r="D275" s="149" t="s">
        <v>142</v>
      </c>
      <c r="F275" s="150" t="s">
        <v>524</v>
      </c>
      <c r="I275" s="147"/>
      <c r="L275" s="32"/>
      <c r="M275" s="148"/>
      <c r="T275" s="56"/>
      <c r="AT275" s="17" t="s">
        <v>142</v>
      </c>
      <c r="AU275" s="17" t="s">
        <v>89</v>
      </c>
    </row>
    <row r="276" spans="2:65" s="12" customFormat="1" ht="11.25">
      <c r="B276" s="151"/>
      <c r="D276" s="145" t="s">
        <v>144</v>
      </c>
      <c r="E276" s="152" t="s">
        <v>1</v>
      </c>
      <c r="F276" s="153" t="s">
        <v>477</v>
      </c>
      <c r="H276" s="152" t="s">
        <v>1</v>
      </c>
      <c r="I276" s="154"/>
      <c r="L276" s="151"/>
      <c r="M276" s="155"/>
      <c r="T276" s="156"/>
      <c r="AT276" s="152" t="s">
        <v>144</v>
      </c>
      <c r="AU276" s="152" t="s">
        <v>89</v>
      </c>
      <c r="AV276" s="12" t="s">
        <v>87</v>
      </c>
      <c r="AW276" s="12" t="s">
        <v>35</v>
      </c>
      <c r="AX276" s="12" t="s">
        <v>79</v>
      </c>
      <c r="AY276" s="152" t="s">
        <v>131</v>
      </c>
    </row>
    <row r="277" spans="2:65" s="13" customFormat="1" ht="11.25">
      <c r="B277" s="157"/>
      <c r="D277" s="145" t="s">
        <v>144</v>
      </c>
      <c r="E277" s="158" t="s">
        <v>1</v>
      </c>
      <c r="F277" s="159" t="s">
        <v>525</v>
      </c>
      <c r="H277" s="160">
        <v>6.3</v>
      </c>
      <c r="I277" s="161"/>
      <c r="L277" s="157"/>
      <c r="M277" s="162"/>
      <c r="T277" s="163"/>
      <c r="AT277" s="158" t="s">
        <v>144</v>
      </c>
      <c r="AU277" s="158" t="s">
        <v>89</v>
      </c>
      <c r="AV277" s="13" t="s">
        <v>89</v>
      </c>
      <c r="AW277" s="13" t="s">
        <v>35</v>
      </c>
      <c r="AX277" s="13" t="s">
        <v>79</v>
      </c>
      <c r="AY277" s="158" t="s">
        <v>131</v>
      </c>
    </row>
    <row r="278" spans="2:65" s="14" customFormat="1" ht="11.25">
      <c r="B278" s="164"/>
      <c r="D278" s="145" t="s">
        <v>144</v>
      </c>
      <c r="E278" s="165" t="s">
        <v>1</v>
      </c>
      <c r="F278" s="166" t="s">
        <v>147</v>
      </c>
      <c r="H278" s="167">
        <v>6.3</v>
      </c>
      <c r="I278" s="168"/>
      <c r="L278" s="164"/>
      <c r="M278" s="169"/>
      <c r="T278" s="170"/>
      <c r="AT278" s="165" t="s">
        <v>144</v>
      </c>
      <c r="AU278" s="165" t="s">
        <v>89</v>
      </c>
      <c r="AV278" s="14" t="s">
        <v>138</v>
      </c>
      <c r="AW278" s="14" t="s">
        <v>35</v>
      </c>
      <c r="AX278" s="14" t="s">
        <v>87</v>
      </c>
      <c r="AY278" s="165" t="s">
        <v>131</v>
      </c>
    </row>
    <row r="279" spans="2:65" s="1" customFormat="1" ht="33" customHeight="1">
      <c r="B279" s="132"/>
      <c r="C279" s="133" t="s">
        <v>326</v>
      </c>
      <c r="D279" s="133" t="s">
        <v>133</v>
      </c>
      <c r="E279" s="134" t="s">
        <v>526</v>
      </c>
      <c r="F279" s="135" t="s">
        <v>527</v>
      </c>
      <c r="G279" s="136" t="s">
        <v>136</v>
      </c>
      <c r="H279" s="137">
        <v>886.34</v>
      </c>
      <c r="I279" s="138"/>
      <c r="J279" s="137">
        <f>ROUND(I279*H279,2)</f>
        <v>0</v>
      </c>
      <c r="K279" s="135" t="s">
        <v>137</v>
      </c>
      <c r="L279" s="32"/>
      <c r="M279" s="139" t="s">
        <v>1</v>
      </c>
      <c r="N279" s="140" t="s">
        <v>44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138</v>
      </c>
      <c r="AT279" s="143" t="s">
        <v>133</v>
      </c>
      <c r="AU279" s="143" t="s">
        <v>89</v>
      </c>
      <c r="AY279" s="17" t="s">
        <v>131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87</v>
      </c>
      <c r="BK279" s="144">
        <f>ROUND(I279*H279,2)</f>
        <v>0</v>
      </c>
      <c r="BL279" s="17" t="s">
        <v>138</v>
      </c>
      <c r="BM279" s="143" t="s">
        <v>528</v>
      </c>
    </row>
    <row r="280" spans="2:65" s="1" customFormat="1" ht="29.25">
      <c r="B280" s="32"/>
      <c r="D280" s="145" t="s">
        <v>140</v>
      </c>
      <c r="F280" s="146" t="s">
        <v>529</v>
      </c>
      <c r="I280" s="147"/>
      <c r="L280" s="32"/>
      <c r="M280" s="148"/>
      <c r="T280" s="56"/>
      <c r="AT280" s="17" t="s">
        <v>140</v>
      </c>
      <c r="AU280" s="17" t="s">
        <v>89</v>
      </c>
    </row>
    <row r="281" spans="2:65" s="1" customFormat="1" ht="11.25">
      <c r="B281" s="32"/>
      <c r="D281" s="149" t="s">
        <v>142</v>
      </c>
      <c r="F281" s="150" t="s">
        <v>530</v>
      </c>
      <c r="I281" s="147"/>
      <c r="L281" s="32"/>
      <c r="M281" s="148"/>
      <c r="T281" s="56"/>
      <c r="AT281" s="17" t="s">
        <v>142</v>
      </c>
      <c r="AU281" s="17" t="s">
        <v>89</v>
      </c>
    </row>
    <row r="282" spans="2:65" s="12" customFormat="1" ht="11.25">
      <c r="B282" s="151"/>
      <c r="D282" s="145" t="s">
        <v>144</v>
      </c>
      <c r="E282" s="152" t="s">
        <v>1</v>
      </c>
      <c r="F282" s="153" t="s">
        <v>477</v>
      </c>
      <c r="H282" s="152" t="s">
        <v>1</v>
      </c>
      <c r="I282" s="154"/>
      <c r="L282" s="151"/>
      <c r="M282" s="155"/>
      <c r="T282" s="156"/>
      <c r="AT282" s="152" t="s">
        <v>144</v>
      </c>
      <c r="AU282" s="152" t="s">
        <v>89</v>
      </c>
      <c r="AV282" s="12" t="s">
        <v>87</v>
      </c>
      <c r="AW282" s="12" t="s">
        <v>35</v>
      </c>
      <c r="AX282" s="12" t="s">
        <v>79</v>
      </c>
      <c r="AY282" s="152" t="s">
        <v>131</v>
      </c>
    </row>
    <row r="283" spans="2:65" s="12" customFormat="1" ht="11.25">
      <c r="B283" s="151"/>
      <c r="D283" s="145" t="s">
        <v>144</v>
      </c>
      <c r="E283" s="152" t="s">
        <v>1</v>
      </c>
      <c r="F283" s="153" t="s">
        <v>531</v>
      </c>
      <c r="H283" s="152" t="s">
        <v>1</v>
      </c>
      <c r="I283" s="154"/>
      <c r="L283" s="151"/>
      <c r="M283" s="155"/>
      <c r="T283" s="156"/>
      <c r="AT283" s="152" t="s">
        <v>144</v>
      </c>
      <c r="AU283" s="152" t="s">
        <v>89</v>
      </c>
      <c r="AV283" s="12" t="s">
        <v>87</v>
      </c>
      <c r="AW283" s="12" t="s">
        <v>35</v>
      </c>
      <c r="AX283" s="12" t="s">
        <v>79</v>
      </c>
      <c r="AY283" s="152" t="s">
        <v>131</v>
      </c>
    </row>
    <row r="284" spans="2:65" s="13" customFormat="1" ht="11.25">
      <c r="B284" s="157"/>
      <c r="D284" s="145" t="s">
        <v>144</v>
      </c>
      <c r="E284" s="158" t="s">
        <v>1</v>
      </c>
      <c r="F284" s="159" t="s">
        <v>532</v>
      </c>
      <c r="H284" s="160">
        <v>886.34</v>
      </c>
      <c r="I284" s="161"/>
      <c r="L284" s="157"/>
      <c r="M284" s="162"/>
      <c r="T284" s="163"/>
      <c r="AT284" s="158" t="s">
        <v>144</v>
      </c>
      <c r="AU284" s="158" t="s">
        <v>89</v>
      </c>
      <c r="AV284" s="13" t="s">
        <v>89</v>
      </c>
      <c r="AW284" s="13" t="s">
        <v>35</v>
      </c>
      <c r="AX284" s="13" t="s">
        <v>79</v>
      </c>
      <c r="AY284" s="158" t="s">
        <v>131</v>
      </c>
    </row>
    <row r="285" spans="2:65" s="14" customFormat="1" ht="11.25">
      <c r="B285" s="164"/>
      <c r="D285" s="145" t="s">
        <v>144</v>
      </c>
      <c r="E285" s="165" t="s">
        <v>1</v>
      </c>
      <c r="F285" s="166" t="s">
        <v>147</v>
      </c>
      <c r="H285" s="167">
        <v>886.34</v>
      </c>
      <c r="I285" s="168"/>
      <c r="L285" s="164"/>
      <c r="M285" s="169"/>
      <c r="T285" s="170"/>
      <c r="AT285" s="165" t="s">
        <v>144</v>
      </c>
      <c r="AU285" s="165" t="s">
        <v>89</v>
      </c>
      <c r="AV285" s="14" t="s">
        <v>138</v>
      </c>
      <c r="AW285" s="14" t="s">
        <v>35</v>
      </c>
      <c r="AX285" s="14" t="s">
        <v>87</v>
      </c>
      <c r="AY285" s="165" t="s">
        <v>131</v>
      </c>
    </row>
    <row r="286" spans="2:65" s="1" customFormat="1" ht="24.2" customHeight="1">
      <c r="B286" s="132"/>
      <c r="C286" s="133" t="s">
        <v>335</v>
      </c>
      <c r="D286" s="133" t="s">
        <v>133</v>
      </c>
      <c r="E286" s="134" t="s">
        <v>533</v>
      </c>
      <c r="F286" s="135" t="s">
        <v>534</v>
      </c>
      <c r="G286" s="136" t="s">
        <v>136</v>
      </c>
      <c r="H286" s="137">
        <v>886.34</v>
      </c>
      <c r="I286" s="138"/>
      <c r="J286" s="137">
        <f>ROUND(I286*H286,2)</f>
        <v>0</v>
      </c>
      <c r="K286" s="135" t="s">
        <v>137</v>
      </c>
      <c r="L286" s="32"/>
      <c r="M286" s="139" t="s">
        <v>1</v>
      </c>
      <c r="N286" s="140" t="s">
        <v>44</v>
      </c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143" t="s">
        <v>138</v>
      </c>
      <c r="AT286" s="143" t="s">
        <v>133</v>
      </c>
      <c r="AU286" s="143" t="s">
        <v>89</v>
      </c>
      <c r="AY286" s="17" t="s">
        <v>131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87</v>
      </c>
      <c r="BK286" s="144">
        <f>ROUND(I286*H286,2)</f>
        <v>0</v>
      </c>
      <c r="BL286" s="17" t="s">
        <v>138</v>
      </c>
      <c r="BM286" s="143" t="s">
        <v>535</v>
      </c>
    </row>
    <row r="287" spans="2:65" s="1" customFormat="1" ht="19.5">
      <c r="B287" s="32"/>
      <c r="D287" s="145" t="s">
        <v>140</v>
      </c>
      <c r="F287" s="146" t="s">
        <v>536</v>
      </c>
      <c r="I287" s="147"/>
      <c r="L287" s="32"/>
      <c r="M287" s="148"/>
      <c r="T287" s="56"/>
      <c r="AT287" s="17" t="s">
        <v>140</v>
      </c>
      <c r="AU287" s="17" t="s">
        <v>89</v>
      </c>
    </row>
    <row r="288" spans="2:65" s="1" customFormat="1" ht="11.25">
      <c r="B288" s="32"/>
      <c r="D288" s="149" t="s">
        <v>142</v>
      </c>
      <c r="F288" s="150" t="s">
        <v>537</v>
      </c>
      <c r="I288" s="147"/>
      <c r="L288" s="32"/>
      <c r="M288" s="148"/>
      <c r="T288" s="56"/>
      <c r="AT288" s="17" t="s">
        <v>142</v>
      </c>
      <c r="AU288" s="17" t="s">
        <v>89</v>
      </c>
    </row>
    <row r="289" spans="2:65" s="12" customFormat="1" ht="11.25">
      <c r="B289" s="151"/>
      <c r="D289" s="145" t="s">
        <v>144</v>
      </c>
      <c r="E289" s="152" t="s">
        <v>1</v>
      </c>
      <c r="F289" s="153" t="s">
        <v>477</v>
      </c>
      <c r="H289" s="152" t="s">
        <v>1</v>
      </c>
      <c r="I289" s="154"/>
      <c r="L289" s="151"/>
      <c r="M289" s="155"/>
      <c r="T289" s="156"/>
      <c r="AT289" s="152" t="s">
        <v>144</v>
      </c>
      <c r="AU289" s="152" t="s">
        <v>89</v>
      </c>
      <c r="AV289" s="12" t="s">
        <v>87</v>
      </c>
      <c r="AW289" s="12" t="s">
        <v>35</v>
      </c>
      <c r="AX289" s="12" t="s">
        <v>79</v>
      </c>
      <c r="AY289" s="152" t="s">
        <v>131</v>
      </c>
    </row>
    <row r="290" spans="2:65" s="13" customFormat="1" ht="11.25">
      <c r="B290" s="157"/>
      <c r="D290" s="145" t="s">
        <v>144</v>
      </c>
      <c r="E290" s="158" t="s">
        <v>1</v>
      </c>
      <c r="F290" s="159" t="s">
        <v>532</v>
      </c>
      <c r="H290" s="160">
        <v>886.34</v>
      </c>
      <c r="I290" s="161"/>
      <c r="L290" s="157"/>
      <c r="M290" s="162"/>
      <c r="T290" s="163"/>
      <c r="AT290" s="158" t="s">
        <v>144</v>
      </c>
      <c r="AU290" s="158" t="s">
        <v>89</v>
      </c>
      <c r="AV290" s="13" t="s">
        <v>89</v>
      </c>
      <c r="AW290" s="13" t="s">
        <v>35</v>
      </c>
      <c r="AX290" s="13" t="s">
        <v>79</v>
      </c>
      <c r="AY290" s="158" t="s">
        <v>131</v>
      </c>
    </row>
    <row r="291" spans="2:65" s="14" customFormat="1" ht="11.25">
      <c r="B291" s="164"/>
      <c r="D291" s="145" t="s">
        <v>144</v>
      </c>
      <c r="E291" s="165" t="s">
        <v>1</v>
      </c>
      <c r="F291" s="166" t="s">
        <v>147</v>
      </c>
      <c r="H291" s="167">
        <v>886.34</v>
      </c>
      <c r="I291" s="168"/>
      <c r="L291" s="164"/>
      <c r="M291" s="169"/>
      <c r="T291" s="170"/>
      <c r="AT291" s="165" t="s">
        <v>144</v>
      </c>
      <c r="AU291" s="165" t="s">
        <v>89</v>
      </c>
      <c r="AV291" s="14" t="s">
        <v>138</v>
      </c>
      <c r="AW291" s="14" t="s">
        <v>35</v>
      </c>
      <c r="AX291" s="14" t="s">
        <v>87</v>
      </c>
      <c r="AY291" s="165" t="s">
        <v>131</v>
      </c>
    </row>
    <row r="292" spans="2:65" s="1" customFormat="1" ht="16.5" customHeight="1">
      <c r="B292" s="132"/>
      <c r="C292" s="182" t="s">
        <v>343</v>
      </c>
      <c r="D292" s="182" t="s">
        <v>538</v>
      </c>
      <c r="E292" s="183" t="s">
        <v>539</v>
      </c>
      <c r="F292" s="184" t="s">
        <v>540</v>
      </c>
      <c r="G292" s="185" t="s">
        <v>541</v>
      </c>
      <c r="H292" s="186">
        <v>17.73</v>
      </c>
      <c r="I292" s="187"/>
      <c r="J292" s="186">
        <f>ROUND(I292*H292,2)</f>
        <v>0</v>
      </c>
      <c r="K292" s="184" t="s">
        <v>137</v>
      </c>
      <c r="L292" s="188"/>
      <c r="M292" s="189" t="s">
        <v>1</v>
      </c>
      <c r="N292" s="190" t="s">
        <v>44</v>
      </c>
      <c r="P292" s="141">
        <f>O292*H292</f>
        <v>0</v>
      </c>
      <c r="Q292" s="141">
        <v>1E-3</v>
      </c>
      <c r="R292" s="141">
        <f>Q292*H292</f>
        <v>1.7729999999999999E-2</v>
      </c>
      <c r="S292" s="141">
        <v>0</v>
      </c>
      <c r="T292" s="142">
        <f>S292*H292</f>
        <v>0</v>
      </c>
      <c r="AR292" s="143" t="s">
        <v>189</v>
      </c>
      <c r="AT292" s="143" t="s">
        <v>538</v>
      </c>
      <c r="AU292" s="143" t="s">
        <v>89</v>
      </c>
      <c r="AY292" s="17" t="s">
        <v>131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138</v>
      </c>
      <c r="BM292" s="143" t="s">
        <v>542</v>
      </c>
    </row>
    <row r="293" spans="2:65" s="1" customFormat="1" ht="11.25">
      <c r="B293" s="32"/>
      <c r="D293" s="145" t="s">
        <v>140</v>
      </c>
      <c r="F293" s="146" t="s">
        <v>540</v>
      </c>
      <c r="I293" s="147"/>
      <c r="L293" s="32"/>
      <c r="M293" s="148"/>
      <c r="T293" s="56"/>
      <c r="AT293" s="17" t="s">
        <v>140</v>
      </c>
      <c r="AU293" s="17" t="s">
        <v>89</v>
      </c>
    </row>
    <row r="294" spans="2:65" s="13" customFormat="1" ht="11.25">
      <c r="B294" s="157"/>
      <c r="D294" s="145" t="s">
        <v>144</v>
      </c>
      <c r="F294" s="159" t="s">
        <v>543</v>
      </c>
      <c r="H294" s="160">
        <v>17.73</v>
      </c>
      <c r="I294" s="161"/>
      <c r="L294" s="157"/>
      <c r="M294" s="162"/>
      <c r="T294" s="163"/>
      <c r="AT294" s="158" t="s">
        <v>144</v>
      </c>
      <c r="AU294" s="158" t="s">
        <v>89</v>
      </c>
      <c r="AV294" s="13" t="s">
        <v>89</v>
      </c>
      <c r="AW294" s="13" t="s">
        <v>3</v>
      </c>
      <c r="AX294" s="13" t="s">
        <v>87</v>
      </c>
      <c r="AY294" s="158" t="s">
        <v>131</v>
      </c>
    </row>
    <row r="295" spans="2:65" s="1" customFormat="1" ht="24.2" customHeight="1">
      <c r="B295" s="132"/>
      <c r="C295" s="133" t="s">
        <v>352</v>
      </c>
      <c r="D295" s="133" t="s">
        <v>133</v>
      </c>
      <c r="E295" s="134" t="s">
        <v>544</v>
      </c>
      <c r="F295" s="135" t="s">
        <v>545</v>
      </c>
      <c r="G295" s="136" t="s">
        <v>136</v>
      </c>
      <c r="H295" s="137">
        <v>1153.47</v>
      </c>
      <c r="I295" s="138"/>
      <c r="J295" s="137">
        <f>ROUND(I295*H295,2)</f>
        <v>0</v>
      </c>
      <c r="K295" s="135" t="s">
        <v>137</v>
      </c>
      <c r="L295" s="32"/>
      <c r="M295" s="139" t="s">
        <v>1</v>
      </c>
      <c r="N295" s="140" t="s">
        <v>44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138</v>
      </c>
      <c r="AT295" s="143" t="s">
        <v>133</v>
      </c>
      <c r="AU295" s="143" t="s">
        <v>89</v>
      </c>
      <c r="AY295" s="17" t="s">
        <v>131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87</v>
      </c>
      <c r="BK295" s="144">
        <f>ROUND(I295*H295,2)</f>
        <v>0</v>
      </c>
      <c r="BL295" s="17" t="s">
        <v>138</v>
      </c>
      <c r="BM295" s="143" t="s">
        <v>546</v>
      </c>
    </row>
    <row r="296" spans="2:65" s="1" customFormat="1" ht="19.5">
      <c r="B296" s="32"/>
      <c r="D296" s="145" t="s">
        <v>140</v>
      </c>
      <c r="F296" s="146" t="s">
        <v>547</v>
      </c>
      <c r="I296" s="147"/>
      <c r="L296" s="32"/>
      <c r="M296" s="148"/>
      <c r="T296" s="56"/>
      <c r="AT296" s="17" t="s">
        <v>140</v>
      </c>
      <c r="AU296" s="17" t="s">
        <v>89</v>
      </c>
    </row>
    <row r="297" spans="2:65" s="1" customFormat="1" ht="11.25">
      <c r="B297" s="32"/>
      <c r="D297" s="149" t="s">
        <v>142</v>
      </c>
      <c r="F297" s="150" t="s">
        <v>548</v>
      </c>
      <c r="I297" s="147"/>
      <c r="L297" s="32"/>
      <c r="M297" s="148"/>
      <c r="T297" s="56"/>
      <c r="AT297" s="17" t="s">
        <v>142</v>
      </c>
      <c r="AU297" s="17" t="s">
        <v>89</v>
      </c>
    </row>
    <row r="298" spans="2:65" s="12" customFormat="1" ht="11.25">
      <c r="B298" s="151"/>
      <c r="D298" s="145" t="s">
        <v>144</v>
      </c>
      <c r="E298" s="152" t="s">
        <v>1</v>
      </c>
      <c r="F298" s="153" t="s">
        <v>477</v>
      </c>
      <c r="H298" s="152" t="s">
        <v>1</v>
      </c>
      <c r="I298" s="154"/>
      <c r="L298" s="151"/>
      <c r="M298" s="155"/>
      <c r="T298" s="156"/>
      <c r="AT298" s="152" t="s">
        <v>144</v>
      </c>
      <c r="AU298" s="152" t="s">
        <v>89</v>
      </c>
      <c r="AV298" s="12" t="s">
        <v>87</v>
      </c>
      <c r="AW298" s="12" t="s">
        <v>35</v>
      </c>
      <c r="AX298" s="12" t="s">
        <v>79</v>
      </c>
      <c r="AY298" s="152" t="s">
        <v>131</v>
      </c>
    </row>
    <row r="299" spans="2:65" s="13" customFormat="1" ht="11.25">
      <c r="B299" s="157"/>
      <c r="D299" s="145" t="s">
        <v>144</v>
      </c>
      <c r="E299" s="158" t="s">
        <v>1</v>
      </c>
      <c r="F299" s="159" t="s">
        <v>549</v>
      </c>
      <c r="H299" s="160">
        <v>1153.47</v>
      </c>
      <c r="I299" s="161"/>
      <c r="L299" s="157"/>
      <c r="M299" s="162"/>
      <c r="T299" s="163"/>
      <c r="AT299" s="158" t="s">
        <v>144</v>
      </c>
      <c r="AU299" s="158" t="s">
        <v>89</v>
      </c>
      <c r="AV299" s="13" t="s">
        <v>89</v>
      </c>
      <c r="AW299" s="13" t="s">
        <v>35</v>
      </c>
      <c r="AX299" s="13" t="s">
        <v>79</v>
      </c>
      <c r="AY299" s="158" t="s">
        <v>131</v>
      </c>
    </row>
    <row r="300" spans="2:65" s="14" customFormat="1" ht="11.25">
      <c r="B300" s="164"/>
      <c r="D300" s="145" t="s">
        <v>144</v>
      </c>
      <c r="E300" s="165" t="s">
        <v>1</v>
      </c>
      <c r="F300" s="166" t="s">
        <v>147</v>
      </c>
      <c r="H300" s="167">
        <v>1153.47</v>
      </c>
      <c r="I300" s="168"/>
      <c r="L300" s="164"/>
      <c r="M300" s="169"/>
      <c r="T300" s="170"/>
      <c r="AT300" s="165" t="s">
        <v>144</v>
      </c>
      <c r="AU300" s="165" t="s">
        <v>89</v>
      </c>
      <c r="AV300" s="14" t="s">
        <v>138</v>
      </c>
      <c r="AW300" s="14" t="s">
        <v>35</v>
      </c>
      <c r="AX300" s="14" t="s">
        <v>87</v>
      </c>
      <c r="AY300" s="165" t="s">
        <v>131</v>
      </c>
    </row>
    <row r="301" spans="2:65" s="1" customFormat="1" ht="16.5" customHeight="1">
      <c r="B301" s="132"/>
      <c r="C301" s="182" t="s">
        <v>426</v>
      </c>
      <c r="D301" s="182" t="s">
        <v>538</v>
      </c>
      <c r="E301" s="183" t="s">
        <v>539</v>
      </c>
      <c r="F301" s="184" t="s">
        <v>540</v>
      </c>
      <c r="G301" s="185" t="s">
        <v>541</v>
      </c>
      <c r="H301" s="186">
        <v>23.07</v>
      </c>
      <c r="I301" s="187"/>
      <c r="J301" s="186">
        <f>ROUND(I301*H301,2)</f>
        <v>0</v>
      </c>
      <c r="K301" s="184" t="s">
        <v>137</v>
      </c>
      <c r="L301" s="188"/>
      <c r="M301" s="189" t="s">
        <v>1</v>
      </c>
      <c r="N301" s="190" t="s">
        <v>44</v>
      </c>
      <c r="P301" s="141">
        <f>O301*H301</f>
        <v>0</v>
      </c>
      <c r="Q301" s="141">
        <v>1E-3</v>
      </c>
      <c r="R301" s="141">
        <f>Q301*H301</f>
        <v>2.307E-2</v>
      </c>
      <c r="S301" s="141">
        <v>0</v>
      </c>
      <c r="T301" s="142">
        <f>S301*H301</f>
        <v>0</v>
      </c>
      <c r="AR301" s="143" t="s">
        <v>189</v>
      </c>
      <c r="AT301" s="143" t="s">
        <v>538</v>
      </c>
      <c r="AU301" s="143" t="s">
        <v>89</v>
      </c>
      <c r="AY301" s="17" t="s">
        <v>131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87</v>
      </c>
      <c r="BK301" s="144">
        <f>ROUND(I301*H301,2)</f>
        <v>0</v>
      </c>
      <c r="BL301" s="17" t="s">
        <v>138</v>
      </c>
      <c r="BM301" s="143" t="s">
        <v>550</v>
      </c>
    </row>
    <row r="302" spans="2:65" s="1" customFormat="1" ht="11.25">
      <c r="B302" s="32"/>
      <c r="D302" s="145" t="s">
        <v>140</v>
      </c>
      <c r="F302" s="146" t="s">
        <v>540</v>
      </c>
      <c r="I302" s="147"/>
      <c r="L302" s="32"/>
      <c r="M302" s="148"/>
      <c r="T302" s="56"/>
      <c r="AT302" s="17" t="s">
        <v>140</v>
      </c>
      <c r="AU302" s="17" t="s">
        <v>89</v>
      </c>
    </row>
    <row r="303" spans="2:65" s="13" customFormat="1" ht="11.25">
      <c r="B303" s="157"/>
      <c r="D303" s="145" t="s">
        <v>144</v>
      </c>
      <c r="F303" s="159" t="s">
        <v>551</v>
      </c>
      <c r="H303" s="160">
        <v>23.07</v>
      </c>
      <c r="I303" s="161"/>
      <c r="L303" s="157"/>
      <c r="M303" s="162"/>
      <c r="T303" s="163"/>
      <c r="AT303" s="158" t="s">
        <v>144</v>
      </c>
      <c r="AU303" s="158" t="s">
        <v>89</v>
      </c>
      <c r="AV303" s="13" t="s">
        <v>89</v>
      </c>
      <c r="AW303" s="13" t="s">
        <v>3</v>
      </c>
      <c r="AX303" s="13" t="s">
        <v>87</v>
      </c>
      <c r="AY303" s="158" t="s">
        <v>131</v>
      </c>
    </row>
    <row r="304" spans="2:65" s="1" customFormat="1" ht="24.2" customHeight="1">
      <c r="B304" s="132"/>
      <c r="C304" s="133" t="s">
        <v>431</v>
      </c>
      <c r="D304" s="133" t="s">
        <v>133</v>
      </c>
      <c r="E304" s="134" t="s">
        <v>274</v>
      </c>
      <c r="F304" s="135" t="s">
        <v>275</v>
      </c>
      <c r="G304" s="136" t="s">
        <v>136</v>
      </c>
      <c r="H304" s="137">
        <v>1154.4000000000001</v>
      </c>
      <c r="I304" s="138"/>
      <c r="J304" s="137">
        <f>ROUND(I304*H304,2)</f>
        <v>0</v>
      </c>
      <c r="K304" s="135" t="s">
        <v>137</v>
      </c>
      <c r="L304" s="32"/>
      <c r="M304" s="139" t="s">
        <v>1</v>
      </c>
      <c r="N304" s="140" t="s">
        <v>44</v>
      </c>
      <c r="P304" s="141">
        <f>O304*H304</f>
        <v>0</v>
      </c>
      <c r="Q304" s="141">
        <v>0</v>
      </c>
      <c r="R304" s="141">
        <f>Q304*H304</f>
        <v>0</v>
      </c>
      <c r="S304" s="141">
        <v>0</v>
      </c>
      <c r="T304" s="142">
        <f>S304*H304</f>
        <v>0</v>
      </c>
      <c r="AR304" s="143" t="s">
        <v>138</v>
      </c>
      <c r="AT304" s="143" t="s">
        <v>133</v>
      </c>
      <c r="AU304" s="143" t="s">
        <v>89</v>
      </c>
      <c r="AY304" s="17" t="s">
        <v>131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87</v>
      </c>
      <c r="BK304" s="144">
        <f>ROUND(I304*H304,2)</f>
        <v>0</v>
      </c>
      <c r="BL304" s="17" t="s">
        <v>138</v>
      </c>
      <c r="BM304" s="143" t="s">
        <v>276</v>
      </c>
    </row>
    <row r="305" spans="2:65" s="1" customFormat="1" ht="19.5">
      <c r="B305" s="32"/>
      <c r="D305" s="145" t="s">
        <v>140</v>
      </c>
      <c r="F305" s="146" t="s">
        <v>277</v>
      </c>
      <c r="I305" s="147"/>
      <c r="L305" s="32"/>
      <c r="M305" s="148"/>
      <c r="T305" s="56"/>
      <c r="AT305" s="17" t="s">
        <v>140</v>
      </c>
      <c r="AU305" s="17" t="s">
        <v>89</v>
      </c>
    </row>
    <row r="306" spans="2:65" s="1" customFormat="1" ht="11.25">
      <c r="B306" s="32"/>
      <c r="D306" s="149" t="s">
        <v>142</v>
      </c>
      <c r="F306" s="150" t="s">
        <v>278</v>
      </c>
      <c r="I306" s="147"/>
      <c r="L306" s="32"/>
      <c r="M306" s="148"/>
      <c r="T306" s="56"/>
      <c r="AT306" s="17" t="s">
        <v>142</v>
      </c>
      <c r="AU306" s="17" t="s">
        <v>89</v>
      </c>
    </row>
    <row r="307" spans="2:65" s="12" customFormat="1" ht="11.25">
      <c r="B307" s="151"/>
      <c r="D307" s="145" t="s">
        <v>144</v>
      </c>
      <c r="E307" s="152" t="s">
        <v>1</v>
      </c>
      <c r="F307" s="153" t="s">
        <v>477</v>
      </c>
      <c r="H307" s="152" t="s">
        <v>1</v>
      </c>
      <c r="I307" s="154"/>
      <c r="L307" s="151"/>
      <c r="M307" s="155"/>
      <c r="T307" s="156"/>
      <c r="AT307" s="152" t="s">
        <v>144</v>
      </c>
      <c r="AU307" s="152" t="s">
        <v>89</v>
      </c>
      <c r="AV307" s="12" t="s">
        <v>87</v>
      </c>
      <c r="AW307" s="12" t="s">
        <v>35</v>
      </c>
      <c r="AX307" s="12" t="s">
        <v>79</v>
      </c>
      <c r="AY307" s="152" t="s">
        <v>131</v>
      </c>
    </row>
    <row r="308" spans="2:65" s="13" customFormat="1" ht="11.25">
      <c r="B308" s="157"/>
      <c r="D308" s="145" t="s">
        <v>144</v>
      </c>
      <c r="E308" s="158" t="s">
        <v>1</v>
      </c>
      <c r="F308" s="159" t="s">
        <v>552</v>
      </c>
      <c r="H308" s="160">
        <v>1154.4000000000001</v>
      </c>
      <c r="I308" s="161"/>
      <c r="L308" s="157"/>
      <c r="M308" s="162"/>
      <c r="T308" s="163"/>
      <c r="AT308" s="158" t="s">
        <v>144</v>
      </c>
      <c r="AU308" s="158" t="s">
        <v>89</v>
      </c>
      <c r="AV308" s="13" t="s">
        <v>89</v>
      </c>
      <c r="AW308" s="13" t="s">
        <v>35</v>
      </c>
      <c r="AX308" s="13" t="s">
        <v>79</v>
      </c>
      <c r="AY308" s="158" t="s">
        <v>131</v>
      </c>
    </row>
    <row r="309" spans="2:65" s="14" customFormat="1" ht="11.25">
      <c r="B309" s="164"/>
      <c r="D309" s="145" t="s">
        <v>144</v>
      </c>
      <c r="E309" s="165" t="s">
        <v>1</v>
      </c>
      <c r="F309" s="166" t="s">
        <v>147</v>
      </c>
      <c r="H309" s="167">
        <v>1154.4000000000001</v>
      </c>
      <c r="I309" s="168"/>
      <c r="L309" s="164"/>
      <c r="M309" s="169"/>
      <c r="T309" s="170"/>
      <c r="AT309" s="165" t="s">
        <v>144</v>
      </c>
      <c r="AU309" s="165" t="s">
        <v>89</v>
      </c>
      <c r="AV309" s="14" t="s">
        <v>138</v>
      </c>
      <c r="AW309" s="14" t="s">
        <v>35</v>
      </c>
      <c r="AX309" s="14" t="s">
        <v>87</v>
      </c>
      <c r="AY309" s="165" t="s">
        <v>131</v>
      </c>
    </row>
    <row r="310" spans="2:65" s="1" customFormat="1" ht="16.5" customHeight="1">
      <c r="B310" s="132"/>
      <c r="C310" s="133" t="s">
        <v>432</v>
      </c>
      <c r="D310" s="133" t="s">
        <v>133</v>
      </c>
      <c r="E310" s="134" t="s">
        <v>280</v>
      </c>
      <c r="F310" s="135" t="s">
        <v>281</v>
      </c>
      <c r="G310" s="136" t="s">
        <v>136</v>
      </c>
      <c r="H310" s="137">
        <v>1407</v>
      </c>
      <c r="I310" s="138"/>
      <c r="J310" s="137">
        <f>ROUND(I310*H310,2)</f>
        <v>0</v>
      </c>
      <c r="K310" s="135" t="s">
        <v>137</v>
      </c>
      <c r="L310" s="32"/>
      <c r="M310" s="139" t="s">
        <v>1</v>
      </c>
      <c r="N310" s="140" t="s">
        <v>44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138</v>
      </c>
      <c r="AT310" s="143" t="s">
        <v>133</v>
      </c>
      <c r="AU310" s="143" t="s">
        <v>89</v>
      </c>
      <c r="AY310" s="17" t="s">
        <v>131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87</v>
      </c>
      <c r="BK310" s="144">
        <f>ROUND(I310*H310,2)</f>
        <v>0</v>
      </c>
      <c r="BL310" s="17" t="s">
        <v>138</v>
      </c>
      <c r="BM310" s="143" t="s">
        <v>282</v>
      </c>
    </row>
    <row r="311" spans="2:65" s="1" customFormat="1" ht="29.25">
      <c r="B311" s="32"/>
      <c r="D311" s="145" t="s">
        <v>140</v>
      </c>
      <c r="F311" s="146" t="s">
        <v>283</v>
      </c>
      <c r="I311" s="147"/>
      <c r="L311" s="32"/>
      <c r="M311" s="148"/>
      <c r="T311" s="56"/>
      <c r="AT311" s="17" t="s">
        <v>140</v>
      </c>
      <c r="AU311" s="17" t="s">
        <v>89</v>
      </c>
    </row>
    <row r="312" spans="2:65" s="1" customFormat="1" ht="11.25">
      <c r="B312" s="32"/>
      <c r="D312" s="149" t="s">
        <v>142</v>
      </c>
      <c r="F312" s="150" t="s">
        <v>284</v>
      </c>
      <c r="I312" s="147"/>
      <c r="L312" s="32"/>
      <c r="M312" s="148"/>
      <c r="T312" s="56"/>
      <c r="AT312" s="17" t="s">
        <v>142</v>
      </c>
      <c r="AU312" s="17" t="s">
        <v>89</v>
      </c>
    </row>
    <row r="313" spans="2:65" s="12" customFormat="1" ht="11.25">
      <c r="B313" s="151"/>
      <c r="D313" s="145" t="s">
        <v>144</v>
      </c>
      <c r="E313" s="152" t="s">
        <v>1</v>
      </c>
      <c r="F313" s="153" t="s">
        <v>477</v>
      </c>
      <c r="H313" s="152" t="s">
        <v>1</v>
      </c>
      <c r="I313" s="154"/>
      <c r="L313" s="151"/>
      <c r="M313" s="155"/>
      <c r="T313" s="156"/>
      <c r="AT313" s="152" t="s">
        <v>144</v>
      </c>
      <c r="AU313" s="152" t="s">
        <v>89</v>
      </c>
      <c r="AV313" s="12" t="s">
        <v>87</v>
      </c>
      <c r="AW313" s="12" t="s">
        <v>35</v>
      </c>
      <c r="AX313" s="12" t="s">
        <v>79</v>
      </c>
      <c r="AY313" s="152" t="s">
        <v>131</v>
      </c>
    </row>
    <row r="314" spans="2:65" s="13" customFormat="1" ht="11.25">
      <c r="B314" s="157"/>
      <c r="D314" s="145" t="s">
        <v>144</v>
      </c>
      <c r="E314" s="158" t="s">
        <v>1</v>
      </c>
      <c r="F314" s="159" t="s">
        <v>553</v>
      </c>
      <c r="H314" s="160">
        <v>1407</v>
      </c>
      <c r="I314" s="161"/>
      <c r="L314" s="157"/>
      <c r="M314" s="162"/>
      <c r="T314" s="163"/>
      <c r="AT314" s="158" t="s">
        <v>144</v>
      </c>
      <c r="AU314" s="158" t="s">
        <v>89</v>
      </c>
      <c r="AV314" s="13" t="s">
        <v>89</v>
      </c>
      <c r="AW314" s="13" t="s">
        <v>35</v>
      </c>
      <c r="AX314" s="13" t="s">
        <v>79</v>
      </c>
      <c r="AY314" s="158" t="s">
        <v>131</v>
      </c>
    </row>
    <row r="315" spans="2:65" s="14" customFormat="1" ht="11.25">
      <c r="B315" s="164"/>
      <c r="D315" s="145" t="s">
        <v>144</v>
      </c>
      <c r="E315" s="165" t="s">
        <v>1</v>
      </c>
      <c r="F315" s="166" t="s">
        <v>147</v>
      </c>
      <c r="H315" s="167">
        <v>1407</v>
      </c>
      <c r="I315" s="168"/>
      <c r="L315" s="164"/>
      <c r="M315" s="169"/>
      <c r="T315" s="170"/>
      <c r="AT315" s="165" t="s">
        <v>144</v>
      </c>
      <c r="AU315" s="165" t="s">
        <v>89</v>
      </c>
      <c r="AV315" s="14" t="s">
        <v>138</v>
      </c>
      <c r="AW315" s="14" t="s">
        <v>35</v>
      </c>
      <c r="AX315" s="14" t="s">
        <v>87</v>
      </c>
      <c r="AY315" s="165" t="s">
        <v>131</v>
      </c>
    </row>
    <row r="316" spans="2:65" s="1" customFormat="1" ht="24.2" customHeight="1">
      <c r="B316" s="132"/>
      <c r="C316" s="133" t="s">
        <v>554</v>
      </c>
      <c r="D316" s="133" t="s">
        <v>133</v>
      </c>
      <c r="E316" s="134" t="s">
        <v>555</v>
      </c>
      <c r="F316" s="135" t="s">
        <v>556</v>
      </c>
      <c r="G316" s="136" t="s">
        <v>136</v>
      </c>
      <c r="H316" s="137">
        <v>1153.47</v>
      </c>
      <c r="I316" s="138"/>
      <c r="J316" s="137">
        <f>ROUND(I316*H316,2)</f>
        <v>0</v>
      </c>
      <c r="K316" s="135" t="s">
        <v>137</v>
      </c>
      <c r="L316" s="32"/>
      <c r="M316" s="139" t="s">
        <v>1</v>
      </c>
      <c r="N316" s="140" t="s">
        <v>44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138</v>
      </c>
      <c r="AT316" s="143" t="s">
        <v>133</v>
      </c>
      <c r="AU316" s="143" t="s">
        <v>89</v>
      </c>
      <c r="AY316" s="17" t="s">
        <v>131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7" t="s">
        <v>87</v>
      </c>
      <c r="BK316" s="144">
        <f>ROUND(I316*H316,2)</f>
        <v>0</v>
      </c>
      <c r="BL316" s="17" t="s">
        <v>138</v>
      </c>
      <c r="BM316" s="143" t="s">
        <v>557</v>
      </c>
    </row>
    <row r="317" spans="2:65" s="1" customFormat="1" ht="19.5">
      <c r="B317" s="32"/>
      <c r="D317" s="145" t="s">
        <v>140</v>
      </c>
      <c r="F317" s="146" t="s">
        <v>558</v>
      </c>
      <c r="I317" s="147"/>
      <c r="L317" s="32"/>
      <c r="M317" s="148"/>
      <c r="T317" s="56"/>
      <c r="AT317" s="17" t="s">
        <v>140</v>
      </c>
      <c r="AU317" s="17" t="s">
        <v>89</v>
      </c>
    </row>
    <row r="318" spans="2:65" s="1" customFormat="1" ht="11.25">
      <c r="B318" s="32"/>
      <c r="D318" s="149" t="s">
        <v>142</v>
      </c>
      <c r="F318" s="150" t="s">
        <v>559</v>
      </c>
      <c r="I318" s="147"/>
      <c r="L318" s="32"/>
      <c r="M318" s="148"/>
      <c r="T318" s="56"/>
      <c r="AT318" s="17" t="s">
        <v>142</v>
      </c>
      <c r="AU318" s="17" t="s">
        <v>89</v>
      </c>
    </row>
    <row r="319" spans="2:65" s="12" customFormat="1" ht="11.25">
      <c r="B319" s="151"/>
      <c r="D319" s="145" t="s">
        <v>144</v>
      </c>
      <c r="E319" s="152" t="s">
        <v>1</v>
      </c>
      <c r="F319" s="153" t="s">
        <v>477</v>
      </c>
      <c r="H319" s="152" t="s">
        <v>1</v>
      </c>
      <c r="I319" s="154"/>
      <c r="L319" s="151"/>
      <c r="M319" s="155"/>
      <c r="T319" s="156"/>
      <c r="AT319" s="152" t="s">
        <v>144</v>
      </c>
      <c r="AU319" s="152" t="s">
        <v>89</v>
      </c>
      <c r="AV319" s="12" t="s">
        <v>87</v>
      </c>
      <c r="AW319" s="12" t="s">
        <v>35</v>
      </c>
      <c r="AX319" s="12" t="s">
        <v>79</v>
      </c>
      <c r="AY319" s="152" t="s">
        <v>131</v>
      </c>
    </row>
    <row r="320" spans="2:65" s="12" customFormat="1" ht="11.25">
      <c r="B320" s="151"/>
      <c r="D320" s="145" t="s">
        <v>144</v>
      </c>
      <c r="E320" s="152" t="s">
        <v>1</v>
      </c>
      <c r="F320" s="153" t="s">
        <v>531</v>
      </c>
      <c r="H320" s="152" t="s">
        <v>1</v>
      </c>
      <c r="I320" s="154"/>
      <c r="L320" s="151"/>
      <c r="M320" s="155"/>
      <c r="T320" s="156"/>
      <c r="AT320" s="152" t="s">
        <v>144</v>
      </c>
      <c r="AU320" s="152" t="s">
        <v>89</v>
      </c>
      <c r="AV320" s="12" t="s">
        <v>87</v>
      </c>
      <c r="AW320" s="12" t="s">
        <v>35</v>
      </c>
      <c r="AX320" s="12" t="s">
        <v>79</v>
      </c>
      <c r="AY320" s="152" t="s">
        <v>131</v>
      </c>
    </row>
    <row r="321" spans="2:65" s="13" customFormat="1" ht="11.25">
      <c r="B321" s="157"/>
      <c r="D321" s="145" t="s">
        <v>144</v>
      </c>
      <c r="E321" s="158" t="s">
        <v>1</v>
      </c>
      <c r="F321" s="159" t="s">
        <v>549</v>
      </c>
      <c r="H321" s="160">
        <v>1153.47</v>
      </c>
      <c r="I321" s="161"/>
      <c r="L321" s="157"/>
      <c r="M321" s="162"/>
      <c r="T321" s="163"/>
      <c r="AT321" s="158" t="s">
        <v>144</v>
      </c>
      <c r="AU321" s="158" t="s">
        <v>89</v>
      </c>
      <c r="AV321" s="13" t="s">
        <v>89</v>
      </c>
      <c r="AW321" s="13" t="s">
        <v>35</v>
      </c>
      <c r="AX321" s="13" t="s">
        <v>79</v>
      </c>
      <c r="AY321" s="158" t="s">
        <v>131</v>
      </c>
    </row>
    <row r="322" spans="2:65" s="14" customFormat="1" ht="11.25">
      <c r="B322" s="164"/>
      <c r="D322" s="145" t="s">
        <v>144</v>
      </c>
      <c r="E322" s="165" t="s">
        <v>1</v>
      </c>
      <c r="F322" s="166" t="s">
        <v>147</v>
      </c>
      <c r="H322" s="167">
        <v>1153.47</v>
      </c>
      <c r="I322" s="168"/>
      <c r="L322" s="164"/>
      <c r="M322" s="169"/>
      <c r="T322" s="170"/>
      <c r="AT322" s="165" t="s">
        <v>144</v>
      </c>
      <c r="AU322" s="165" t="s">
        <v>89</v>
      </c>
      <c r="AV322" s="14" t="s">
        <v>138</v>
      </c>
      <c r="AW322" s="14" t="s">
        <v>35</v>
      </c>
      <c r="AX322" s="14" t="s">
        <v>87</v>
      </c>
      <c r="AY322" s="165" t="s">
        <v>131</v>
      </c>
    </row>
    <row r="323" spans="2:65" s="1" customFormat="1" ht="24.2" customHeight="1">
      <c r="B323" s="132"/>
      <c r="C323" s="133" t="s">
        <v>560</v>
      </c>
      <c r="D323" s="133" t="s">
        <v>133</v>
      </c>
      <c r="E323" s="134" t="s">
        <v>287</v>
      </c>
      <c r="F323" s="135" t="s">
        <v>288</v>
      </c>
      <c r="G323" s="136" t="s">
        <v>150</v>
      </c>
      <c r="H323" s="137">
        <v>8</v>
      </c>
      <c r="I323" s="138"/>
      <c r="J323" s="137">
        <f>ROUND(I323*H323,2)</f>
        <v>0</v>
      </c>
      <c r="K323" s="135" t="s">
        <v>137</v>
      </c>
      <c r="L323" s="32"/>
      <c r="M323" s="139" t="s">
        <v>1</v>
      </c>
      <c r="N323" s="140" t="s">
        <v>44</v>
      </c>
      <c r="P323" s="141">
        <f>O323*H323</f>
        <v>0</v>
      </c>
      <c r="Q323" s="141">
        <v>1.281E-2</v>
      </c>
      <c r="R323" s="141">
        <f>Q323*H323</f>
        <v>0.10248</v>
      </c>
      <c r="S323" s="141">
        <v>0</v>
      </c>
      <c r="T323" s="142">
        <f>S323*H323</f>
        <v>0</v>
      </c>
      <c r="AR323" s="143" t="s">
        <v>138</v>
      </c>
      <c r="AT323" s="143" t="s">
        <v>133</v>
      </c>
      <c r="AU323" s="143" t="s">
        <v>89</v>
      </c>
      <c r="AY323" s="17" t="s">
        <v>131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87</v>
      </c>
      <c r="BK323" s="144">
        <f>ROUND(I323*H323,2)</f>
        <v>0</v>
      </c>
      <c r="BL323" s="17" t="s">
        <v>138</v>
      </c>
      <c r="BM323" s="143" t="s">
        <v>289</v>
      </c>
    </row>
    <row r="324" spans="2:65" s="1" customFormat="1" ht="29.25">
      <c r="B324" s="32"/>
      <c r="D324" s="145" t="s">
        <v>140</v>
      </c>
      <c r="F324" s="146" t="s">
        <v>290</v>
      </c>
      <c r="I324" s="147"/>
      <c r="L324" s="32"/>
      <c r="M324" s="148"/>
      <c r="T324" s="56"/>
      <c r="AT324" s="17" t="s">
        <v>140</v>
      </c>
      <c r="AU324" s="17" t="s">
        <v>89</v>
      </c>
    </row>
    <row r="325" spans="2:65" s="1" customFormat="1" ht="11.25">
      <c r="B325" s="32"/>
      <c r="D325" s="149" t="s">
        <v>142</v>
      </c>
      <c r="F325" s="150" t="s">
        <v>291</v>
      </c>
      <c r="I325" s="147"/>
      <c r="L325" s="32"/>
      <c r="M325" s="148"/>
      <c r="T325" s="56"/>
      <c r="AT325" s="17" t="s">
        <v>142</v>
      </c>
      <c r="AU325" s="17" t="s">
        <v>89</v>
      </c>
    </row>
    <row r="326" spans="2:65" s="1" customFormat="1" ht="24.2" customHeight="1">
      <c r="B326" s="132"/>
      <c r="C326" s="133" t="s">
        <v>561</v>
      </c>
      <c r="D326" s="133" t="s">
        <v>133</v>
      </c>
      <c r="E326" s="134" t="s">
        <v>294</v>
      </c>
      <c r="F326" s="135" t="s">
        <v>295</v>
      </c>
      <c r="G326" s="136" t="s">
        <v>150</v>
      </c>
      <c r="H326" s="137">
        <v>2</v>
      </c>
      <c r="I326" s="138"/>
      <c r="J326" s="137">
        <f>ROUND(I326*H326,2)</f>
        <v>0</v>
      </c>
      <c r="K326" s="135" t="s">
        <v>137</v>
      </c>
      <c r="L326" s="32"/>
      <c r="M326" s="139" t="s">
        <v>1</v>
      </c>
      <c r="N326" s="140" t="s">
        <v>44</v>
      </c>
      <c r="P326" s="141">
        <f>O326*H326</f>
        <v>0</v>
      </c>
      <c r="Q326" s="141">
        <v>2.1350000000000001E-2</v>
      </c>
      <c r="R326" s="141">
        <f>Q326*H326</f>
        <v>4.2700000000000002E-2</v>
      </c>
      <c r="S326" s="141">
        <v>0</v>
      </c>
      <c r="T326" s="142">
        <f>S326*H326</f>
        <v>0</v>
      </c>
      <c r="AR326" s="143" t="s">
        <v>138</v>
      </c>
      <c r="AT326" s="143" t="s">
        <v>133</v>
      </c>
      <c r="AU326" s="143" t="s">
        <v>89</v>
      </c>
      <c r="AY326" s="17" t="s">
        <v>131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87</v>
      </c>
      <c r="BK326" s="144">
        <f>ROUND(I326*H326,2)</f>
        <v>0</v>
      </c>
      <c r="BL326" s="17" t="s">
        <v>138</v>
      </c>
      <c r="BM326" s="143" t="s">
        <v>296</v>
      </c>
    </row>
    <row r="327" spans="2:65" s="1" customFormat="1" ht="29.25">
      <c r="B327" s="32"/>
      <c r="D327" s="145" t="s">
        <v>140</v>
      </c>
      <c r="F327" s="146" t="s">
        <v>297</v>
      </c>
      <c r="I327" s="147"/>
      <c r="L327" s="32"/>
      <c r="M327" s="148"/>
      <c r="T327" s="56"/>
      <c r="AT327" s="17" t="s">
        <v>140</v>
      </c>
      <c r="AU327" s="17" t="s">
        <v>89</v>
      </c>
    </row>
    <row r="328" spans="2:65" s="1" customFormat="1" ht="11.25">
      <c r="B328" s="32"/>
      <c r="D328" s="149" t="s">
        <v>142</v>
      </c>
      <c r="F328" s="150" t="s">
        <v>298</v>
      </c>
      <c r="I328" s="147"/>
      <c r="L328" s="32"/>
      <c r="M328" s="148"/>
      <c r="T328" s="56"/>
      <c r="AT328" s="17" t="s">
        <v>142</v>
      </c>
      <c r="AU328" s="17" t="s">
        <v>89</v>
      </c>
    </row>
    <row r="329" spans="2:65" s="11" customFormat="1" ht="22.9" customHeight="1">
      <c r="B329" s="120"/>
      <c r="D329" s="121" t="s">
        <v>78</v>
      </c>
      <c r="E329" s="130" t="s">
        <v>157</v>
      </c>
      <c r="F329" s="130" t="s">
        <v>562</v>
      </c>
      <c r="I329" s="123"/>
      <c r="J329" s="131">
        <f>BK329</f>
        <v>0</v>
      </c>
      <c r="L329" s="120"/>
      <c r="M329" s="125"/>
      <c r="P329" s="126">
        <f>SUM(P330:P355)</f>
        <v>0</v>
      </c>
      <c r="R329" s="126">
        <f>SUM(R330:R355)</f>
        <v>0.35675199999999996</v>
      </c>
      <c r="T329" s="127">
        <f>SUM(T330:T355)</f>
        <v>0</v>
      </c>
      <c r="AR329" s="121" t="s">
        <v>87</v>
      </c>
      <c r="AT329" s="128" t="s">
        <v>78</v>
      </c>
      <c r="AU329" s="128" t="s">
        <v>87</v>
      </c>
      <c r="AY329" s="121" t="s">
        <v>131</v>
      </c>
      <c r="BK329" s="129">
        <f>SUM(BK330:BK355)</f>
        <v>0</v>
      </c>
    </row>
    <row r="330" spans="2:65" s="1" customFormat="1" ht="24.2" customHeight="1">
      <c r="B330" s="132"/>
      <c r="C330" s="133" t="s">
        <v>563</v>
      </c>
      <c r="D330" s="133" t="s">
        <v>133</v>
      </c>
      <c r="E330" s="134" t="s">
        <v>564</v>
      </c>
      <c r="F330" s="135" t="s">
        <v>565</v>
      </c>
      <c r="G330" s="136" t="s">
        <v>225</v>
      </c>
      <c r="H330" s="137">
        <v>6.4</v>
      </c>
      <c r="I330" s="138"/>
      <c r="J330" s="137">
        <f>ROUND(I330*H330,2)</f>
        <v>0</v>
      </c>
      <c r="K330" s="135" t="s">
        <v>137</v>
      </c>
      <c r="L330" s="32"/>
      <c r="M330" s="139" t="s">
        <v>1</v>
      </c>
      <c r="N330" s="140" t="s">
        <v>44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138</v>
      </c>
      <c r="AT330" s="143" t="s">
        <v>133</v>
      </c>
      <c r="AU330" s="143" t="s">
        <v>89</v>
      </c>
      <c r="AY330" s="17" t="s">
        <v>131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87</v>
      </c>
      <c r="BK330" s="144">
        <f>ROUND(I330*H330,2)</f>
        <v>0</v>
      </c>
      <c r="BL330" s="17" t="s">
        <v>138</v>
      </c>
      <c r="BM330" s="143" t="s">
        <v>566</v>
      </c>
    </row>
    <row r="331" spans="2:65" s="1" customFormat="1" ht="48.75">
      <c r="B331" s="32"/>
      <c r="D331" s="145" t="s">
        <v>140</v>
      </c>
      <c r="F331" s="146" t="s">
        <v>567</v>
      </c>
      <c r="I331" s="147"/>
      <c r="L331" s="32"/>
      <c r="M331" s="148"/>
      <c r="T331" s="56"/>
      <c r="AT331" s="17" t="s">
        <v>140</v>
      </c>
      <c r="AU331" s="17" t="s">
        <v>89</v>
      </c>
    </row>
    <row r="332" spans="2:65" s="1" customFormat="1" ht="11.25">
      <c r="B332" s="32"/>
      <c r="D332" s="149" t="s">
        <v>142</v>
      </c>
      <c r="F332" s="150" t="s">
        <v>568</v>
      </c>
      <c r="I332" s="147"/>
      <c r="L332" s="32"/>
      <c r="M332" s="148"/>
      <c r="T332" s="56"/>
      <c r="AT332" s="17" t="s">
        <v>142</v>
      </c>
      <c r="AU332" s="17" t="s">
        <v>89</v>
      </c>
    </row>
    <row r="333" spans="2:65" s="12" customFormat="1" ht="11.25">
      <c r="B333" s="151"/>
      <c r="D333" s="145" t="s">
        <v>144</v>
      </c>
      <c r="E333" s="152" t="s">
        <v>1</v>
      </c>
      <c r="F333" s="153" t="s">
        <v>569</v>
      </c>
      <c r="H333" s="152" t="s">
        <v>1</v>
      </c>
      <c r="I333" s="154"/>
      <c r="L333" s="151"/>
      <c r="M333" s="155"/>
      <c r="T333" s="156"/>
      <c r="AT333" s="152" t="s">
        <v>144</v>
      </c>
      <c r="AU333" s="152" t="s">
        <v>89</v>
      </c>
      <c r="AV333" s="12" t="s">
        <v>87</v>
      </c>
      <c r="AW333" s="12" t="s">
        <v>35</v>
      </c>
      <c r="AX333" s="12" t="s">
        <v>79</v>
      </c>
      <c r="AY333" s="152" t="s">
        <v>131</v>
      </c>
    </row>
    <row r="334" spans="2:65" s="12" customFormat="1" ht="11.25">
      <c r="B334" s="151"/>
      <c r="D334" s="145" t="s">
        <v>144</v>
      </c>
      <c r="E334" s="152" t="s">
        <v>1</v>
      </c>
      <c r="F334" s="153" t="s">
        <v>570</v>
      </c>
      <c r="H334" s="152" t="s">
        <v>1</v>
      </c>
      <c r="I334" s="154"/>
      <c r="L334" s="151"/>
      <c r="M334" s="155"/>
      <c r="T334" s="156"/>
      <c r="AT334" s="152" t="s">
        <v>144</v>
      </c>
      <c r="AU334" s="152" t="s">
        <v>89</v>
      </c>
      <c r="AV334" s="12" t="s">
        <v>87</v>
      </c>
      <c r="AW334" s="12" t="s">
        <v>35</v>
      </c>
      <c r="AX334" s="12" t="s">
        <v>79</v>
      </c>
      <c r="AY334" s="152" t="s">
        <v>131</v>
      </c>
    </row>
    <row r="335" spans="2:65" s="12" customFormat="1" ht="11.25">
      <c r="B335" s="151"/>
      <c r="D335" s="145" t="s">
        <v>144</v>
      </c>
      <c r="E335" s="152" t="s">
        <v>1</v>
      </c>
      <c r="F335" s="153" t="s">
        <v>571</v>
      </c>
      <c r="H335" s="152" t="s">
        <v>1</v>
      </c>
      <c r="I335" s="154"/>
      <c r="L335" s="151"/>
      <c r="M335" s="155"/>
      <c r="T335" s="156"/>
      <c r="AT335" s="152" t="s">
        <v>144</v>
      </c>
      <c r="AU335" s="152" t="s">
        <v>89</v>
      </c>
      <c r="AV335" s="12" t="s">
        <v>87</v>
      </c>
      <c r="AW335" s="12" t="s">
        <v>35</v>
      </c>
      <c r="AX335" s="12" t="s">
        <v>79</v>
      </c>
      <c r="AY335" s="152" t="s">
        <v>131</v>
      </c>
    </row>
    <row r="336" spans="2:65" s="13" customFormat="1" ht="11.25">
      <c r="B336" s="157"/>
      <c r="D336" s="145" t="s">
        <v>144</v>
      </c>
      <c r="E336" s="158" t="s">
        <v>1</v>
      </c>
      <c r="F336" s="159" t="s">
        <v>572</v>
      </c>
      <c r="H336" s="160">
        <v>6.4</v>
      </c>
      <c r="I336" s="161"/>
      <c r="L336" s="157"/>
      <c r="M336" s="162"/>
      <c r="T336" s="163"/>
      <c r="AT336" s="158" t="s">
        <v>144</v>
      </c>
      <c r="AU336" s="158" t="s">
        <v>89</v>
      </c>
      <c r="AV336" s="13" t="s">
        <v>89</v>
      </c>
      <c r="AW336" s="13" t="s">
        <v>35</v>
      </c>
      <c r="AX336" s="13" t="s">
        <v>79</v>
      </c>
      <c r="AY336" s="158" t="s">
        <v>131</v>
      </c>
    </row>
    <row r="337" spans="2:65" s="14" customFormat="1" ht="11.25">
      <c r="B337" s="164"/>
      <c r="D337" s="145" t="s">
        <v>144</v>
      </c>
      <c r="E337" s="165" t="s">
        <v>1</v>
      </c>
      <c r="F337" s="166" t="s">
        <v>147</v>
      </c>
      <c r="H337" s="167">
        <v>6.4</v>
      </c>
      <c r="I337" s="168"/>
      <c r="L337" s="164"/>
      <c r="M337" s="169"/>
      <c r="T337" s="170"/>
      <c r="AT337" s="165" t="s">
        <v>144</v>
      </c>
      <c r="AU337" s="165" t="s">
        <v>89</v>
      </c>
      <c r="AV337" s="14" t="s">
        <v>138</v>
      </c>
      <c r="AW337" s="14" t="s">
        <v>35</v>
      </c>
      <c r="AX337" s="14" t="s">
        <v>87</v>
      </c>
      <c r="AY337" s="165" t="s">
        <v>131</v>
      </c>
    </row>
    <row r="338" spans="2:65" s="1" customFormat="1" ht="21.75" customHeight="1">
      <c r="B338" s="132"/>
      <c r="C338" s="133" t="s">
        <v>573</v>
      </c>
      <c r="D338" s="133" t="s">
        <v>133</v>
      </c>
      <c r="E338" s="134" t="s">
        <v>574</v>
      </c>
      <c r="F338" s="135" t="s">
        <v>575</v>
      </c>
      <c r="G338" s="136" t="s">
        <v>136</v>
      </c>
      <c r="H338" s="137">
        <v>12.4</v>
      </c>
      <c r="I338" s="138"/>
      <c r="J338" s="137">
        <f>ROUND(I338*H338,2)</f>
        <v>0</v>
      </c>
      <c r="K338" s="135" t="s">
        <v>137</v>
      </c>
      <c r="L338" s="32"/>
      <c r="M338" s="139" t="s">
        <v>1</v>
      </c>
      <c r="N338" s="140" t="s">
        <v>44</v>
      </c>
      <c r="P338" s="141">
        <f>O338*H338</f>
        <v>0</v>
      </c>
      <c r="Q338" s="141">
        <v>8.6499999999999997E-3</v>
      </c>
      <c r="R338" s="141">
        <f>Q338*H338</f>
        <v>0.10725999999999999</v>
      </c>
      <c r="S338" s="141">
        <v>0</v>
      </c>
      <c r="T338" s="142">
        <f>S338*H338</f>
        <v>0</v>
      </c>
      <c r="AR338" s="143" t="s">
        <v>138</v>
      </c>
      <c r="AT338" s="143" t="s">
        <v>133</v>
      </c>
      <c r="AU338" s="143" t="s">
        <v>89</v>
      </c>
      <c r="AY338" s="17" t="s">
        <v>131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87</v>
      </c>
      <c r="BK338" s="144">
        <f>ROUND(I338*H338,2)</f>
        <v>0</v>
      </c>
      <c r="BL338" s="17" t="s">
        <v>138</v>
      </c>
      <c r="BM338" s="143" t="s">
        <v>576</v>
      </c>
    </row>
    <row r="339" spans="2:65" s="1" customFormat="1" ht="48.75">
      <c r="B339" s="32"/>
      <c r="D339" s="145" t="s">
        <v>140</v>
      </c>
      <c r="F339" s="146" t="s">
        <v>577</v>
      </c>
      <c r="I339" s="147"/>
      <c r="L339" s="32"/>
      <c r="M339" s="148"/>
      <c r="T339" s="56"/>
      <c r="AT339" s="17" t="s">
        <v>140</v>
      </c>
      <c r="AU339" s="17" t="s">
        <v>89</v>
      </c>
    </row>
    <row r="340" spans="2:65" s="1" customFormat="1" ht="11.25">
      <c r="B340" s="32"/>
      <c r="D340" s="149" t="s">
        <v>142</v>
      </c>
      <c r="F340" s="150" t="s">
        <v>578</v>
      </c>
      <c r="I340" s="147"/>
      <c r="L340" s="32"/>
      <c r="M340" s="148"/>
      <c r="T340" s="56"/>
      <c r="AT340" s="17" t="s">
        <v>142</v>
      </c>
      <c r="AU340" s="17" t="s">
        <v>89</v>
      </c>
    </row>
    <row r="341" spans="2:65" s="12" customFormat="1" ht="11.25">
      <c r="B341" s="151"/>
      <c r="D341" s="145" t="s">
        <v>144</v>
      </c>
      <c r="E341" s="152" t="s">
        <v>1</v>
      </c>
      <c r="F341" s="153" t="s">
        <v>569</v>
      </c>
      <c r="H341" s="152" t="s">
        <v>1</v>
      </c>
      <c r="I341" s="154"/>
      <c r="L341" s="151"/>
      <c r="M341" s="155"/>
      <c r="T341" s="156"/>
      <c r="AT341" s="152" t="s">
        <v>144</v>
      </c>
      <c r="AU341" s="152" t="s">
        <v>89</v>
      </c>
      <c r="AV341" s="12" t="s">
        <v>87</v>
      </c>
      <c r="AW341" s="12" t="s">
        <v>35</v>
      </c>
      <c r="AX341" s="12" t="s">
        <v>79</v>
      </c>
      <c r="AY341" s="152" t="s">
        <v>131</v>
      </c>
    </row>
    <row r="342" spans="2:65" s="12" customFormat="1" ht="11.25">
      <c r="B342" s="151"/>
      <c r="D342" s="145" t="s">
        <v>144</v>
      </c>
      <c r="E342" s="152" t="s">
        <v>1</v>
      </c>
      <c r="F342" s="153" t="s">
        <v>570</v>
      </c>
      <c r="H342" s="152" t="s">
        <v>1</v>
      </c>
      <c r="I342" s="154"/>
      <c r="L342" s="151"/>
      <c r="M342" s="155"/>
      <c r="T342" s="156"/>
      <c r="AT342" s="152" t="s">
        <v>144</v>
      </c>
      <c r="AU342" s="152" t="s">
        <v>89</v>
      </c>
      <c r="AV342" s="12" t="s">
        <v>87</v>
      </c>
      <c r="AW342" s="12" t="s">
        <v>35</v>
      </c>
      <c r="AX342" s="12" t="s">
        <v>79</v>
      </c>
      <c r="AY342" s="152" t="s">
        <v>131</v>
      </c>
    </row>
    <row r="343" spans="2:65" s="13" customFormat="1" ht="11.25">
      <c r="B343" s="157"/>
      <c r="D343" s="145" t="s">
        <v>144</v>
      </c>
      <c r="E343" s="158" t="s">
        <v>1</v>
      </c>
      <c r="F343" s="159" t="s">
        <v>579</v>
      </c>
      <c r="H343" s="160">
        <v>12.4</v>
      </c>
      <c r="I343" s="161"/>
      <c r="L343" s="157"/>
      <c r="M343" s="162"/>
      <c r="T343" s="163"/>
      <c r="AT343" s="158" t="s">
        <v>144</v>
      </c>
      <c r="AU343" s="158" t="s">
        <v>89</v>
      </c>
      <c r="AV343" s="13" t="s">
        <v>89</v>
      </c>
      <c r="AW343" s="13" t="s">
        <v>35</v>
      </c>
      <c r="AX343" s="13" t="s">
        <v>79</v>
      </c>
      <c r="AY343" s="158" t="s">
        <v>131</v>
      </c>
    </row>
    <row r="344" spans="2:65" s="14" customFormat="1" ht="11.25">
      <c r="B344" s="164"/>
      <c r="D344" s="145" t="s">
        <v>144</v>
      </c>
      <c r="E344" s="165" t="s">
        <v>1</v>
      </c>
      <c r="F344" s="166" t="s">
        <v>147</v>
      </c>
      <c r="H344" s="167">
        <v>12.4</v>
      </c>
      <c r="I344" s="168"/>
      <c r="L344" s="164"/>
      <c r="M344" s="169"/>
      <c r="T344" s="170"/>
      <c r="AT344" s="165" t="s">
        <v>144</v>
      </c>
      <c r="AU344" s="165" t="s">
        <v>89</v>
      </c>
      <c r="AV344" s="14" t="s">
        <v>138</v>
      </c>
      <c r="AW344" s="14" t="s">
        <v>35</v>
      </c>
      <c r="AX344" s="14" t="s">
        <v>87</v>
      </c>
      <c r="AY344" s="165" t="s">
        <v>131</v>
      </c>
    </row>
    <row r="345" spans="2:65" s="1" customFormat="1" ht="21.75" customHeight="1">
      <c r="B345" s="132"/>
      <c r="C345" s="133" t="s">
        <v>580</v>
      </c>
      <c r="D345" s="133" t="s">
        <v>133</v>
      </c>
      <c r="E345" s="134" t="s">
        <v>581</v>
      </c>
      <c r="F345" s="135" t="s">
        <v>582</v>
      </c>
      <c r="G345" s="136" t="s">
        <v>136</v>
      </c>
      <c r="H345" s="137">
        <v>12.4</v>
      </c>
      <c r="I345" s="138"/>
      <c r="J345" s="137">
        <f>ROUND(I345*H345,2)</f>
        <v>0</v>
      </c>
      <c r="K345" s="135" t="s">
        <v>137</v>
      </c>
      <c r="L345" s="32"/>
      <c r="M345" s="139" t="s">
        <v>1</v>
      </c>
      <c r="N345" s="140" t="s">
        <v>44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138</v>
      </c>
      <c r="AT345" s="143" t="s">
        <v>133</v>
      </c>
      <c r="AU345" s="143" t="s">
        <v>89</v>
      </c>
      <c r="AY345" s="17" t="s">
        <v>131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87</v>
      </c>
      <c r="BK345" s="144">
        <f>ROUND(I345*H345,2)</f>
        <v>0</v>
      </c>
      <c r="BL345" s="17" t="s">
        <v>138</v>
      </c>
      <c r="BM345" s="143" t="s">
        <v>583</v>
      </c>
    </row>
    <row r="346" spans="2:65" s="1" customFormat="1" ht="48.75">
      <c r="B346" s="32"/>
      <c r="D346" s="145" t="s">
        <v>140</v>
      </c>
      <c r="F346" s="146" t="s">
        <v>584</v>
      </c>
      <c r="I346" s="147"/>
      <c r="L346" s="32"/>
      <c r="M346" s="148"/>
      <c r="T346" s="56"/>
      <c r="AT346" s="17" t="s">
        <v>140</v>
      </c>
      <c r="AU346" s="17" t="s">
        <v>89</v>
      </c>
    </row>
    <row r="347" spans="2:65" s="1" customFormat="1" ht="11.25">
      <c r="B347" s="32"/>
      <c r="D347" s="149" t="s">
        <v>142</v>
      </c>
      <c r="F347" s="150" t="s">
        <v>585</v>
      </c>
      <c r="I347" s="147"/>
      <c r="L347" s="32"/>
      <c r="M347" s="148"/>
      <c r="T347" s="56"/>
      <c r="AT347" s="17" t="s">
        <v>142</v>
      </c>
      <c r="AU347" s="17" t="s">
        <v>89</v>
      </c>
    </row>
    <row r="348" spans="2:65" s="1" customFormat="1" ht="24.2" customHeight="1">
      <c r="B348" s="132"/>
      <c r="C348" s="133" t="s">
        <v>586</v>
      </c>
      <c r="D348" s="133" t="s">
        <v>133</v>
      </c>
      <c r="E348" s="134" t="s">
        <v>587</v>
      </c>
      <c r="F348" s="135" t="s">
        <v>588</v>
      </c>
      <c r="G348" s="136" t="s">
        <v>346</v>
      </c>
      <c r="H348" s="137">
        <v>0.24</v>
      </c>
      <c r="I348" s="138"/>
      <c r="J348" s="137">
        <f>ROUND(I348*H348,2)</f>
        <v>0</v>
      </c>
      <c r="K348" s="135" t="s">
        <v>137</v>
      </c>
      <c r="L348" s="32"/>
      <c r="M348" s="139" t="s">
        <v>1</v>
      </c>
      <c r="N348" s="140" t="s">
        <v>44</v>
      </c>
      <c r="P348" s="141">
        <f>O348*H348</f>
        <v>0</v>
      </c>
      <c r="Q348" s="141">
        <v>1.03955</v>
      </c>
      <c r="R348" s="141">
        <f>Q348*H348</f>
        <v>0.24949199999999999</v>
      </c>
      <c r="S348" s="141">
        <v>0</v>
      </c>
      <c r="T348" s="142">
        <f>S348*H348</f>
        <v>0</v>
      </c>
      <c r="AR348" s="143" t="s">
        <v>138</v>
      </c>
      <c r="AT348" s="143" t="s">
        <v>133</v>
      </c>
      <c r="AU348" s="143" t="s">
        <v>89</v>
      </c>
      <c r="AY348" s="17" t="s">
        <v>131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87</v>
      </c>
      <c r="BK348" s="144">
        <f>ROUND(I348*H348,2)</f>
        <v>0</v>
      </c>
      <c r="BL348" s="17" t="s">
        <v>138</v>
      </c>
      <c r="BM348" s="143" t="s">
        <v>589</v>
      </c>
    </row>
    <row r="349" spans="2:65" s="1" customFormat="1" ht="48.75">
      <c r="B349" s="32"/>
      <c r="D349" s="145" t="s">
        <v>140</v>
      </c>
      <c r="F349" s="146" t="s">
        <v>590</v>
      </c>
      <c r="I349" s="147"/>
      <c r="L349" s="32"/>
      <c r="M349" s="148"/>
      <c r="T349" s="56"/>
      <c r="AT349" s="17" t="s">
        <v>140</v>
      </c>
      <c r="AU349" s="17" t="s">
        <v>89</v>
      </c>
    </row>
    <row r="350" spans="2:65" s="1" customFormat="1" ht="11.25">
      <c r="B350" s="32"/>
      <c r="D350" s="149" t="s">
        <v>142</v>
      </c>
      <c r="F350" s="150" t="s">
        <v>591</v>
      </c>
      <c r="I350" s="147"/>
      <c r="L350" s="32"/>
      <c r="M350" s="148"/>
      <c r="T350" s="56"/>
      <c r="AT350" s="17" t="s">
        <v>142</v>
      </c>
      <c r="AU350" s="17" t="s">
        <v>89</v>
      </c>
    </row>
    <row r="351" spans="2:65" s="12" customFormat="1" ht="11.25">
      <c r="B351" s="151"/>
      <c r="D351" s="145" t="s">
        <v>144</v>
      </c>
      <c r="E351" s="152" t="s">
        <v>1</v>
      </c>
      <c r="F351" s="153" t="s">
        <v>569</v>
      </c>
      <c r="H351" s="152" t="s">
        <v>1</v>
      </c>
      <c r="I351" s="154"/>
      <c r="L351" s="151"/>
      <c r="M351" s="155"/>
      <c r="T351" s="156"/>
      <c r="AT351" s="152" t="s">
        <v>144</v>
      </c>
      <c r="AU351" s="152" t="s">
        <v>89</v>
      </c>
      <c r="AV351" s="12" t="s">
        <v>87</v>
      </c>
      <c r="AW351" s="12" t="s">
        <v>35</v>
      </c>
      <c r="AX351" s="12" t="s">
        <v>79</v>
      </c>
      <c r="AY351" s="152" t="s">
        <v>131</v>
      </c>
    </row>
    <row r="352" spans="2:65" s="12" customFormat="1" ht="11.25">
      <c r="B352" s="151"/>
      <c r="D352" s="145" t="s">
        <v>144</v>
      </c>
      <c r="E352" s="152" t="s">
        <v>1</v>
      </c>
      <c r="F352" s="153" t="s">
        <v>570</v>
      </c>
      <c r="H352" s="152" t="s">
        <v>1</v>
      </c>
      <c r="I352" s="154"/>
      <c r="L352" s="151"/>
      <c r="M352" s="155"/>
      <c r="T352" s="156"/>
      <c r="AT352" s="152" t="s">
        <v>144</v>
      </c>
      <c r="AU352" s="152" t="s">
        <v>89</v>
      </c>
      <c r="AV352" s="12" t="s">
        <v>87</v>
      </c>
      <c r="AW352" s="12" t="s">
        <v>35</v>
      </c>
      <c r="AX352" s="12" t="s">
        <v>79</v>
      </c>
      <c r="AY352" s="152" t="s">
        <v>131</v>
      </c>
    </row>
    <row r="353" spans="2:65" s="12" customFormat="1" ht="11.25">
      <c r="B353" s="151"/>
      <c r="D353" s="145" t="s">
        <v>144</v>
      </c>
      <c r="E353" s="152" t="s">
        <v>1</v>
      </c>
      <c r="F353" s="153" t="s">
        <v>592</v>
      </c>
      <c r="H353" s="152" t="s">
        <v>1</v>
      </c>
      <c r="I353" s="154"/>
      <c r="L353" s="151"/>
      <c r="M353" s="155"/>
      <c r="T353" s="156"/>
      <c r="AT353" s="152" t="s">
        <v>144</v>
      </c>
      <c r="AU353" s="152" t="s">
        <v>89</v>
      </c>
      <c r="AV353" s="12" t="s">
        <v>87</v>
      </c>
      <c r="AW353" s="12" t="s">
        <v>35</v>
      </c>
      <c r="AX353" s="12" t="s">
        <v>79</v>
      </c>
      <c r="AY353" s="152" t="s">
        <v>131</v>
      </c>
    </row>
    <row r="354" spans="2:65" s="13" customFormat="1" ht="11.25">
      <c r="B354" s="157"/>
      <c r="D354" s="145" t="s">
        <v>144</v>
      </c>
      <c r="E354" s="158" t="s">
        <v>1</v>
      </c>
      <c r="F354" s="159" t="s">
        <v>593</v>
      </c>
      <c r="H354" s="160">
        <v>0.24</v>
      </c>
      <c r="I354" s="161"/>
      <c r="L354" s="157"/>
      <c r="M354" s="162"/>
      <c r="T354" s="163"/>
      <c r="AT354" s="158" t="s">
        <v>144</v>
      </c>
      <c r="AU354" s="158" t="s">
        <v>89</v>
      </c>
      <c r="AV354" s="13" t="s">
        <v>89</v>
      </c>
      <c r="AW354" s="13" t="s">
        <v>35</v>
      </c>
      <c r="AX354" s="13" t="s">
        <v>79</v>
      </c>
      <c r="AY354" s="158" t="s">
        <v>131</v>
      </c>
    </row>
    <row r="355" spans="2:65" s="14" customFormat="1" ht="11.25">
      <c r="B355" s="164"/>
      <c r="D355" s="145" t="s">
        <v>144</v>
      </c>
      <c r="E355" s="165" t="s">
        <v>1</v>
      </c>
      <c r="F355" s="166" t="s">
        <v>147</v>
      </c>
      <c r="H355" s="167">
        <v>0.24</v>
      </c>
      <c r="I355" s="168"/>
      <c r="L355" s="164"/>
      <c r="M355" s="169"/>
      <c r="T355" s="170"/>
      <c r="AT355" s="165" t="s">
        <v>144</v>
      </c>
      <c r="AU355" s="165" t="s">
        <v>89</v>
      </c>
      <c r="AV355" s="14" t="s">
        <v>138</v>
      </c>
      <c r="AW355" s="14" t="s">
        <v>35</v>
      </c>
      <c r="AX355" s="14" t="s">
        <v>87</v>
      </c>
      <c r="AY355" s="165" t="s">
        <v>131</v>
      </c>
    </row>
    <row r="356" spans="2:65" s="11" customFormat="1" ht="22.9" customHeight="1">
      <c r="B356" s="120"/>
      <c r="D356" s="121" t="s">
        <v>78</v>
      </c>
      <c r="E356" s="130" t="s">
        <v>138</v>
      </c>
      <c r="F356" s="130" t="s">
        <v>307</v>
      </c>
      <c r="I356" s="123"/>
      <c r="J356" s="131">
        <f>BK356</f>
        <v>0</v>
      </c>
      <c r="L356" s="120"/>
      <c r="M356" s="125"/>
      <c r="P356" s="126">
        <f>SUM(P357:P402)</f>
        <v>0</v>
      </c>
      <c r="R356" s="126">
        <f>SUM(R357:R402)</f>
        <v>298.05840000000001</v>
      </c>
      <c r="T356" s="127">
        <f>SUM(T357:T402)</f>
        <v>0</v>
      </c>
      <c r="AR356" s="121" t="s">
        <v>87</v>
      </c>
      <c r="AT356" s="128" t="s">
        <v>78</v>
      </c>
      <c r="AU356" s="128" t="s">
        <v>87</v>
      </c>
      <c r="AY356" s="121" t="s">
        <v>131</v>
      </c>
      <c r="BK356" s="129">
        <f>SUM(BK357:BK402)</f>
        <v>0</v>
      </c>
    </row>
    <row r="357" spans="2:65" s="1" customFormat="1" ht="24.2" customHeight="1">
      <c r="B357" s="132"/>
      <c r="C357" s="133" t="s">
        <v>594</v>
      </c>
      <c r="D357" s="133" t="s">
        <v>133</v>
      </c>
      <c r="E357" s="134" t="s">
        <v>595</v>
      </c>
      <c r="F357" s="135" t="s">
        <v>596</v>
      </c>
      <c r="G357" s="136" t="s">
        <v>136</v>
      </c>
      <c r="H357" s="137">
        <v>6.67</v>
      </c>
      <c r="I357" s="138"/>
      <c r="J357" s="137">
        <f>ROUND(I357*H357,2)</f>
        <v>0</v>
      </c>
      <c r="K357" s="135" t="s">
        <v>137</v>
      </c>
      <c r="L357" s="32"/>
      <c r="M357" s="139" t="s">
        <v>1</v>
      </c>
      <c r="N357" s="140" t="s">
        <v>44</v>
      </c>
      <c r="P357" s="141">
        <f>O357*H357</f>
        <v>0</v>
      </c>
      <c r="Q357" s="141">
        <v>0</v>
      </c>
      <c r="R357" s="141">
        <f>Q357*H357</f>
        <v>0</v>
      </c>
      <c r="S357" s="141">
        <v>0</v>
      </c>
      <c r="T357" s="142">
        <f>S357*H357</f>
        <v>0</v>
      </c>
      <c r="AR357" s="143" t="s">
        <v>138</v>
      </c>
      <c r="AT357" s="143" t="s">
        <v>133</v>
      </c>
      <c r="AU357" s="143" t="s">
        <v>89</v>
      </c>
      <c r="AY357" s="17" t="s">
        <v>131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7" t="s">
        <v>87</v>
      </c>
      <c r="BK357" s="144">
        <f>ROUND(I357*H357,2)</f>
        <v>0</v>
      </c>
      <c r="BL357" s="17" t="s">
        <v>138</v>
      </c>
      <c r="BM357" s="143" t="s">
        <v>597</v>
      </c>
    </row>
    <row r="358" spans="2:65" s="1" customFormat="1" ht="19.5">
      <c r="B358" s="32"/>
      <c r="D358" s="145" t="s">
        <v>140</v>
      </c>
      <c r="F358" s="146" t="s">
        <v>598</v>
      </c>
      <c r="I358" s="147"/>
      <c r="L358" s="32"/>
      <c r="M358" s="148"/>
      <c r="T358" s="56"/>
      <c r="AT358" s="17" t="s">
        <v>140</v>
      </c>
      <c r="AU358" s="17" t="s">
        <v>89</v>
      </c>
    </row>
    <row r="359" spans="2:65" s="1" customFormat="1" ht="11.25">
      <c r="B359" s="32"/>
      <c r="D359" s="149" t="s">
        <v>142</v>
      </c>
      <c r="F359" s="150" t="s">
        <v>599</v>
      </c>
      <c r="I359" s="147"/>
      <c r="L359" s="32"/>
      <c r="M359" s="148"/>
      <c r="T359" s="56"/>
      <c r="AT359" s="17" t="s">
        <v>142</v>
      </c>
      <c r="AU359" s="17" t="s">
        <v>89</v>
      </c>
    </row>
    <row r="360" spans="2:65" s="12" customFormat="1" ht="11.25">
      <c r="B360" s="151"/>
      <c r="D360" s="145" t="s">
        <v>144</v>
      </c>
      <c r="E360" s="152" t="s">
        <v>1</v>
      </c>
      <c r="F360" s="153" t="s">
        <v>477</v>
      </c>
      <c r="H360" s="152" t="s">
        <v>1</v>
      </c>
      <c r="I360" s="154"/>
      <c r="L360" s="151"/>
      <c r="M360" s="155"/>
      <c r="T360" s="156"/>
      <c r="AT360" s="152" t="s">
        <v>144</v>
      </c>
      <c r="AU360" s="152" t="s">
        <v>89</v>
      </c>
      <c r="AV360" s="12" t="s">
        <v>87</v>
      </c>
      <c r="AW360" s="12" t="s">
        <v>35</v>
      </c>
      <c r="AX360" s="12" t="s">
        <v>79</v>
      </c>
      <c r="AY360" s="152" t="s">
        <v>131</v>
      </c>
    </row>
    <row r="361" spans="2:65" s="12" customFormat="1" ht="11.25">
      <c r="B361" s="151"/>
      <c r="D361" s="145" t="s">
        <v>144</v>
      </c>
      <c r="E361" s="152" t="s">
        <v>1</v>
      </c>
      <c r="F361" s="153" t="s">
        <v>570</v>
      </c>
      <c r="H361" s="152" t="s">
        <v>1</v>
      </c>
      <c r="I361" s="154"/>
      <c r="L361" s="151"/>
      <c r="M361" s="155"/>
      <c r="T361" s="156"/>
      <c r="AT361" s="152" t="s">
        <v>144</v>
      </c>
      <c r="AU361" s="152" t="s">
        <v>89</v>
      </c>
      <c r="AV361" s="12" t="s">
        <v>87</v>
      </c>
      <c r="AW361" s="12" t="s">
        <v>35</v>
      </c>
      <c r="AX361" s="12" t="s">
        <v>79</v>
      </c>
      <c r="AY361" s="152" t="s">
        <v>131</v>
      </c>
    </row>
    <row r="362" spans="2:65" s="13" customFormat="1" ht="11.25">
      <c r="B362" s="157"/>
      <c r="D362" s="145" t="s">
        <v>144</v>
      </c>
      <c r="E362" s="158" t="s">
        <v>1</v>
      </c>
      <c r="F362" s="159" t="s">
        <v>600</v>
      </c>
      <c r="H362" s="160">
        <v>6.67</v>
      </c>
      <c r="I362" s="161"/>
      <c r="L362" s="157"/>
      <c r="M362" s="162"/>
      <c r="T362" s="163"/>
      <c r="AT362" s="158" t="s">
        <v>144</v>
      </c>
      <c r="AU362" s="158" t="s">
        <v>89</v>
      </c>
      <c r="AV362" s="13" t="s">
        <v>89</v>
      </c>
      <c r="AW362" s="13" t="s">
        <v>35</v>
      </c>
      <c r="AX362" s="13" t="s">
        <v>79</v>
      </c>
      <c r="AY362" s="158" t="s">
        <v>131</v>
      </c>
    </row>
    <row r="363" spans="2:65" s="14" customFormat="1" ht="11.25">
      <c r="B363" s="164"/>
      <c r="D363" s="145" t="s">
        <v>144</v>
      </c>
      <c r="E363" s="165" t="s">
        <v>1</v>
      </c>
      <c r="F363" s="166" t="s">
        <v>147</v>
      </c>
      <c r="H363" s="167">
        <v>6.67</v>
      </c>
      <c r="I363" s="168"/>
      <c r="L363" s="164"/>
      <c r="M363" s="169"/>
      <c r="T363" s="170"/>
      <c r="AT363" s="165" t="s">
        <v>144</v>
      </c>
      <c r="AU363" s="165" t="s">
        <v>89</v>
      </c>
      <c r="AV363" s="14" t="s">
        <v>138</v>
      </c>
      <c r="AW363" s="14" t="s">
        <v>35</v>
      </c>
      <c r="AX363" s="14" t="s">
        <v>87</v>
      </c>
      <c r="AY363" s="165" t="s">
        <v>131</v>
      </c>
    </row>
    <row r="364" spans="2:65" s="1" customFormat="1" ht="24.2" customHeight="1">
      <c r="B364" s="132"/>
      <c r="C364" s="133" t="s">
        <v>601</v>
      </c>
      <c r="D364" s="133" t="s">
        <v>133</v>
      </c>
      <c r="E364" s="134" t="s">
        <v>309</v>
      </c>
      <c r="F364" s="135" t="s">
        <v>310</v>
      </c>
      <c r="G364" s="136" t="s">
        <v>225</v>
      </c>
      <c r="H364" s="137">
        <v>37</v>
      </c>
      <c r="I364" s="138"/>
      <c r="J364" s="137">
        <f>ROUND(I364*H364,2)</f>
        <v>0</v>
      </c>
      <c r="K364" s="135" t="s">
        <v>137</v>
      </c>
      <c r="L364" s="32"/>
      <c r="M364" s="139" t="s">
        <v>1</v>
      </c>
      <c r="N364" s="140" t="s">
        <v>44</v>
      </c>
      <c r="P364" s="141">
        <f>O364*H364</f>
        <v>0</v>
      </c>
      <c r="Q364" s="141">
        <v>1.89</v>
      </c>
      <c r="R364" s="141">
        <f>Q364*H364</f>
        <v>69.929999999999993</v>
      </c>
      <c r="S364" s="141">
        <v>0</v>
      </c>
      <c r="T364" s="142">
        <f>S364*H364</f>
        <v>0</v>
      </c>
      <c r="AR364" s="143" t="s">
        <v>138</v>
      </c>
      <c r="AT364" s="143" t="s">
        <v>133</v>
      </c>
      <c r="AU364" s="143" t="s">
        <v>89</v>
      </c>
      <c r="AY364" s="17" t="s">
        <v>131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7" t="s">
        <v>87</v>
      </c>
      <c r="BK364" s="144">
        <f>ROUND(I364*H364,2)</f>
        <v>0</v>
      </c>
      <c r="BL364" s="17" t="s">
        <v>138</v>
      </c>
      <c r="BM364" s="143" t="s">
        <v>311</v>
      </c>
    </row>
    <row r="365" spans="2:65" s="1" customFormat="1" ht="19.5">
      <c r="B365" s="32"/>
      <c r="D365" s="145" t="s">
        <v>140</v>
      </c>
      <c r="F365" s="146" t="s">
        <v>312</v>
      </c>
      <c r="I365" s="147"/>
      <c r="L365" s="32"/>
      <c r="M365" s="148"/>
      <c r="T365" s="56"/>
      <c r="AT365" s="17" t="s">
        <v>140</v>
      </c>
      <c r="AU365" s="17" t="s">
        <v>89</v>
      </c>
    </row>
    <row r="366" spans="2:65" s="1" customFormat="1" ht="11.25">
      <c r="B366" s="32"/>
      <c r="D366" s="149" t="s">
        <v>142</v>
      </c>
      <c r="F366" s="150" t="s">
        <v>313</v>
      </c>
      <c r="I366" s="147"/>
      <c r="L366" s="32"/>
      <c r="M366" s="148"/>
      <c r="T366" s="56"/>
      <c r="AT366" s="17" t="s">
        <v>142</v>
      </c>
      <c r="AU366" s="17" t="s">
        <v>89</v>
      </c>
    </row>
    <row r="367" spans="2:65" s="12" customFormat="1" ht="11.25">
      <c r="B367" s="151"/>
      <c r="D367" s="145" t="s">
        <v>144</v>
      </c>
      <c r="E367" s="152" t="s">
        <v>1</v>
      </c>
      <c r="F367" s="153" t="s">
        <v>477</v>
      </c>
      <c r="H367" s="152" t="s">
        <v>1</v>
      </c>
      <c r="I367" s="154"/>
      <c r="L367" s="151"/>
      <c r="M367" s="155"/>
      <c r="T367" s="156"/>
      <c r="AT367" s="152" t="s">
        <v>144</v>
      </c>
      <c r="AU367" s="152" t="s">
        <v>89</v>
      </c>
      <c r="AV367" s="12" t="s">
        <v>87</v>
      </c>
      <c r="AW367" s="12" t="s">
        <v>35</v>
      </c>
      <c r="AX367" s="12" t="s">
        <v>79</v>
      </c>
      <c r="AY367" s="152" t="s">
        <v>131</v>
      </c>
    </row>
    <row r="368" spans="2:65" s="12" customFormat="1" ht="11.25">
      <c r="B368" s="151"/>
      <c r="D368" s="145" t="s">
        <v>144</v>
      </c>
      <c r="E368" s="152" t="s">
        <v>1</v>
      </c>
      <c r="F368" s="153" t="s">
        <v>314</v>
      </c>
      <c r="H368" s="152" t="s">
        <v>1</v>
      </c>
      <c r="I368" s="154"/>
      <c r="L368" s="151"/>
      <c r="M368" s="155"/>
      <c r="T368" s="156"/>
      <c r="AT368" s="152" t="s">
        <v>144</v>
      </c>
      <c r="AU368" s="152" t="s">
        <v>89</v>
      </c>
      <c r="AV368" s="12" t="s">
        <v>87</v>
      </c>
      <c r="AW368" s="12" t="s">
        <v>35</v>
      </c>
      <c r="AX368" s="12" t="s">
        <v>79</v>
      </c>
      <c r="AY368" s="152" t="s">
        <v>131</v>
      </c>
    </row>
    <row r="369" spans="2:65" s="13" customFormat="1" ht="11.25">
      <c r="B369" s="157"/>
      <c r="D369" s="145" t="s">
        <v>144</v>
      </c>
      <c r="E369" s="158" t="s">
        <v>1</v>
      </c>
      <c r="F369" s="159" t="s">
        <v>602</v>
      </c>
      <c r="H369" s="160">
        <v>37</v>
      </c>
      <c r="I369" s="161"/>
      <c r="L369" s="157"/>
      <c r="M369" s="162"/>
      <c r="T369" s="163"/>
      <c r="AT369" s="158" t="s">
        <v>144</v>
      </c>
      <c r="AU369" s="158" t="s">
        <v>89</v>
      </c>
      <c r="AV369" s="13" t="s">
        <v>89</v>
      </c>
      <c r="AW369" s="13" t="s">
        <v>35</v>
      </c>
      <c r="AX369" s="13" t="s">
        <v>79</v>
      </c>
      <c r="AY369" s="158" t="s">
        <v>131</v>
      </c>
    </row>
    <row r="370" spans="2:65" s="14" customFormat="1" ht="11.25">
      <c r="B370" s="164"/>
      <c r="D370" s="145" t="s">
        <v>144</v>
      </c>
      <c r="E370" s="165" t="s">
        <v>1</v>
      </c>
      <c r="F370" s="166" t="s">
        <v>147</v>
      </c>
      <c r="H370" s="167">
        <v>37</v>
      </c>
      <c r="I370" s="168"/>
      <c r="L370" s="164"/>
      <c r="M370" s="169"/>
      <c r="T370" s="170"/>
      <c r="AT370" s="165" t="s">
        <v>144</v>
      </c>
      <c r="AU370" s="165" t="s">
        <v>89</v>
      </c>
      <c r="AV370" s="14" t="s">
        <v>138</v>
      </c>
      <c r="AW370" s="14" t="s">
        <v>35</v>
      </c>
      <c r="AX370" s="14" t="s">
        <v>87</v>
      </c>
      <c r="AY370" s="165" t="s">
        <v>131</v>
      </c>
    </row>
    <row r="371" spans="2:65" s="1" customFormat="1" ht="24.2" customHeight="1">
      <c r="B371" s="132"/>
      <c r="C371" s="133" t="s">
        <v>603</v>
      </c>
      <c r="D371" s="133" t="s">
        <v>133</v>
      </c>
      <c r="E371" s="134" t="s">
        <v>317</v>
      </c>
      <c r="F371" s="135" t="s">
        <v>318</v>
      </c>
      <c r="G371" s="136" t="s">
        <v>225</v>
      </c>
      <c r="H371" s="137">
        <v>106.5</v>
      </c>
      <c r="I371" s="138"/>
      <c r="J371" s="137">
        <f>ROUND(I371*H371,2)</f>
        <v>0</v>
      </c>
      <c r="K371" s="135" t="s">
        <v>137</v>
      </c>
      <c r="L371" s="32"/>
      <c r="M371" s="139" t="s">
        <v>1</v>
      </c>
      <c r="N371" s="140" t="s">
        <v>44</v>
      </c>
      <c r="P371" s="141">
        <f>O371*H371</f>
        <v>0</v>
      </c>
      <c r="Q371" s="141">
        <v>1.9967999999999999</v>
      </c>
      <c r="R371" s="141">
        <f>Q371*H371</f>
        <v>212.6592</v>
      </c>
      <c r="S371" s="141">
        <v>0</v>
      </c>
      <c r="T371" s="142">
        <f>S371*H371</f>
        <v>0</v>
      </c>
      <c r="AR371" s="143" t="s">
        <v>138</v>
      </c>
      <c r="AT371" s="143" t="s">
        <v>133</v>
      </c>
      <c r="AU371" s="143" t="s">
        <v>89</v>
      </c>
      <c r="AY371" s="17" t="s">
        <v>131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87</v>
      </c>
      <c r="BK371" s="144">
        <f>ROUND(I371*H371,2)</f>
        <v>0</v>
      </c>
      <c r="BL371" s="17" t="s">
        <v>138</v>
      </c>
      <c r="BM371" s="143" t="s">
        <v>604</v>
      </c>
    </row>
    <row r="372" spans="2:65" s="1" customFormat="1" ht="19.5">
      <c r="B372" s="32"/>
      <c r="D372" s="145" t="s">
        <v>140</v>
      </c>
      <c r="F372" s="146" t="s">
        <v>605</v>
      </c>
      <c r="I372" s="147"/>
      <c r="L372" s="32"/>
      <c r="M372" s="148"/>
      <c r="T372" s="56"/>
      <c r="AT372" s="17" t="s">
        <v>140</v>
      </c>
      <c r="AU372" s="17" t="s">
        <v>89</v>
      </c>
    </row>
    <row r="373" spans="2:65" s="1" customFormat="1" ht="11.25">
      <c r="B373" s="32"/>
      <c r="D373" s="149" t="s">
        <v>142</v>
      </c>
      <c r="F373" s="150" t="s">
        <v>321</v>
      </c>
      <c r="I373" s="147"/>
      <c r="L373" s="32"/>
      <c r="M373" s="148"/>
      <c r="T373" s="56"/>
      <c r="AT373" s="17" t="s">
        <v>142</v>
      </c>
      <c r="AU373" s="17" t="s">
        <v>89</v>
      </c>
    </row>
    <row r="374" spans="2:65" s="12" customFormat="1" ht="11.25">
      <c r="B374" s="151"/>
      <c r="D374" s="145" t="s">
        <v>144</v>
      </c>
      <c r="E374" s="152" t="s">
        <v>1</v>
      </c>
      <c r="F374" s="153" t="s">
        <v>477</v>
      </c>
      <c r="H374" s="152" t="s">
        <v>1</v>
      </c>
      <c r="I374" s="154"/>
      <c r="L374" s="151"/>
      <c r="M374" s="155"/>
      <c r="T374" s="156"/>
      <c r="AT374" s="152" t="s">
        <v>144</v>
      </c>
      <c r="AU374" s="152" t="s">
        <v>89</v>
      </c>
      <c r="AV374" s="12" t="s">
        <v>87</v>
      </c>
      <c r="AW374" s="12" t="s">
        <v>35</v>
      </c>
      <c r="AX374" s="12" t="s">
        <v>79</v>
      </c>
      <c r="AY374" s="152" t="s">
        <v>131</v>
      </c>
    </row>
    <row r="375" spans="2:65" s="12" customFormat="1" ht="11.25">
      <c r="B375" s="151"/>
      <c r="D375" s="145" t="s">
        <v>144</v>
      </c>
      <c r="E375" s="152" t="s">
        <v>1</v>
      </c>
      <c r="F375" s="153" t="s">
        <v>322</v>
      </c>
      <c r="H375" s="152" t="s">
        <v>1</v>
      </c>
      <c r="I375" s="154"/>
      <c r="L375" s="151"/>
      <c r="M375" s="155"/>
      <c r="T375" s="156"/>
      <c r="AT375" s="152" t="s">
        <v>144</v>
      </c>
      <c r="AU375" s="152" t="s">
        <v>89</v>
      </c>
      <c r="AV375" s="12" t="s">
        <v>87</v>
      </c>
      <c r="AW375" s="12" t="s">
        <v>35</v>
      </c>
      <c r="AX375" s="12" t="s">
        <v>79</v>
      </c>
      <c r="AY375" s="152" t="s">
        <v>131</v>
      </c>
    </row>
    <row r="376" spans="2:65" s="13" customFormat="1" ht="11.25">
      <c r="B376" s="157"/>
      <c r="D376" s="145" t="s">
        <v>144</v>
      </c>
      <c r="E376" s="158" t="s">
        <v>1</v>
      </c>
      <c r="F376" s="159" t="s">
        <v>606</v>
      </c>
      <c r="H376" s="160">
        <v>89.4</v>
      </c>
      <c r="I376" s="161"/>
      <c r="L376" s="157"/>
      <c r="M376" s="162"/>
      <c r="T376" s="163"/>
      <c r="AT376" s="158" t="s">
        <v>144</v>
      </c>
      <c r="AU376" s="158" t="s">
        <v>89</v>
      </c>
      <c r="AV376" s="13" t="s">
        <v>89</v>
      </c>
      <c r="AW376" s="13" t="s">
        <v>35</v>
      </c>
      <c r="AX376" s="13" t="s">
        <v>79</v>
      </c>
      <c r="AY376" s="158" t="s">
        <v>131</v>
      </c>
    </row>
    <row r="377" spans="2:65" s="12" customFormat="1" ht="11.25">
      <c r="B377" s="151"/>
      <c r="D377" s="145" t="s">
        <v>144</v>
      </c>
      <c r="E377" s="152" t="s">
        <v>1</v>
      </c>
      <c r="F377" s="153" t="s">
        <v>324</v>
      </c>
      <c r="H377" s="152" t="s">
        <v>1</v>
      </c>
      <c r="I377" s="154"/>
      <c r="L377" s="151"/>
      <c r="M377" s="155"/>
      <c r="T377" s="156"/>
      <c r="AT377" s="152" t="s">
        <v>144</v>
      </c>
      <c r="AU377" s="152" t="s">
        <v>89</v>
      </c>
      <c r="AV377" s="12" t="s">
        <v>87</v>
      </c>
      <c r="AW377" s="12" t="s">
        <v>35</v>
      </c>
      <c r="AX377" s="12" t="s">
        <v>79</v>
      </c>
      <c r="AY377" s="152" t="s">
        <v>131</v>
      </c>
    </row>
    <row r="378" spans="2:65" s="13" customFormat="1" ht="11.25">
      <c r="B378" s="157"/>
      <c r="D378" s="145" t="s">
        <v>144</v>
      </c>
      <c r="E378" s="158" t="s">
        <v>1</v>
      </c>
      <c r="F378" s="159" t="s">
        <v>607</v>
      </c>
      <c r="H378" s="160">
        <v>9.6999999999999993</v>
      </c>
      <c r="I378" s="161"/>
      <c r="L378" s="157"/>
      <c r="M378" s="162"/>
      <c r="T378" s="163"/>
      <c r="AT378" s="158" t="s">
        <v>144</v>
      </c>
      <c r="AU378" s="158" t="s">
        <v>89</v>
      </c>
      <c r="AV378" s="13" t="s">
        <v>89</v>
      </c>
      <c r="AW378" s="13" t="s">
        <v>35</v>
      </c>
      <c r="AX378" s="13" t="s">
        <v>79</v>
      </c>
      <c r="AY378" s="158" t="s">
        <v>131</v>
      </c>
    </row>
    <row r="379" spans="2:65" s="12" customFormat="1" ht="11.25">
      <c r="B379" s="151"/>
      <c r="D379" s="145" t="s">
        <v>144</v>
      </c>
      <c r="E379" s="152" t="s">
        <v>1</v>
      </c>
      <c r="F379" s="153" t="s">
        <v>608</v>
      </c>
      <c r="H379" s="152" t="s">
        <v>1</v>
      </c>
      <c r="I379" s="154"/>
      <c r="L379" s="151"/>
      <c r="M379" s="155"/>
      <c r="T379" s="156"/>
      <c r="AT379" s="152" t="s">
        <v>144</v>
      </c>
      <c r="AU379" s="152" t="s">
        <v>89</v>
      </c>
      <c r="AV379" s="12" t="s">
        <v>87</v>
      </c>
      <c r="AW379" s="12" t="s">
        <v>35</v>
      </c>
      <c r="AX379" s="12" t="s">
        <v>79</v>
      </c>
      <c r="AY379" s="152" t="s">
        <v>131</v>
      </c>
    </row>
    <row r="380" spans="2:65" s="13" customFormat="1" ht="11.25">
      <c r="B380" s="157"/>
      <c r="D380" s="145" t="s">
        <v>144</v>
      </c>
      <c r="E380" s="158" t="s">
        <v>1</v>
      </c>
      <c r="F380" s="159" t="s">
        <v>609</v>
      </c>
      <c r="H380" s="160">
        <v>7.4</v>
      </c>
      <c r="I380" s="161"/>
      <c r="L380" s="157"/>
      <c r="M380" s="162"/>
      <c r="T380" s="163"/>
      <c r="AT380" s="158" t="s">
        <v>144</v>
      </c>
      <c r="AU380" s="158" t="s">
        <v>89</v>
      </c>
      <c r="AV380" s="13" t="s">
        <v>89</v>
      </c>
      <c r="AW380" s="13" t="s">
        <v>35</v>
      </c>
      <c r="AX380" s="13" t="s">
        <v>79</v>
      </c>
      <c r="AY380" s="158" t="s">
        <v>131</v>
      </c>
    </row>
    <row r="381" spans="2:65" s="14" customFormat="1" ht="11.25">
      <c r="B381" s="164"/>
      <c r="D381" s="145" t="s">
        <v>144</v>
      </c>
      <c r="E381" s="165" t="s">
        <v>1</v>
      </c>
      <c r="F381" s="166" t="s">
        <v>147</v>
      </c>
      <c r="H381" s="167">
        <v>106.50000000000001</v>
      </c>
      <c r="I381" s="168"/>
      <c r="L381" s="164"/>
      <c r="M381" s="169"/>
      <c r="T381" s="170"/>
      <c r="AT381" s="165" t="s">
        <v>144</v>
      </c>
      <c r="AU381" s="165" t="s">
        <v>89</v>
      </c>
      <c r="AV381" s="14" t="s">
        <v>138</v>
      </c>
      <c r="AW381" s="14" t="s">
        <v>35</v>
      </c>
      <c r="AX381" s="14" t="s">
        <v>87</v>
      </c>
      <c r="AY381" s="165" t="s">
        <v>131</v>
      </c>
    </row>
    <row r="382" spans="2:65" s="1" customFormat="1" ht="16.5" customHeight="1">
      <c r="B382" s="132"/>
      <c r="C382" s="133" t="s">
        <v>610</v>
      </c>
      <c r="D382" s="133" t="s">
        <v>133</v>
      </c>
      <c r="E382" s="134" t="s">
        <v>327</v>
      </c>
      <c r="F382" s="135" t="s">
        <v>328</v>
      </c>
      <c r="G382" s="136" t="s">
        <v>136</v>
      </c>
      <c r="H382" s="137">
        <v>250.39</v>
      </c>
      <c r="I382" s="138"/>
      <c r="J382" s="137">
        <f>ROUND(I382*H382,2)</f>
        <v>0</v>
      </c>
      <c r="K382" s="135" t="s">
        <v>137</v>
      </c>
      <c r="L382" s="32"/>
      <c r="M382" s="139" t="s">
        <v>1</v>
      </c>
      <c r="N382" s="140" t="s">
        <v>44</v>
      </c>
      <c r="P382" s="141">
        <f>O382*H382</f>
        <v>0</v>
      </c>
      <c r="Q382" s="141">
        <v>0</v>
      </c>
      <c r="R382" s="141">
        <f>Q382*H382</f>
        <v>0</v>
      </c>
      <c r="S382" s="141">
        <v>0</v>
      </c>
      <c r="T382" s="142">
        <f>S382*H382</f>
        <v>0</v>
      </c>
      <c r="AR382" s="143" t="s">
        <v>138</v>
      </c>
      <c r="AT382" s="143" t="s">
        <v>133</v>
      </c>
      <c r="AU382" s="143" t="s">
        <v>89</v>
      </c>
      <c r="AY382" s="17" t="s">
        <v>131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87</v>
      </c>
      <c r="BK382" s="144">
        <f>ROUND(I382*H382,2)</f>
        <v>0</v>
      </c>
      <c r="BL382" s="17" t="s">
        <v>138</v>
      </c>
      <c r="BM382" s="143" t="s">
        <v>611</v>
      </c>
    </row>
    <row r="383" spans="2:65" s="1" customFormat="1" ht="19.5">
      <c r="B383" s="32"/>
      <c r="D383" s="145" t="s">
        <v>140</v>
      </c>
      <c r="F383" s="146" t="s">
        <v>330</v>
      </c>
      <c r="I383" s="147"/>
      <c r="L383" s="32"/>
      <c r="M383" s="148"/>
      <c r="T383" s="56"/>
      <c r="AT383" s="17" t="s">
        <v>140</v>
      </c>
      <c r="AU383" s="17" t="s">
        <v>89</v>
      </c>
    </row>
    <row r="384" spans="2:65" s="1" customFormat="1" ht="11.25">
      <c r="B384" s="32"/>
      <c r="D384" s="149" t="s">
        <v>142</v>
      </c>
      <c r="F384" s="150" t="s">
        <v>331</v>
      </c>
      <c r="I384" s="147"/>
      <c r="L384" s="32"/>
      <c r="M384" s="148"/>
      <c r="T384" s="56"/>
      <c r="AT384" s="17" t="s">
        <v>142</v>
      </c>
      <c r="AU384" s="17" t="s">
        <v>89</v>
      </c>
    </row>
    <row r="385" spans="2:65" s="12" customFormat="1" ht="11.25">
      <c r="B385" s="151"/>
      <c r="D385" s="145" t="s">
        <v>144</v>
      </c>
      <c r="E385" s="152" t="s">
        <v>1</v>
      </c>
      <c r="F385" s="153" t="s">
        <v>332</v>
      </c>
      <c r="H385" s="152" t="s">
        <v>1</v>
      </c>
      <c r="I385" s="154"/>
      <c r="L385" s="151"/>
      <c r="M385" s="155"/>
      <c r="T385" s="156"/>
      <c r="AT385" s="152" t="s">
        <v>144</v>
      </c>
      <c r="AU385" s="152" t="s">
        <v>89</v>
      </c>
      <c r="AV385" s="12" t="s">
        <v>87</v>
      </c>
      <c r="AW385" s="12" t="s">
        <v>35</v>
      </c>
      <c r="AX385" s="12" t="s">
        <v>79</v>
      </c>
      <c r="AY385" s="152" t="s">
        <v>131</v>
      </c>
    </row>
    <row r="386" spans="2:65" s="13" customFormat="1" ht="11.25">
      <c r="B386" s="157"/>
      <c r="D386" s="145" t="s">
        <v>144</v>
      </c>
      <c r="E386" s="158" t="s">
        <v>1</v>
      </c>
      <c r="F386" s="159" t="s">
        <v>612</v>
      </c>
      <c r="H386" s="160">
        <v>223.5</v>
      </c>
      <c r="I386" s="161"/>
      <c r="L386" s="157"/>
      <c r="M386" s="162"/>
      <c r="T386" s="163"/>
      <c r="AT386" s="158" t="s">
        <v>144</v>
      </c>
      <c r="AU386" s="158" t="s">
        <v>89</v>
      </c>
      <c r="AV386" s="13" t="s">
        <v>89</v>
      </c>
      <c r="AW386" s="13" t="s">
        <v>35</v>
      </c>
      <c r="AX386" s="13" t="s">
        <v>79</v>
      </c>
      <c r="AY386" s="158" t="s">
        <v>131</v>
      </c>
    </row>
    <row r="387" spans="2:65" s="12" customFormat="1" ht="11.25">
      <c r="B387" s="151"/>
      <c r="D387" s="145" t="s">
        <v>144</v>
      </c>
      <c r="E387" s="152" t="s">
        <v>1</v>
      </c>
      <c r="F387" s="153" t="s">
        <v>324</v>
      </c>
      <c r="H387" s="152" t="s">
        <v>1</v>
      </c>
      <c r="I387" s="154"/>
      <c r="L387" s="151"/>
      <c r="M387" s="155"/>
      <c r="T387" s="156"/>
      <c r="AT387" s="152" t="s">
        <v>144</v>
      </c>
      <c r="AU387" s="152" t="s">
        <v>89</v>
      </c>
      <c r="AV387" s="12" t="s">
        <v>87</v>
      </c>
      <c r="AW387" s="12" t="s">
        <v>35</v>
      </c>
      <c r="AX387" s="12" t="s">
        <v>79</v>
      </c>
      <c r="AY387" s="152" t="s">
        <v>131</v>
      </c>
    </row>
    <row r="388" spans="2:65" s="13" customFormat="1" ht="11.25">
      <c r="B388" s="157"/>
      <c r="D388" s="145" t="s">
        <v>144</v>
      </c>
      <c r="E388" s="158" t="s">
        <v>1</v>
      </c>
      <c r="F388" s="159" t="s">
        <v>613</v>
      </c>
      <c r="H388" s="160">
        <v>17.64</v>
      </c>
      <c r="I388" s="161"/>
      <c r="L388" s="157"/>
      <c r="M388" s="162"/>
      <c r="T388" s="163"/>
      <c r="AT388" s="158" t="s">
        <v>144</v>
      </c>
      <c r="AU388" s="158" t="s">
        <v>89</v>
      </c>
      <c r="AV388" s="13" t="s">
        <v>89</v>
      </c>
      <c r="AW388" s="13" t="s">
        <v>35</v>
      </c>
      <c r="AX388" s="13" t="s">
        <v>79</v>
      </c>
      <c r="AY388" s="158" t="s">
        <v>131</v>
      </c>
    </row>
    <row r="389" spans="2:65" s="12" customFormat="1" ht="11.25">
      <c r="B389" s="151"/>
      <c r="D389" s="145" t="s">
        <v>144</v>
      </c>
      <c r="E389" s="152" t="s">
        <v>1</v>
      </c>
      <c r="F389" s="153" t="s">
        <v>608</v>
      </c>
      <c r="H389" s="152" t="s">
        <v>1</v>
      </c>
      <c r="I389" s="154"/>
      <c r="L389" s="151"/>
      <c r="M389" s="155"/>
      <c r="T389" s="156"/>
      <c r="AT389" s="152" t="s">
        <v>144</v>
      </c>
      <c r="AU389" s="152" t="s">
        <v>89</v>
      </c>
      <c r="AV389" s="12" t="s">
        <v>87</v>
      </c>
      <c r="AW389" s="12" t="s">
        <v>35</v>
      </c>
      <c r="AX389" s="12" t="s">
        <v>79</v>
      </c>
      <c r="AY389" s="152" t="s">
        <v>131</v>
      </c>
    </row>
    <row r="390" spans="2:65" s="13" customFormat="1" ht="11.25">
      <c r="B390" s="157"/>
      <c r="D390" s="145" t="s">
        <v>144</v>
      </c>
      <c r="E390" s="158" t="s">
        <v>1</v>
      </c>
      <c r="F390" s="159" t="s">
        <v>614</v>
      </c>
      <c r="H390" s="160">
        <v>9.25</v>
      </c>
      <c r="I390" s="161"/>
      <c r="L390" s="157"/>
      <c r="M390" s="162"/>
      <c r="T390" s="163"/>
      <c r="AT390" s="158" t="s">
        <v>144</v>
      </c>
      <c r="AU390" s="158" t="s">
        <v>89</v>
      </c>
      <c r="AV390" s="13" t="s">
        <v>89</v>
      </c>
      <c r="AW390" s="13" t="s">
        <v>35</v>
      </c>
      <c r="AX390" s="13" t="s">
        <v>79</v>
      </c>
      <c r="AY390" s="158" t="s">
        <v>131</v>
      </c>
    </row>
    <row r="391" spans="2:65" s="14" customFormat="1" ht="11.25">
      <c r="B391" s="164"/>
      <c r="D391" s="145" t="s">
        <v>144</v>
      </c>
      <c r="E391" s="165" t="s">
        <v>1</v>
      </c>
      <c r="F391" s="166" t="s">
        <v>147</v>
      </c>
      <c r="H391" s="167">
        <v>250.39</v>
      </c>
      <c r="I391" s="168"/>
      <c r="L391" s="164"/>
      <c r="M391" s="169"/>
      <c r="T391" s="170"/>
      <c r="AT391" s="165" t="s">
        <v>144</v>
      </c>
      <c r="AU391" s="165" t="s">
        <v>89</v>
      </c>
      <c r="AV391" s="14" t="s">
        <v>138</v>
      </c>
      <c r="AW391" s="14" t="s">
        <v>35</v>
      </c>
      <c r="AX391" s="14" t="s">
        <v>87</v>
      </c>
      <c r="AY391" s="165" t="s">
        <v>131</v>
      </c>
    </row>
    <row r="392" spans="2:65" s="1" customFormat="1" ht="16.5" customHeight="1">
      <c r="B392" s="132"/>
      <c r="C392" s="133" t="s">
        <v>615</v>
      </c>
      <c r="D392" s="133" t="s">
        <v>133</v>
      </c>
      <c r="E392" s="134" t="s">
        <v>616</v>
      </c>
      <c r="F392" s="135" t="s">
        <v>617</v>
      </c>
      <c r="G392" s="136" t="s">
        <v>225</v>
      </c>
      <c r="H392" s="137">
        <v>2.8</v>
      </c>
      <c r="I392" s="138"/>
      <c r="J392" s="137">
        <f>ROUND(I392*H392,2)</f>
        <v>0</v>
      </c>
      <c r="K392" s="135" t="s">
        <v>160</v>
      </c>
      <c r="L392" s="32"/>
      <c r="M392" s="139" t="s">
        <v>1</v>
      </c>
      <c r="N392" s="140" t="s">
        <v>44</v>
      </c>
      <c r="P392" s="141">
        <f>O392*H392</f>
        <v>0</v>
      </c>
      <c r="Q392" s="141">
        <v>3.0390000000000001</v>
      </c>
      <c r="R392" s="141">
        <f>Q392*H392</f>
        <v>8.5091999999999999</v>
      </c>
      <c r="S392" s="141">
        <v>0</v>
      </c>
      <c r="T392" s="142">
        <f>S392*H392</f>
        <v>0</v>
      </c>
      <c r="AR392" s="143" t="s">
        <v>138</v>
      </c>
      <c r="AT392" s="143" t="s">
        <v>133</v>
      </c>
      <c r="AU392" s="143" t="s">
        <v>89</v>
      </c>
      <c r="AY392" s="17" t="s">
        <v>131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7" t="s">
        <v>87</v>
      </c>
      <c r="BK392" s="144">
        <f>ROUND(I392*H392,2)</f>
        <v>0</v>
      </c>
      <c r="BL392" s="17" t="s">
        <v>138</v>
      </c>
      <c r="BM392" s="143" t="s">
        <v>618</v>
      </c>
    </row>
    <row r="393" spans="2:65" s="1" customFormat="1" ht="19.5">
      <c r="B393" s="32"/>
      <c r="D393" s="145" t="s">
        <v>140</v>
      </c>
      <c r="F393" s="146" t="s">
        <v>605</v>
      </c>
      <c r="I393" s="147"/>
      <c r="L393" s="32"/>
      <c r="M393" s="148"/>
      <c r="T393" s="56"/>
      <c r="AT393" s="17" t="s">
        <v>140</v>
      </c>
      <c r="AU393" s="17" t="s">
        <v>89</v>
      </c>
    </row>
    <row r="394" spans="2:65" s="12" customFormat="1" ht="11.25">
      <c r="B394" s="151"/>
      <c r="D394" s="145" t="s">
        <v>144</v>
      </c>
      <c r="E394" s="152" t="s">
        <v>1</v>
      </c>
      <c r="F394" s="153" t="s">
        <v>477</v>
      </c>
      <c r="H394" s="152" t="s">
        <v>1</v>
      </c>
      <c r="I394" s="154"/>
      <c r="L394" s="151"/>
      <c r="M394" s="155"/>
      <c r="T394" s="156"/>
      <c r="AT394" s="152" t="s">
        <v>144</v>
      </c>
      <c r="AU394" s="152" t="s">
        <v>89</v>
      </c>
      <c r="AV394" s="12" t="s">
        <v>87</v>
      </c>
      <c r="AW394" s="12" t="s">
        <v>35</v>
      </c>
      <c r="AX394" s="12" t="s">
        <v>79</v>
      </c>
      <c r="AY394" s="152" t="s">
        <v>131</v>
      </c>
    </row>
    <row r="395" spans="2:65" s="12" customFormat="1" ht="11.25">
      <c r="B395" s="151"/>
      <c r="D395" s="145" t="s">
        <v>144</v>
      </c>
      <c r="E395" s="152" t="s">
        <v>1</v>
      </c>
      <c r="F395" s="153" t="s">
        <v>619</v>
      </c>
      <c r="H395" s="152" t="s">
        <v>1</v>
      </c>
      <c r="I395" s="154"/>
      <c r="L395" s="151"/>
      <c r="M395" s="155"/>
      <c r="T395" s="156"/>
      <c r="AT395" s="152" t="s">
        <v>144</v>
      </c>
      <c r="AU395" s="152" t="s">
        <v>89</v>
      </c>
      <c r="AV395" s="12" t="s">
        <v>87</v>
      </c>
      <c r="AW395" s="12" t="s">
        <v>35</v>
      </c>
      <c r="AX395" s="12" t="s">
        <v>79</v>
      </c>
      <c r="AY395" s="152" t="s">
        <v>131</v>
      </c>
    </row>
    <row r="396" spans="2:65" s="13" customFormat="1" ht="11.25">
      <c r="B396" s="157"/>
      <c r="D396" s="145" t="s">
        <v>144</v>
      </c>
      <c r="E396" s="158" t="s">
        <v>1</v>
      </c>
      <c r="F396" s="159" t="s">
        <v>620</v>
      </c>
      <c r="H396" s="160">
        <v>2.8</v>
      </c>
      <c r="I396" s="161"/>
      <c r="L396" s="157"/>
      <c r="M396" s="162"/>
      <c r="T396" s="163"/>
      <c r="AT396" s="158" t="s">
        <v>144</v>
      </c>
      <c r="AU396" s="158" t="s">
        <v>89</v>
      </c>
      <c r="AV396" s="13" t="s">
        <v>89</v>
      </c>
      <c r="AW396" s="13" t="s">
        <v>35</v>
      </c>
      <c r="AX396" s="13" t="s">
        <v>79</v>
      </c>
      <c r="AY396" s="158" t="s">
        <v>131</v>
      </c>
    </row>
    <row r="397" spans="2:65" s="14" customFormat="1" ht="11.25">
      <c r="B397" s="164"/>
      <c r="D397" s="145" t="s">
        <v>144</v>
      </c>
      <c r="E397" s="165" t="s">
        <v>1</v>
      </c>
      <c r="F397" s="166" t="s">
        <v>147</v>
      </c>
      <c r="H397" s="167">
        <v>2.8</v>
      </c>
      <c r="I397" s="168"/>
      <c r="L397" s="164"/>
      <c r="M397" s="169"/>
      <c r="T397" s="170"/>
      <c r="AT397" s="165" t="s">
        <v>144</v>
      </c>
      <c r="AU397" s="165" t="s">
        <v>89</v>
      </c>
      <c r="AV397" s="14" t="s">
        <v>138</v>
      </c>
      <c r="AW397" s="14" t="s">
        <v>35</v>
      </c>
      <c r="AX397" s="14" t="s">
        <v>87</v>
      </c>
      <c r="AY397" s="165" t="s">
        <v>131</v>
      </c>
    </row>
    <row r="398" spans="2:65" s="1" customFormat="1" ht="16.5" customHeight="1">
      <c r="B398" s="132"/>
      <c r="C398" s="133" t="s">
        <v>621</v>
      </c>
      <c r="D398" s="133" t="s">
        <v>133</v>
      </c>
      <c r="E398" s="134" t="s">
        <v>336</v>
      </c>
      <c r="F398" s="135" t="s">
        <v>337</v>
      </c>
      <c r="G398" s="136" t="s">
        <v>225</v>
      </c>
      <c r="H398" s="137">
        <v>3</v>
      </c>
      <c r="I398" s="138"/>
      <c r="J398" s="137">
        <f>ROUND(I398*H398,2)</f>
        <v>0</v>
      </c>
      <c r="K398" s="135" t="s">
        <v>160</v>
      </c>
      <c r="L398" s="32"/>
      <c r="M398" s="139" t="s">
        <v>1</v>
      </c>
      <c r="N398" s="140" t="s">
        <v>44</v>
      </c>
      <c r="P398" s="141">
        <f>O398*H398</f>
        <v>0</v>
      </c>
      <c r="Q398" s="141">
        <v>2.3199999999999998</v>
      </c>
      <c r="R398" s="141">
        <f>Q398*H398</f>
        <v>6.9599999999999991</v>
      </c>
      <c r="S398" s="141">
        <v>0</v>
      </c>
      <c r="T398" s="142">
        <f>S398*H398</f>
        <v>0</v>
      </c>
      <c r="AR398" s="143" t="s">
        <v>138</v>
      </c>
      <c r="AT398" s="143" t="s">
        <v>133</v>
      </c>
      <c r="AU398" s="143" t="s">
        <v>89</v>
      </c>
      <c r="AY398" s="17" t="s">
        <v>131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87</v>
      </c>
      <c r="BK398" s="144">
        <f>ROUND(I398*H398,2)</f>
        <v>0</v>
      </c>
      <c r="BL398" s="17" t="s">
        <v>138</v>
      </c>
      <c r="BM398" s="143" t="s">
        <v>622</v>
      </c>
    </row>
    <row r="399" spans="2:65" s="12" customFormat="1" ht="11.25">
      <c r="B399" s="151"/>
      <c r="D399" s="145" t="s">
        <v>144</v>
      </c>
      <c r="E399" s="152" t="s">
        <v>1</v>
      </c>
      <c r="F399" s="153" t="s">
        <v>477</v>
      </c>
      <c r="H399" s="152" t="s">
        <v>1</v>
      </c>
      <c r="I399" s="154"/>
      <c r="L399" s="151"/>
      <c r="M399" s="155"/>
      <c r="T399" s="156"/>
      <c r="AT399" s="152" t="s">
        <v>144</v>
      </c>
      <c r="AU399" s="152" t="s">
        <v>89</v>
      </c>
      <c r="AV399" s="12" t="s">
        <v>87</v>
      </c>
      <c r="AW399" s="12" t="s">
        <v>35</v>
      </c>
      <c r="AX399" s="12" t="s">
        <v>79</v>
      </c>
      <c r="AY399" s="152" t="s">
        <v>131</v>
      </c>
    </row>
    <row r="400" spans="2:65" s="12" customFormat="1" ht="22.5">
      <c r="B400" s="151"/>
      <c r="D400" s="145" t="s">
        <v>144</v>
      </c>
      <c r="E400" s="152" t="s">
        <v>1</v>
      </c>
      <c r="F400" s="153" t="s">
        <v>339</v>
      </c>
      <c r="H400" s="152" t="s">
        <v>1</v>
      </c>
      <c r="I400" s="154"/>
      <c r="L400" s="151"/>
      <c r="M400" s="155"/>
      <c r="T400" s="156"/>
      <c r="AT400" s="152" t="s">
        <v>144</v>
      </c>
      <c r="AU400" s="152" t="s">
        <v>89</v>
      </c>
      <c r="AV400" s="12" t="s">
        <v>87</v>
      </c>
      <c r="AW400" s="12" t="s">
        <v>35</v>
      </c>
      <c r="AX400" s="12" t="s">
        <v>79</v>
      </c>
      <c r="AY400" s="152" t="s">
        <v>131</v>
      </c>
    </row>
    <row r="401" spans="2:65" s="13" customFormat="1" ht="11.25">
      <c r="B401" s="157"/>
      <c r="D401" s="145" t="s">
        <v>144</v>
      </c>
      <c r="E401" s="158" t="s">
        <v>1</v>
      </c>
      <c r="F401" s="159" t="s">
        <v>623</v>
      </c>
      <c r="H401" s="160">
        <v>3</v>
      </c>
      <c r="I401" s="161"/>
      <c r="L401" s="157"/>
      <c r="M401" s="162"/>
      <c r="T401" s="163"/>
      <c r="AT401" s="158" t="s">
        <v>144</v>
      </c>
      <c r="AU401" s="158" t="s">
        <v>89</v>
      </c>
      <c r="AV401" s="13" t="s">
        <v>89</v>
      </c>
      <c r="AW401" s="13" t="s">
        <v>35</v>
      </c>
      <c r="AX401" s="13" t="s">
        <v>79</v>
      </c>
      <c r="AY401" s="158" t="s">
        <v>131</v>
      </c>
    </row>
    <row r="402" spans="2:65" s="14" customFormat="1" ht="11.25">
      <c r="B402" s="164"/>
      <c r="D402" s="145" t="s">
        <v>144</v>
      </c>
      <c r="E402" s="165" t="s">
        <v>1</v>
      </c>
      <c r="F402" s="166" t="s">
        <v>147</v>
      </c>
      <c r="H402" s="167">
        <v>3</v>
      </c>
      <c r="I402" s="168"/>
      <c r="L402" s="164"/>
      <c r="M402" s="169"/>
      <c r="T402" s="170"/>
      <c r="AT402" s="165" t="s">
        <v>144</v>
      </c>
      <c r="AU402" s="165" t="s">
        <v>89</v>
      </c>
      <c r="AV402" s="14" t="s">
        <v>138</v>
      </c>
      <c r="AW402" s="14" t="s">
        <v>35</v>
      </c>
      <c r="AX402" s="14" t="s">
        <v>87</v>
      </c>
      <c r="AY402" s="165" t="s">
        <v>131</v>
      </c>
    </row>
    <row r="403" spans="2:65" s="11" customFormat="1" ht="22.9" customHeight="1">
      <c r="B403" s="120"/>
      <c r="D403" s="121" t="s">
        <v>78</v>
      </c>
      <c r="E403" s="130" t="s">
        <v>424</v>
      </c>
      <c r="F403" s="130" t="s">
        <v>425</v>
      </c>
      <c r="I403" s="123"/>
      <c r="J403" s="131">
        <f>BK403</f>
        <v>0</v>
      </c>
      <c r="L403" s="120"/>
      <c r="M403" s="125"/>
      <c r="P403" s="126">
        <f>SUM(P404:P407)</f>
        <v>0</v>
      </c>
      <c r="R403" s="126">
        <f>SUM(R404:R407)</f>
        <v>0</v>
      </c>
      <c r="T403" s="127">
        <f>SUM(T404:T407)</f>
        <v>0</v>
      </c>
      <c r="AR403" s="121" t="s">
        <v>87</v>
      </c>
      <c r="AT403" s="128" t="s">
        <v>78</v>
      </c>
      <c r="AU403" s="128" t="s">
        <v>87</v>
      </c>
      <c r="AY403" s="121" t="s">
        <v>131</v>
      </c>
      <c r="BK403" s="129">
        <f>SUM(BK404:BK407)</f>
        <v>0</v>
      </c>
    </row>
    <row r="404" spans="2:65" s="1" customFormat="1" ht="16.5" customHeight="1">
      <c r="B404" s="132"/>
      <c r="C404" s="133" t="s">
        <v>624</v>
      </c>
      <c r="D404" s="133" t="s">
        <v>133</v>
      </c>
      <c r="E404" s="134" t="s">
        <v>427</v>
      </c>
      <c r="F404" s="135" t="s">
        <v>428</v>
      </c>
      <c r="G404" s="136" t="s">
        <v>346</v>
      </c>
      <c r="H404" s="137">
        <v>115.56</v>
      </c>
      <c r="I404" s="138"/>
      <c r="J404" s="137">
        <f>ROUND(I404*H404,2)</f>
        <v>0</v>
      </c>
      <c r="K404" s="135" t="s">
        <v>160</v>
      </c>
      <c r="L404" s="32"/>
      <c r="M404" s="139" t="s">
        <v>1</v>
      </c>
      <c r="N404" s="140" t="s">
        <v>44</v>
      </c>
      <c r="P404" s="141">
        <f>O404*H404</f>
        <v>0</v>
      </c>
      <c r="Q404" s="141">
        <v>0</v>
      </c>
      <c r="R404" s="141">
        <f>Q404*H404</f>
        <v>0</v>
      </c>
      <c r="S404" s="141">
        <v>0</v>
      </c>
      <c r="T404" s="142">
        <f>S404*H404</f>
        <v>0</v>
      </c>
      <c r="AR404" s="143" t="s">
        <v>138</v>
      </c>
      <c r="AT404" s="143" t="s">
        <v>133</v>
      </c>
      <c r="AU404" s="143" t="s">
        <v>89</v>
      </c>
      <c r="AY404" s="17" t="s">
        <v>131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7" t="s">
        <v>87</v>
      </c>
      <c r="BK404" s="144">
        <f>ROUND(I404*H404,2)</f>
        <v>0</v>
      </c>
      <c r="BL404" s="17" t="s">
        <v>138</v>
      </c>
      <c r="BM404" s="143" t="s">
        <v>625</v>
      </c>
    </row>
    <row r="405" spans="2:65" s="13" customFormat="1" ht="11.25">
      <c r="B405" s="157"/>
      <c r="D405" s="145" t="s">
        <v>144</v>
      </c>
      <c r="E405" s="158" t="s">
        <v>1</v>
      </c>
      <c r="F405" s="159" t="s">
        <v>626</v>
      </c>
      <c r="H405" s="160">
        <v>79.66</v>
      </c>
      <c r="I405" s="161"/>
      <c r="L405" s="157"/>
      <c r="M405" s="162"/>
      <c r="T405" s="163"/>
      <c r="AT405" s="158" t="s">
        <v>144</v>
      </c>
      <c r="AU405" s="158" t="s">
        <v>89</v>
      </c>
      <c r="AV405" s="13" t="s">
        <v>89</v>
      </c>
      <c r="AW405" s="13" t="s">
        <v>35</v>
      </c>
      <c r="AX405" s="13" t="s">
        <v>79</v>
      </c>
      <c r="AY405" s="158" t="s">
        <v>131</v>
      </c>
    </row>
    <row r="406" spans="2:65" s="13" customFormat="1" ht="11.25">
      <c r="B406" s="157"/>
      <c r="D406" s="145" t="s">
        <v>144</v>
      </c>
      <c r="E406" s="158" t="s">
        <v>1</v>
      </c>
      <c r="F406" s="159" t="s">
        <v>627</v>
      </c>
      <c r="H406" s="160">
        <v>35.9</v>
      </c>
      <c r="I406" s="161"/>
      <c r="L406" s="157"/>
      <c r="M406" s="162"/>
      <c r="T406" s="163"/>
      <c r="AT406" s="158" t="s">
        <v>144</v>
      </c>
      <c r="AU406" s="158" t="s">
        <v>89</v>
      </c>
      <c r="AV406" s="13" t="s">
        <v>89</v>
      </c>
      <c r="AW406" s="13" t="s">
        <v>35</v>
      </c>
      <c r="AX406" s="13" t="s">
        <v>79</v>
      </c>
      <c r="AY406" s="158" t="s">
        <v>131</v>
      </c>
    </row>
    <row r="407" spans="2:65" s="14" customFormat="1" ht="11.25">
      <c r="B407" s="164"/>
      <c r="D407" s="145" t="s">
        <v>144</v>
      </c>
      <c r="E407" s="165" t="s">
        <v>1</v>
      </c>
      <c r="F407" s="166" t="s">
        <v>147</v>
      </c>
      <c r="H407" s="167">
        <v>115.56</v>
      </c>
      <c r="I407" s="168"/>
      <c r="L407" s="164"/>
      <c r="M407" s="169"/>
      <c r="T407" s="170"/>
      <c r="AT407" s="165" t="s">
        <v>144</v>
      </c>
      <c r="AU407" s="165" t="s">
        <v>89</v>
      </c>
      <c r="AV407" s="14" t="s">
        <v>138</v>
      </c>
      <c r="AW407" s="14" t="s">
        <v>35</v>
      </c>
      <c r="AX407" s="14" t="s">
        <v>87</v>
      </c>
      <c r="AY407" s="165" t="s">
        <v>131</v>
      </c>
    </row>
    <row r="408" spans="2:65" s="11" customFormat="1" ht="22.9" customHeight="1">
      <c r="B408" s="120"/>
      <c r="D408" s="121" t="s">
        <v>78</v>
      </c>
      <c r="E408" s="130" t="s">
        <v>341</v>
      </c>
      <c r="F408" s="130" t="s">
        <v>342</v>
      </c>
      <c r="I408" s="123"/>
      <c r="J408" s="131">
        <f>BK408</f>
        <v>0</v>
      </c>
      <c r="L408" s="120"/>
      <c r="M408" s="125"/>
      <c r="P408" s="126">
        <f>SUM(P409:P411)</f>
        <v>0</v>
      </c>
      <c r="R408" s="126">
        <f>SUM(R409:R411)</f>
        <v>0</v>
      </c>
      <c r="T408" s="127">
        <f>SUM(T409:T411)</f>
        <v>0</v>
      </c>
      <c r="AR408" s="121" t="s">
        <v>87</v>
      </c>
      <c r="AT408" s="128" t="s">
        <v>78</v>
      </c>
      <c r="AU408" s="128" t="s">
        <v>87</v>
      </c>
      <c r="AY408" s="121" t="s">
        <v>131</v>
      </c>
      <c r="BK408" s="129">
        <f>SUM(BK409:BK411)</f>
        <v>0</v>
      </c>
    </row>
    <row r="409" spans="2:65" s="1" customFormat="1" ht="16.5" customHeight="1">
      <c r="B409" s="132"/>
      <c r="C409" s="133" t="s">
        <v>628</v>
      </c>
      <c r="D409" s="133" t="s">
        <v>133</v>
      </c>
      <c r="E409" s="134" t="s">
        <v>344</v>
      </c>
      <c r="F409" s="135" t="s">
        <v>345</v>
      </c>
      <c r="G409" s="136" t="s">
        <v>346</v>
      </c>
      <c r="H409" s="137">
        <v>298.60000000000002</v>
      </c>
      <c r="I409" s="138"/>
      <c r="J409" s="137">
        <f>ROUND(I409*H409,2)</f>
        <v>0</v>
      </c>
      <c r="K409" s="135" t="s">
        <v>137</v>
      </c>
      <c r="L409" s="32"/>
      <c r="M409" s="139" t="s">
        <v>1</v>
      </c>
      <c r="N409" s="140" t="s">
        <v>44</v>
      </c>
      <c r="P409" s="141">
        <f>O409*H409</f>
        <v>0</v>
      </c>
      <c r="Q409" s="141">
        <v>0</v>
      </c>
      <c r="R409" s="141">
        <f>Q409*H409</f>
        <v>0</v>
      </c>
      <c r="S409" s="141">
        <v>0</v>
      </c>
      <c r="T409" s="142">
        <f>S409*H409</f>
        <v>0</v>
      </c>
      <c r="AR409" s="143" t="s">
        <v>138</v>
      </c>
      <c r="AT409" s="143" t="s">
        <v>133</v>
      </c>
      <c r="AU409" s="143" t="s">
        <v>89</v>
      </c>
      <c r="AY409" s="17" t="s">
        <v>131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87</v>
      </c>
      <c r="BK409" s="144">
        <f>ROUND(I409*H409,2)</f>
        <v>0</v>
      </c>
      <c r="BL409" s="17" t="s">
        <v>138</v>
      </c>
      <c r="BM409" s="143" t="s">
        <v>629</v>
      </c>
    </row>
    <row r="410" spans="2:65" s="1" customFormat="1" ht="19.5">
      <c r="B410" s="32"/>
      <c r="D410" s="145" t="s">
        <v>140</v>
      </c>
      <c r="F410" s="146" t="s">
        <v>348</v>
      </c>
      <c r="I410" s="147"/>
      <c r="L410" s="32"/>
      <c r="M410" s="148"/>
      <c r="T410" s="56"/>
      <c r="AT410" s="17" t="s">
        <v>140</v>
      </c>
      <c r="AU410" s="17" t="s">
        <v>89</v>
      </c>
    </row>
    <row r="411" spans="2:65" s="1" customFormat="1" ht="11.25">
      <c r="B411" s="32"/>
      <c r="D411" s="149" t="s">
        <v>142</v>
      </c>
      <c r="F411" s="150" t="s">
        <v>349</v>
      </c>
      <c r="I411" s="147"/>
      <c r="L411" s="32"/>
      <c r="M411" s="148"/>
      <c r="T411" s="56"/>
      <c r="AT411" s="17" t="s">
        <v>142</v>
      </c>
      <c r="AU411" s="17" t="s">
        <v>89</v>
      </c>
    </row>
    <row r="412" spans="2:65" s="11" customFormat="1" ht="25.9" customHeight="1">
      <c r="B412" s="120"/>
      <c r="D412" s="121" t="s">
        <v>78</v>
      </c>
      <c r="E412" s="122" t="s">
        <v>350</v>
      </c>
      <c r="F412" s="122" t="s">
        <v>351</v>
      </c>
      <c r="I412" s="123"/>
      <c r="J412" s="124">
        <f>BK412</f>
        <v>0</v>
      </c>
      <c r="L412" s="120"/>
      <c r="M412" s="125"/>
      <c r="P412" s="126">
        <f>SUM(P413:P414)</f>
        <v>0</v>
      </c>
      <c r="R412" s="126">
        <f>SUM(R413:R414)</f>
        <v>0</v>
      </c>
      <c r="T412" s="127">
        <f>SUM(T413:T414)</f>
        <v>0</v>
      </c>
      <c r="AR412" s="121" t="s">
        <v>138</v>
      </c>
      <c r="AT412" s="128" t="s">
        <v>78</v>
      </c>
      <c r="AU412" s="128" t="s">
        <v>79</v>
      </c>
      <c r="AY412" s="121" t="s">
        <v>131</v>
      </c>
      <c r="BK412" s="129">
        <f>SUM(BK413:BK414)</f>
        <v>0</v>
      </c>
    </row>
    <row r="413" spans="2:65" s="1" customFormat="1" ht="16.5" customHeight="1">
      <c r="B413" s="132"/>
      <c r="C413" s="133" t="s">
        <v>630</v>
      </c>
      <c r="D413" s="133" t="s">
        <v>133</v>
      </c>
      <c r="E413" s="134" t="s">
        <v>631</v>
      </c>
      <c r="F413" s="135" t="s">
        <v>354</v>
      </c>
      <c r="G413" s="136" t="s">
        <v>262</v>
      </c>
      <c r="H413" s="137">
        <v>2</v>
      </c>
      <c r="I413" s="138"/>
      <c r="J413" s="137">
        <f>ROUND(I413*H413,2)</f>
        <v>0</v>
      </c>
      <c r="K413" s="135" t="s">
        <v>160</v>
      </c>
      <c r="L413" s="32"/>
      <c r="M413" s="139" t="s">
        <v>1</v>
      </c>
      <c r="N413" s="140" t="s">
        <v>44</v>
      </c>
      <c r="P413" s="141">
        <f>O413*H413</f>
        <v>0</v>
      </c>
      <c r="Q413" s="141">
        <v>0</v>
      </c>
      <c r="R413" s="141">
        <f>Q413*H413</f>
        <v>0</v>
      </c>
      <c r="S413" s="141">
        <v>0</v>
      </c>
      <c r="T413" s="142">
        <f>S413*H413</f>
        <v>0</v>
      </c>
      <c r="AR413" s="143" t="s">
        <v>138</v>
      </c>
      <c r="AT413" s="143" t="s">
        <v>133</v>
      </c>
      <c r="AU413" s="143" t="s">
        <v>87</v>
      </c>
      <c r="AY413" s="17" t="s">
        <v>131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87</v>
      </c>
      <c r="BK413" s="144">
        <f>ROUND(I413*H413,2)</f>
        <v>0</v>
      </c>
      <c r="BL413" s="17" t="s">
        <v>138</v>
      </c>
      <c r="BM413" s="143" t="s">
        <v>355</v>
      </c>
    </row>
    <row r="414" spans="2:65" s="1" customFormat="1" ht="68.25">
      <c r="B414" s="32"/>
      <c r="D414" s="145" t="s">
        <v>182</v>
      </c>
      <c r="F414" s="171" t="s">
        <v>356</v>
      </c>
      <c r="I414" s="147"/>
      <c r="L414" s="32"/>
      <c r="M414" s="172"/>
      <c r="N414" s="173"/>
      <c r="O414" s="173"/>
      <c r="P414" s="173"/>
      <c r="Q414" s="173"/>
      <c r="R414" s="173"/>
      <c r="S414" s="173"/>
      <c r="T414" s="174"/>
      <c r="AT414" s="17" t="s">
        <v>182</v>
      </c>
      <c r="AU414" s="17" t="s">
        <v>87</v>
      </c>
    </row>
    <row r="415" spans="2:65" s="1" customFormat="1" ht="6.95" customHeight="1">
      <c r="B415" s="44"/>
      <c r="C415" s="45"/>
      <c r="D415" s="45"/>
      <c r="E415" s="45"/>
      <c r="F415" s="45"/>
      <c r="G415" s="45"/>
      <c r="H415" s="45"/>
      <c r="I415" s="45"/>
      <c r="J415" s="45"/>
      <c r="K415" s="45"/>
      <c r="L415" s="32"/>
    </row>
  </sheetData>
  <autoFilter ref="C122:K41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300-000000000000}"/>
    <hyperlink ref="F134" r:id="rId2" xr:uid="{00000000-0004-0000-0300-000001000000}"/>
    <hyperlink ref="F156" r:id="rId3" xr:uid="{00000000-0004-0000-0300-000002000000}"/>
    <hyperlink ref="F172" r:id="rId4" xr:uid="{00000000-0004-0000-0300-000003000000}"/>
    <hyperlink ref="F175" r:id="rId5" xr:uid="{00000000-0004-0000-0300-000004000000}"/>
    <hyperlink ref="F183" r:id="rId6" xr:uid="{00000000-0004-0000-0300-000005000000}"/>
    <hyperlink ref="F191" r:id="rId7" xr:uid="{00000000-0004-0000-0300-000006000000}"/>
    <hyperlink ref="F197" r:id="rId8" xr:uid="{00000000-0004-0000-0300-000007000000}"/>
    <hyperlink ref="F203" r:id="rId9" xr:uid="{00000000-0004-0000-0300-000008000000}"/>
    <hyperlink ref="F210" r:id="rId10" xr:uid="{00000000-0004-0000-0300-000009000000}"/>
    <hyperlink ref="F217" r:id="rId11" xr:uid="{00000000-0004-0000-0300-00000A000000}"/>
    <hyperlink ref="F223" r:id="rId12" xr:uid="{00000000-0004-0000-0300-00000B000000}"/>
    <hyperlink ref="F231" r:id="rId13" xr:uid="{00000000-0004-0000-0300-00000C000000}"/>
    <hyperlink ref="F237" r:id="rId14" xr:uid="{00000000-0004-0000-0300-00000D000000}"/>
    <hyperlink ref="F247" r:id="rId15" xr:uid="{00000000-0004-0000-0300-00000E000000}"/>
    <hyperlink ref="F253" r:id="rId16" xr:uid="{00000000-0004-0000-0300-00000F000000}"/>
    <hyperlink ref="F259" r:id="rId17" xr:uid="{00000000-0004-0000-0300-000010000000}"/>
    <hyperlink ref="F269" r:id="rId18" xr:uid="{00000000-0004-0000-0300-000011000000}"/>
    <hyperlink ref="F275" r:id="rId19" xr:uid="{00000000-0004-0000-0300-000012000000}"/>
    <hyperlink ref="F281" r:id="rId20" xr:uid="{00000000-0004-0000-0300-000013000000}"/>
    <hyperlink ref="F288" r:id="rId21" xr:uid="{00000000-0004-0000-0300-000014000000}"/>
    <hyperlink ref="F297" r:id="rId22" xr:uid="{00000000-0004-0000-0300-000015000000}"/>
    <hyperlink ref="F306" r:id="rId23" xr:uid="{00000000-0004-0000-0300-000016000000}"/>
    <hyperlink ref="F312" r:id="rId24" xr:uid="{00000000-0004-0000-0300-000017000000}"/>
    <hyperlink ref="F318" r:id="rId25" xr:uid="{00000000-0004-0000-0300-000018000000}"/>
    <hyperlink ref="F325" r:id="rId26" xr:uid="{00000000-0004-0000-0300-000019000000}"/>
    <hyperlink ref="F328" r:id="rId27" xr:uid="{00000000-0004-0000-0300-00001A000000}"/>
    <hyperlink ref="F332" r:id="rId28" xr:uid="{00000000-0004-0000-0300-00001B000000}"/>
    <hyperlink ref="F340" r:id="rId29" xr:uid="{00000000-0004-0000-0300-00001C000000}"/>
    <hyperlink ref="F347" r:id="rId30" xr:uid="{00000000-0004-0000-0300-00001D000000}"/>
    <hyperlink ref="F350" r:id="rId31" xr:uid="{00000000-0004-0000-0300-00001E000000}"/>
    <hyperlink ref="F359" r:id="rId32" xr:uid="{00000000-0004-0000-0300-00001F000000}"/>
    <hyperlink ref="F366" r:id="rId33" xr:uid="{00000000-0004-0000-0300-000020000000}"/>
    <hyperlink ref="F373" r:id="rId34" xr:uid="{00000000-0004-0000-0300-000021000000}"/>
    <hyperlink ref="F384" r:id="rId35" xr:uid="{00000000-0004-0000-0300-000022000000}"/>
    <hyperlink ref="F411" r:id="rId36" xr:uid="{00000000-0004-0000-0300-00002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2"/>
  <sheetViews>
    <sheetView showGridLines="0" topLeftCell="A12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103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Třemošná, ř.km 39,40 – 40,08, Čbán, revitalizace údolní nivy</v>
      </c>
      <c r="F7" s="231"/>
      <c r="G7" s="231"/>
      <c r="H7" s="231"/>
      <c r="L7" s="20"/>
    </row>
    <row r="8" spans="2:46" s="1" customFormat="1" ht="12" customHeight="1">
      <c r="B8" s="32"/>
      <c r="D8" s="27" t="s">
        <v>104</v>
      </c>
      <c r="L8" s="32"/>
    </row>
    <row r="9" spans="2:46" s="1" customFormat="1" ht="16.5" customHeight="1">
      <c r="B9" s="32"/>
      <c r="E9" s="191" t="s">
        <v>632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18. 7. 2023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25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28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24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27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ROUND((SUM(BE121:BE161)),  2)</f>
        <v>0</v>
      </c>
      <c r="I33" s="92">
        <v>0.21</v>
      </c>
      <c r="J33" s="91">
        <f>ROUND(((SUM(BE121:BE161))*I33),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ROUND((SUM(BF121:BF161)),  2)</f>
        <v>0</v>
      </c>
      <c r="I34" s="92">
        <v>0.15</v>
      </c>
      <c r="J34" s="91">
        <f>ROUND(((SUM(BF121:BF161))*I34),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ROUND((SUM(BG121:BG161)),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ROUND((SUM(BH121:BH161)),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ROUND((SUM(BI121:BI161)),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Třemošná, ř.km 39,40 – 40,08, Čbán, revitalizace údolní nivy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104</v>
      </c>
      <c r="L86" s="32"/>
    </row>
    <row r="87" spans="2:47" s="1" customFormat="1" ht="16.5" customHeight="1">
      <c r="B87" s="32"/>
      <c r="E87" s="191" t="str">
        <f>E9</f>
        <v>04 - DK – dočasné konstrukce a práce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18. 7. 2023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Povodí Vltavy, státní podnik</v>
      </c>
      <c r="I91" s="27" t="s">
        <v>31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107</v>
      </c>
      <c r="D94" s="93"/>
      <c r="E94" s="93"/>
      <c r="F94" s="93"/>
      <c r="G94" s="93"/>
      <c r="H94" s="93"/>
      <c r="I94" s="93"/>
      <c r="J94" s="102" t="s">
        <v>108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109</v>
      </c>
      <c r="J96" s="66">
        <f>J121</f>
        <v>0</v>
      </c>
      <c r="L96" s="32"/>
      <c r="AU96" s="17" t="s">
        <v>110</v>
      </c>
    </row>
    <row r="97" spans="2:12" s="8" customFormat="1" ht="24.95" customHeight="1">
      <c r="B97" s="104"/>
      <c r="D97" s="105" t="s">
        <v>111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112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633</v>
      </c>
      <c r="E99" s="110"/>
      <c r="F99" s="110"/>
      <c r="G99" s="110"/>
      <c r="H99" s="110"/>
      <c r="I99" s="110"/>
      <c r="J99" s="111">
        <f>J140</f>
        <v>0</v>
      </c>
      <c r="L99" s="108"/>
    </row>
    <row r="100" spans="2:12" s="9" customFormat="1" ht="19.899999999999999" customHeight="1">
      <c r="B100" s="108"/>
      <c r="D100" s="109" t="s">
        <v>634</v>
      </c>
      <c r="E100" s="110"/>
      <c r="F100" s="110"/>
      <c r="G100" s="110"/>
      <c r="H100" s="110"/>
      <c r="I100" s="110"/>
      <c r="J100" s="111">
        <f>J149</f>
        <v>0</v>
      </c>
      <c r="L100" s="108"/>
    </row>
    <row r="101" spans="2:12" s="9" customFormat="1" ht="19.899999999999999" customHeight="1">
      <c r="B101" s="108"/>
      <c r="D101" s="109" t="s">
        <v>114</v>
      </c>
      <c r="E101" s="110"/>
      <c r="F101" s="110"/>
      <c r="G101" s="110"/>
      <c r="H101" s="110"/>
      <c r="I101" s="110"/>
      <c r="J101" s="111">
        <f>J158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116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16.5" customHeight="1">
      <c r="B111" s="32"/>
      <c r="E111" s="230" t="str">
        <f>E7</f>
        <v>Třemošná, ř.km 39,40 – 40,08, Čbán, revitalizace údolní nivy</v>
      </c>
      <c r="F111" s="231"/>
      <c r="G111" s="231"/>
      <c r="H111" s="231"/>
      <c r="L111" s="32"/>
    </row>
    <row r="112" spans="2:12" s="1" customFormat="1" ht="12" customHeight="1">
      <c r="B112" s="32"/>
      <c r="C112" s="27" t="s">
        <v>104</v>
      </c>
      <c r="L112" s="32"/>
    </row>
    <row r="113" spans="2:65" s="1" customFormat="1" ht="16.5" customHeight="1">
      <c r="B113" s="32"/>
      <c r="E113" s="191" t="str">
        <f>E9</f>
        <v>04 - DK – dočasné konstrukce a práce</v>
      </c>
      <c r="F113" s="232"/>
      <c r="G113" s="232"/>
      <c r="H113" s="232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19</v>
      </c>
      <c r="F115" s="25" t="str">
        <f>F12</f>
        <v xml:space="preserve"> </v>
      </c>
      <c r="I115" s="27" t="s">
        <v>21</v>
      </c>
      <c r="J115" s="52" t="str">
        <f>IF(J12="","",J12)</f>
        <v>18. 7. 2023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23</v>
      </c>
      <c r="F117" s="25" t="str">
        <f>E15</f>
        <v>Povodí Vltavy, státní podnik</v>
      </c>
      <c r="I117" s="27" t="s">
        <v>31</v>
      </c>
      <c r="J117" s="30" t="str">
        <f>E21</f>
        <v>ENVISYSTEM, s.r.o., U Nikolajky 15, 15000  Praha 5</v>
      </c>
      <c r="L117" s="32"/>
    </row>
    <row r="118" spans="2:65" s="1" customFormat="1" ht="15.2" customHeight="1">
      <c r="B118" s="32"/>
      <c r="C118" s="27" t="s">
        <v>29</v>
      </c>
      <c r="F118" s="25" t="str">
        <f>IF(E18="","",E18)</f>
        <v>Vyplň údaj</v>
      </c>
      <c r="I118" s="27" t="s">
        <v>36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117</v>
      </c>
      <c r="D120" s="114" t="s">
        <v>64</v>
      </c>
      <c r="E120" s="114" t="s">
        <v>60</v>
      </c>
      <c r="F120" s="114" t="s">
        <v>61</v>
      </c>
      <c r="G120" s="114" t="s">
        <v>118</v>
      </c>
      <c r="H120" s="114" t="s">
        <v>119</v>
      </c>
      <c r="I120" s="114" t="s">
        <v>120</v>
      </c>
      <c r="J120" s="114" t="s">
        <v>108</v>
      </c>
      <c r="K120" s="115" t="s">
        <v>121</v>
      </c>
      <c r="L120" s="112"/>
      <c r="M120" s="59" t="s">
        <v>1</v>
      </c>
      <c r="N120" s="60" t="s">
        <v>43</v>
      </c>
      <c r="O120" s="60" t="s">
        <v>122</v>
      </c>
      <c r="P120" s="60" t="s">
        <v>123</v>
      </c>
      <c r="Q120" s="60" t="s">
        <v>124</v>
      </c>
      <c r="R120" s="60" t="s">
        <v>125</v>
      </c>
      <c r="S120" s="60" t="s">
        <v>126</v>
      </c>
      <c r="T120" s="61" t="s">
        <v>127</v>
      </c>
    </row>
    <row r="121" spans="2:65" s="1" customFormat="1" ht="22.9" customHeight="1">
      <c r="B121" s="32"/>
      <c r="C121" s="64" t="s">
        <v>128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2.7397200000000002</v>
      </c>
      <c r="S121" s="53"/>
      <c r="T121" s="118">
        <f>T122</f>
        <v>895.84</v>
      </c>
      <c r="AT121" s="17" t="s">
        <v>78</v>
      </c>
      <c r="AU121" s="17" t="s">
        <v>110</v>
      </c>
      <c r="BK121" s="119">
        <f>BK122</f>
        <v>0</v>
      </c>
    </row>
    <row r="122" spans="2:65" s="11" customFormat="1" ht="25.9" customHeight="1">
      <c r="B122" s="120"/>
      <c r="D122" s="121" t="s">
        <v>78</v>
      </c>
      <c r="E122" s="122" t="s">
        <v>129</v>
      </c>
      <c r="F122" s="122" t="s">
        <v>130</v>
      </c>
      <c r="I122" s="123"/>
      <c r="J122" s="124">
        <f>BK122</f>
        <v>0</v>
      </c>
      <c r="L122" s="120"/>
      <c r="M122" s="125"/>
      <c r="P122" s="126">
        <f>P123+P140+P149+P158</f>
        <v>0</v>
      </c>
      <c r="R122" s="126">
        <f>R123+R140+R149+R158</f>
        <v>2.7397200000000002</v>
      </c>
      <c r="T122" s="127">
        <f>T123+T140+T149+T158</f>
        <v>895.84</v>
      </c>
      <c r="AR122" s="121" t="s">
        <v>171</v>
      </c>
      <c r="AT122" s="128" t="s">
        <v>78</v>
      </c>
      <c r="AU122" s="128" t="s">
        <v>79</v>
      </c>
      <c r="AY122" s="121" t="s">
        <v>131</v>
      </c>
      <c r="BK122" s="129">
        <f>BK123+BK140+BK149+BK158</f>
        <v>0</v>
      </c>
    </row>
    <row r="123" spans="2:65" s="11" customFormat="1" ht="22.9" customHeight="1">
      <c r="B123" s="120"/>
      <c r="D123" s="121" t="s">
        <v>78</v>
      </c>
      <c r="E123" s="130" t="s">
        <v>87</v>
      </c>
      <c r="F123" s="130" t="s">
        <v>132</v>
      </c>
      <c r="I123" s="123"/>
      <c r="J123" s="131">
        <f>BK123</f>
        <v>0</v>
      </c>
      <c r="L123" s="120"/>
      <c r="M123" s="125"/>
      <c r="P123" s="126">
        <f>SUM(P124:P139)</f>
        <v>0</v>
      </c>
      <c r="R123" s="126">
        <f>SUM(R124:R139)</f>
        <v>0</v>
      </c>
      <c r="T123" s="127">
        <f>SUM(T124:T139)</f>
        <v>895.84</v>
      </c>
      <c r="AR123" s="121" t="s">
        <v>171</v>
      </c>
      <c r="AT123" s="128" t="s">
        <v>78</v>
      </c>
      <c r="AU123" s="128" t="s">
        <v>87</v>
      </c>
      <c r="AY123" s="121" t="s">
        <v>131</v>
      </c>
      <c r="BK123" s="129">
        <f>SUM(BK124:BK139)</f>
        <v>0</v>
      </c>
    </row>
    <row r="124" spans="2:65" s="1" customFormat="1" ht="24.2" customHeight="1">
      <c r="B124" s="132"/>
      <c r="C124" s="133" t="s">
        <v>87</v>
      </c>
      <c r="D124" s="133" t="s">
        <v>133</v>
      </c>
      <c r="E124" s="134" t="s">
        <v>635</v>
      </c>
      <c r="F124" s="135" t="s">
        <v>636</v>
      </c>
      <c r="G124" s="136" t="s">
        <v>136</v>
      </c>
      <c r="H124" s="137">
        <v>2036</v>
      </c>
      <c r="I124" s="138"/>
      <c r="J124" s="137">
        <f>ROUND(I124*H124,2)</f>
        <v>0</v>
      </c>
      <c r="K124" s="135" t="s">
        <v>137</v>
      </c>
      <c r="L124" s="32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0.44</v>
      </c>
      <c r="T124" s="142">
        <f>S124*H124</f>
        <v>895.84</v>
      </c>
      <c r="AR124" s="143" t="s">
        <v>138</v>
      </c>
      <c r="AT124" s="143" t="s">
        <v>133</v>
      </c>
      <c r="AU124" s="143" t="s">
        <v>89</v>
      </c>
      <c r="AY124" s="17" t="s">
        <v>131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87</v>
      </c>
      <c r="BK124" s="144">
        <f>ROUND(I124*H124,2)</f>
        <v>0</v>
      </c>
      <c r="BL124" s="17" t="s">
        <v>138</v>
      </c>
      <c r="BM124" s="143" t="s">
        <v>637</v>
      </c>
    </row>
    <row r="125" spans="2:65" s="1" customFormat="1" ht="39">
      <c r="B125" s="32"/>
      <c r="D125" s="145" t="s">
        <v>140</v>
      </c>
      <c r="F125" s="146" t="s">
        <v>638</v>
      </c>
      <c r="I125" s="147"/>
      <c r="L125" s="32"/>
      <c r="M125" s="148"/>
      <c r="T125" s="56"/>
      <c r="AT125" s="17" t="s">
        <v>140</v>
      </c>
      <c r="AU125" s="17" t="s">
        <v>89</v>
      </c>
    </row>
    <row r="126" spans="2:65" s="1" customFormat="1" ht="11.25">
      <c r="B126" s="32"/>
      <c r="D126" s="149" t="s">
        <v>142</v>
      </c>
      <c r="F126" s="150" t="s">
        <v>639</v>
      </c>
      <c r="I126" s="147"/>
      <c r="L126" s="32"/>
      <c r="M126" s="148"/>
      <c r="T126" s="56"/>
      <c r="AT126" s="17" t="s">
        <v>142</v>
      </c>
      <c r="AU126" s="17" t="s">
        <v>89</v>
      </c>
    </row>
    <row r="127" spans="2:65" s="12" customFormat="1" ht="11.25">
      <c r="B127" s="151"/>
      <c r="D127" s="145" t="s">
        <v>144</v>
      </c>
      <c r="E127" s="152" t="s">
        <v>1</v>
      </c>
      <c r="F127" s="153" t="s">
        <v>640</v>
      </c>
      <c r="H127" s="152" t="s">
        <v>1</v>
      </c>
      <c r="I127" s="154"/>
      <c r="L127" s="151"/>
      <c r="M127" s="155"/>
      <c r="T127" s="156"/>
      <c r="AT127" s="152" t="s">
        <v>144</v>
      </c>
      <c r="AU127" s="152" t="s">
        <v>89</v>
      </c>
      <c r="AV127" s="12" t="s">
        <v>87</v>
      </c>
      <c r="AW127" s="12" t="s">
        <v>35</v>
      </c>
      <c r="AX127" s="12" t="s">
        <v>79</v>
      </c>
      <c r="AY127" s="152" t="s">
        <v>131</v>
      </c>
    </row>
    <row r="128" spans="2:65" s="13" customFormat="1" ht="11.25">
      <c r="B128" s="157"/>
      <c r="D128" s="145" t="s">
        <v>144</v>
      </c>
      <c r="E128" s="158" t="s">
        <v>1</v>
      </c>
      <c r="F128" s="159" t="s">
        <v>641</v>
      </c>
      <c r="H128" s="160">
        <v>1950</v>
      </c>
      <c r="I128" s="161"/>
      <c r="L128" s="157"/>
      <c r="M128" s="162"/>
      <c r="T128" s="163"/>
      <c r="AT128" s="158" t="s">
        <v>144</v>
      </c>
      <c r="AU128" s="158" t="s">
        <v>89</v>
      </c>
      <c r="AV128" s="13" t="s">
        <v>89</v>
      </c>
      <c r="AW128" s="13" t="s">
        <v>35</v>
      </c>
      <c r="AX128" s="13" t="s">
        <v>79</v>
      </c>
      <c r="AY128" s="158" t="s">
        <v>131</v>
      </c>
    </row>
    <row r="129" spans="2:65" s="12" customFormat="1" ht="22.5">
      <c r="B129" s="151"/>
      <c r="D129" s="145" t="s">
        <v>144</v>
      </c>
      <c r="E129" s="152" t="s">
        <v>1</v>
      </c>
      <c r="F129" s="153" t="s">
        <v>642</v>
      </c>
      <c r="H129" s="152" t="s">
        <v>1</v>
      </c>
      <c r="I129" s="154"/>
      <c r="L129" s="151"/>
      <c r="M129" s="155"/>
      <c r="T129" s="156"/>
      <c r="AT129" s="152" t="s">
        <v>144</v>
      </c>
      <c r="AU129" s="152" t="s">
        <v>89</v>
      </c>
      <c r="AV129" s="12" t="s">
        <v>87</v>
      </c>
      <c r="AW129" s="12" t="s">
        <v>35</v>
      </c>
      <c r="AX129" s="12" t="s">
        <v>79</v>
      </c>
      <c r="AY129" s="152" t="s">
        <v>131</v>
      </c>
    </row>
    <row r="130" spans="2:65" s="13" customFormat="1" ht="11.25">
      <c r="B130" s="157"/>
      <c r="D130" s="145" t="s">
        <v>144</v>
      </c>
      <c r="E130" s="158" t="s">
        <v>1</v>
      </c>
      <c r="F130" s="159" t="s">
        <v>643</v>
      </c>
      <c r="H130" s="160">
        <v>86</v>
      </c>
      <c r="I130" s="161"/>
      <c r="L130" s="157"/>
      <c r="M130" s="162"/>
      <c r="T130" s="163"/>
      <c r="AT130" s="158" t="s">
        <v>144</v>
      </c>
      <c r="AU130" s="158" t="s">
        <v>89</v>
      </c>
      <c r="AV130" s="13" t="s">
        <v>89</v>
      </c>
      <c r="AW130" s="13" t="s">
        <v>35</v>
      </c>
      <c r="AX130" s="13" t="s">
        <v>79</v>
      </c>
      <c r="AY130" s="158" t="s">
        <v>131</v>
      </c>
    </row>
    <row r="131" spans="2:65" s="14" customFormat="1" ht="11.25">
      <c r="B131" s="164"/>
      <c r="D131" s="145" t="s">
        <v>144</v>
      </c>
      <c r="E131" s="165" t="s">
        <v>1</v>
      </c>
      <c r="F131" s="166" t="s">
        <v>147</v>
      </c>
      <c r="H131" s="167">
        <v>2036</v>
      </c>
      <c r="I131" s="168"/>
      <c r="L131" s="164"/>
      <c r="M131" s="169"/>
      <c r="T131" s="170"/>
      <c r="AT131" s="165" t="s">
        <v>144</v>
      </c>
      <c r="AU131" s="165" t="s">
        <v>89</v>
      </c>
      <c r="AV131" s="14" t="s">
        <v>138</v>
      </c>
      <c r="AW131" s="14" t="s">
        <v>35</v>
      </c>
      <c r="AX131" s="14" t="s">
        <v>87</v>
      </c>
      <c r="AY131" s="165" t="s">
        <v>131</v>
      </c>
    </row>
    <row r="132" spans="2:65" s="1" customFormat="1" ht="24.2" customHeight="1">
      <c r="B132" s="132"/>
      <c r="C132" s="133" t="s">
        <v>89</v>
      </c>
      <c r="D132" s="133" t="s">
        <v>133</v>
      </c>
      <c r="E132" s="134" t="s">
        <v>274</v>
      </c>
      <c r="F132" s="135" t="s">
        <v>275</v>
      </c>
      <c r="G132" s="136" t="s">
        <v>136</v>
      </c>
      <c r="H132" s="137">
        <v>2686</v>
      </c>
      <c r="I132" s="138"/>
      <c r="J132" s="137">
        <f>ROUND(I132*H132,2)</f>
        <v>0</v>
      </c>
      <c r="K132" s="135" t="s">
        <v>137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138</v>
      </c>
      <c r="AT132" s="143" t="s">
        <v>133</v>
      </c>
      <c r="AU132" s="143" t="s">
        <v>89</v>
      </c>
      <c r="AY132" s="17" t="s">
        <v>131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138</v>
      </c>
      <c r="BM132" s="143" t="s">
        <v>644</v>
      </c>
    </row>
    <row r="133" spans="2:65" s="1" customFormat="1" ht="19.5">
      <c r="B133" s="32"/>
      <c r="D133" s="145" t="s">
        <v>140</v>
      </c>
      <c r="F133" s="146" t="s">
        <v>277</v>
      </c>
      <c r="I133" s="147"/>
      <c r="L133" s="32"/>
      <c r="M133" s="148"/>
      <c r="T133" s="56"/>
      <c r="AT133" s="17" t="s">
        <v>140</v>
      </c>
      <c r="AU133" s="17" t="s">
        <v>89</v>
      </c>
    </row>
    <row r="134" spans="2:65" s="1" customFormat="1" ht="11.25">
      <c r="B134" s="32"/>
      <c r="D134" s="149" t="s">
        <v>142</v>
      </c>
      <c r="F134" s="150" t="s">
        <v>278</v>
      </c>
      <c r="I134" s="147"/>
      <c r="L134" s="32"/>
      <c r="M134" s="148"/>
      <c r="T134" s="56"/>
      <c r="AT134" s="17" t="s">
        <v>142</v>
      </c>
      <c r="AU134" s="17" t="s">
        <v>89</v>
      </c>
    </row>
    <row r="135" spans="2:65" s="12" customFormat="1" ht="11.25">
      <c r="B135" s="151"/>
      <c r="D135" s="145" t="s">
        <v>144</v>
      </c>
      <c r="E135" s="152" t="s">
        <v>1</v>
      </c>
      <c r="F135" s="153" t="s">
        <v>640</v>
      </c>
      <c r="H135" s="152" t="s">
        <v>1</v>
      </c>
      <c r="I135" s="154"/>
      <c r="L135" s="151"/>
      <c r="M135" s="155"/>
      <c r="T135" s="156"/>
      <c r="AT135" s="152" t="s">
        <v>144</v>
      </c>
      <c r="AU135" s="152" t="s">
        <v>89</v>
      </c>
      <c r="AV135" s="12" t="s">
        <v>87</v>
      </c>
      <c r="AW135" s="12" t="s">
        <v>35</v>
      </c>
      <c r="AX135" s="12" t="s">
        <v>79</v>
      </c>
      <c r="AY135" s="152" t="s">
        <v>131</v>
      </c>
    </row>
    <row r="136" spans="2:65" s="13" customFormat="1" ht="11.25">
      <c r="B136" s="157"/>
      <c r="D136" s="145" t="s">
        <v>144</v>
      </c>
      <c r="E136" s="158" t="s">
        <v>1</v>
      </c>
      <c r="F136" s="159" t="s">
        <v>645</v>
      </c>
      <c r="H136" s="160">
        <v>2600</v>
      </c>
      <c r="I136" s="161"/>
      <c r="L136" s="157"/>
      <c r="M136" s="162"/>
      <c r="T136" s="163"/>
      <c r="AT136" s="158" t="s">
        <v>144</v>
      </c>
      <c r="AU136" s="158" t="s">
        <v>89</v>
      </c>
      <c r="AV136" s="13" t="s">
        <v>89</v>
      </c>
      <c r="AW136" s="13" t="s">
        <v>35</v>
      </c>
      <c r="AX136" s="13" t="s">
        <v>79</v>
      </c>
      <c r="AY136" s="158" t="s">
        <v>131</v>
      </c>
    </row>
    <row r="137" spans="2:65" s="12" customFormat="1" ht="22.5">
      <c r="B137" s="151"/>
      <c r="D137" s="145" t="s">
        <v>144</v>
      </c>
      <c r="E137" s="152" t="s">
        <v>1</v>
      </c>
      <c r="F137" s="153" t="s">
        <v>642</v>
      </c>
      <c r="H137" s="152" t="s">
        <v>1</v>
      </c>
      <c r="I137" s="154"/>
      <c r="L137" s="151"/>
      <c r="M137" s="155"/>
      <c r="T137" s="156"/>
      <c r="AT137" s="152" t="s">
        <v>144</v>
      </c>
      <c r="AU137" s="152" t="s">
        <v>89</v>
      </c>
      <c r="AV137" s="12" t="s">
        <v>87</v>
      </c>
      <c r="AW137" s="12" t="s">
        <v>35</v>
      </c>
      <c r="AX137" s="12" t="s">
        <v>79</v>
      </c>
      <c r="AY137" s="152" t="s">
        <v>131</v>
      </c>
    </row>
    <row r="138" spans="2:65" s="13" customFormat="1" ht="11.25">
      <c r="B138" s="157"/>
      <c r="D138" s="145" t="s">
        <v>144</v>
      </c>
      <c r="E138" s="158" t="s">
        <v>1</v>
      </c>
      <c r="F138" s="159" t="s">
        <v>643</v>
      </c>
      <c r="H138" s="160">
        <v>86</v>
      </c>
      <c r="I138" s="161"/>
      <c r="L138" s="157"/>
      <c r="M138" s="162"/>
      <c r="T138" s="163"/>
      <c r="AT138" s="158" t="s">
        <v>144</v>
      </c>
      <c r="AU138" s="158" t="s">
        <v>89</v>
      </c>
      <c r="AV138" s="13" t="s">
        <v>89</v>
      </c>
      <c r="AW138" s="13" t="s">
        <v>35</v>
      </c>
      <c r="AX138" s="13" t="s">
        <v>79</v>
      </c>
      <c r="AY138" s="158" t="s">
        <v>131</v>
      </c>
    </row>
    <row r="139" spans="2:65" s="14" customFormat="1" ht="11.25">
      <c r="B139" s="164"/>
      <c r="D139" s="145" t="s">
        <v>144</v>
      </c>
      <c r="E139" s="165" t="s">
        <v>1</v>
      </c>
      <c r="F139" s="166" t="s">
        <v>147</v>
      </c>
      <c r="H139" s="167">
        <v>2686</v>
      </c>
      <c r="I139" s="168"/>
      <c r="L139" s="164"/>
      <c r="M139" s="169"/>
      <c r="T139" s="170"/>
      <c r="AT139" s="165" t="s">
        <v>144</v>
      </c>
      <c r="AU139" s="165" t="s">
        <v>89</v>
      </c>
      <c r="AV139" s="14" t="s">
        <v>138</v>
      </c>
      <c r="AW139" s="14" t="s">
        <v>35</v>
      </c>
      <c r="AX139" s="14" t="s">
        <v>87</v>
      </c>
      <c r="AY139" s="165" t="s">
        <v>131</v>
      </c>
    </row>
    <row r="140" spans="2:65" s="11" customFormat="1" ht="22.9" customHeight="1">
      <c r="B140" s="120"/>
      <c r="D140" s="121" t="s">
        <v>78</v>
      </c>
      <c r="E140" s="130" t="s">
        <v>171</v>
      </c>
      <c r="F140" s="130" t="s">
        <v>646</v>
      </c>
      <c r="I140" s="123"/>
      <c r="J140" s="131">
        <f>BK140</f>
        <v>0</v>
      </c>
      <c r="L140" s="120"/>
      <c r="M140" s="125"/>
      <c r="P140" s="126">
        <f>SUM(P141:P148)</f>
        <v>0</v>
      </c>
      <c r="R140" s="126">
        <f>SUM(R141:R148)</f>
        <v>0</v>
      </c>
      <c r="T140" s="127">
        <f>SUM(T141:T148)</f>
        <v>0</v>
      </c>
      <c r="AR140" s="121" t="s">
        <v>171</v>
      </c>
      <c r="AT140" s="128" t="s">
        <v>78</v>
      </c>
      <c r="AU140" s="128" t="s">
        <v>87</v>
      </c>
      <c r="AY140" s="121" t="s">
        <v>131</v>
      </c>
      <c r="BK140" s="129">
        <f>SUM(BK141:BK148)</f>
        <v>0</v>
      </c>
    </row>
    <row r="141" spans="2:65" s="1" customFormat="1" ht="24.2" customHeight="1">
      <c r="B141" s="132"/>
      <c r="C141" s="133" t="s">
        <v>157</v>
      </c>
      <c r="D141" s="133" t="s">
        <v>133</v>
      </c>
      <c r="E141" s="134" t="s">
        <v>647</v>
      </c>
      <c r="F141" s="135" t="s">
        <v>648</v>
      </c>
      <c r="G141" s="136" t="s">
        <v>136</v>
      </c>
      <c r="H141" s="137">
        <v>2036</v>
      </c>
      <c r="I141" s="138"/>
      <c r="J141" s="137">
        <f>ROUND(I141*H141,2)</f>
        <v>0</v>
      </c>
      <c r="K141" s="135" t="s">
        <v>160</v>
      </c>
      <c r="L141" s="32"/>
      <c r="M141" s="139" t="s">
        <v>1</v>
      </c>
      <c r="N141" s="140" t="s">
        <v>44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138</v>
      </c>
      <c r="AT141" s="143" t="s">
        <v>133</v>
      </c>
      <c r="AU141" s="143" t="s">
        <v>89</v>
      </c>
      <c r="AY141" s="17" t="s">
        <v>131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87</v>
      </c>
      <c r="BK141" s="144">
        <f>ROUND(I141*H141,2)</f>
        <v>0</v>
      </c>
      <c r="BL141" s="17" t="s">
        <v>138</v>
      </c>
      <c r="BM141" s="143" t="s">
        <v>649</v>
      </c>
    </row>
    <row r="142" spans="2:65" s="1" customFormat="1" ht="19.5">
      <c r="B142" s="32"/>
      <c r="D142" s="145" t="s">
        <v>140</v>
      </c>
      <c r="F142" s="146" t="s">
        <v>650</v>
      </c>
      <c r="I142" s="147"/>
      <c r="L142" s="32"/>
      <c r="M142" s="148"/>
      <c r="T142" s="56"/>
      <c r="AT142" s="17" t="s">
        <v>140</v>
      </c>
      <c r="AU142" s="17" t="s">
        <v>89</v>
      </c>
    </row>
    <row r="143" spans="2:65" s="12" customFormat="1" ht="22.5">
      <c r="B143" s="151"/>
      <c r="D143" s="145" t="s">
        <v>144</v>
      </c>
      <c r="E143" s="152" t="s">
        <v>1</v>
      </c>
      <c r="F143" s="153" t="s">
        <v>651</v>
      </c>
      <c r="H143" s="152" t="s">
        <v>1</v>
      </c>
      <c r="I143" s="154"/>
      <c r="L143" s="151"/>
      <c r="M143" s="155"/>
      <c r="T143" s="156"/>
      <c r="AT143" s="152" t="s">
        <v>144</v>
      </c>
      <c r="AU143" s="152" t="s">
        <v>89</v>
      </c>
      <c r="AV143" s="12" t="s">
        <v>87</v>
      </c>
      <c r="AW143" s="12" t="s">
        <v>35</v>
      </c>
      <c r="AX143" s="12" t="s">
        <v>79</v>
      </c>
      <c r="AY143" s="152" t="s">
        <v>131</v>
      </c>
    </row>
    <row r="144" spans="2:65" s="12" customFormat="1" ht="11.25">
      <c r="B144" s="151"/>
      <c r="D144" s="145" t="s">
        <v>144</v>
      </c>
      <c r="E144" s="152" t="s">
        <v>1</v>
      </c>
      <c r="F144" s="153" t="s">
        <v>640</v>
      </c>
      <c r="H144" s="152" t="s">
        <v>1</v>
      </c>
      <c r="I144" s="154"/>
      <c r="L144" s="151"/>
      <c r="M144" s="155"/>
      <c r="T144" s="156"/>
      <c r="AT144" s="152" t="s">
        <v>144</v>
      </c>
      <c r="AU144" s="152" t="s">
        <v>89</v>
      </c>
      <c r="AV144" s="12" t="s">
        <v>87</v>
      </c>
      <c r="AW144" s="12" t="s">
        <v>35</v>
      </c>
      <c r="AX144" s="12" t="s">
        <v>79</v>
      </c>
      <c r="AY144" s="152" t="s">
        <v>131</v>
      </c>
    </row>
    <row r="145" spans="2:65" s="13" customFormat="1" ht="11.25">
      <c r="B145" s="157"/>
      <c r="D145" s="145" t="s">
        <v>144</v>
      </c>
      <c r="E145" s="158" t="s">
        <v>1</v>
      </c>
      <c r="F145" s="159" t="s">
        <v>641</v>
      </c>
      <c r="H145" s="160">
        <v>1950</v>
      </c>
      <c r="I145" s="161"/>
      <c r="L145" s="157"/>
      <c r="M145" s="162"/>
      <c r="T145" s="163"/>
      <c r="AT145" s="158" t="s">
        <v>144</v>
      </c>
      <c r="AU145" s="158" t="s">
        <v>89</v>
      </c>
      <c r="AV145" s="13" t="s">
        <v>89</v>
      </c>
      <c r="AW145" s="13" t="s">
        <v>35</v>
      </c>
      <c r="AX145" s="13" t="s">
        <v>79</v>
      </c>
      <c r="AY145" s="158" t="s">
        <v>131</v>
      </c>
    </row>
    <row r="146" spans="2:65" s="12" customFormat="1" ht="22.5">
      <c r="B146" s="151"/>
      <c r="D146" s="145" t="s">
        <v>144</v>
      </c>
      <c r="E146" s="152" t="s">
        <v>1</v>
      </c>
      <c r="F146" s="153" t="s">
        <v>642</v>
      </c>
      <c r="H146" s="152" t="s">
        <v>1</v>
      </c>
      <c r="I146" s="154"/>
      <c r="L146" s="151"/>
      <c r="M146" s="155"/>
      <c r="T146" s="156"/>
      <c r="AT146" s="152" t="s">
        <v>144</v>
      </c>
      <c r="AU146" s="152" t="s">
        <v>89</v>
      </c>
      <c r="AV146" s="12" t="s">
        <v>87</v>
      </c>
      <c r="AW146" s="12" t="s">
        <v>35</v>
      </c>
      <c r="AX146" s="12" t="s">
        <v>79</v>
      </c>
      <c r="AY146" s="152" t="s">
        <v>131</v>
      </c>
    </row>
    <row r="147" spans="2:65" s="13" customFormat="1" ht="11.25">
      <c r="B147" s="157"/>
      <c r="D147" s="145" t="s">
        <v>144</v>
      </c>
      <c r="E147" s="158" t="s">
        <v>1</v>
      </c>
      <c r="F147" s="159" t="s">
        <v>643</v>
      </c>
      <c r="H147" s="160">
        <v>86</v>
      </c>
      <c r="I147" s="161"/>
      <c r="L147" s="157"/>
      <c r="M147" s="162"/>
      <c r="T147" s="163"/>
      <c r="AT147" s="158" t="s">
        <v>144</v>
      </c>
      <c r="AU147" s="158" t="s">
        <v>89</v>
      </c>
      <c r="AV147" s="13" t="s">
        <v>89</v>
      </c>
      <c r="AW147" s="13" t="s">
        <v>35</v>
      </c>
      <c r="AX147" s="13" t="s">
        <v>79</v>
      </c>
      <c r="AY147" s="158" t="s">
        <v>131</v>
      </c>
    </row>
    <row r="148" spans="2:65" s="14" customFormat="1" ht="11.25">
      <c r="B148" s="164"/>
      <c r="D148" s="145" t="s">
        <v>144</v>
      </c>
      <c r="E148" s="165" t="s">
        <v>1</v>
      </c>
      <c r="F148" s="166" t="s">
        <v>147</v>
      </c>
      <c r="H148" s="167">
        <v>2036</v>
      </c>
      <c r="I148" s="168"/>
      <c r="L148" s="164"/>
      <c r="M148" s="169"/>
      <c r="T148" s="170"/>
      <c r="AT148" s="165" t="s">
        <v>144</v>
      </c>
      <c r="AU148" s="165" t="s">
        <v>89</v>
      </c>
      <c r="AV148" s="14" t="s">
        <v>138</v>
      </c>
      <c r="AW148" s="14" t="s">
        <v>35</v>
      </c>
      <c r="AX148" s="14" t="s">
        <v>87</v>
      </c>
      <c r="AY148" s="165" t="s">
        <v>131</v>
      </c>
    </row>
    <row r="149" spans="2:65" s="11" customFormat="1" ht="22.9" customHeight="1">
      <c r="B149" s="120"/>
      <c r="D149" s="121" t="s">
        <v>78</v>
      </c>
      <c r="E149" s="130" t="s">
        <v>195</v>
      </c>
      <c r="F149" s="130" t="s">
        <v>652</v>
      </c>
      <c r="I149" s="123"/>
      <c r="J149" s="131">
        <f>BK149</f>
        <v>0</v>
      </c>
      <c r="L149" s="120"/>
      <c r="M149" s="125"/>
      <c r="P149" s="126">
        <f>SUM(P150:P157)</f>
        <v>0</v>
      </c>
      <c r="R149" s="126">
        <f>SUM(R150:R157)</f>
        <v>2.7397200000000002</v>
      </c>
      <c r="T149" s="127">
        <f>SUM(T150:T157)</f>
        <v>0</v>
      </c>
      <c r="AR149" s="121" t="s">
        <v>171</v>
      </c>
      <c r="AT149" s="128" t="s">
        <v>78</v>
      </c>
      <c r="AU149" s="128" t="s">
        <v>87</v>
      </c>
      <c r="AY149" s="121" t="s">
        <v>131</v>
      </c>
      <c r="BK149" s="129">
        <f>SUM(BK150:BK157)</f>
        <v>0</v>
      </c>
    </row>
    <row r="150" spans="2:65" s="1" customFormat="1" ht="24.2" customHeight="1">
      <c r="B150" s="132"/>
      <c r="C150" s="133" t="s">
        <v>138</v>
      </c>
      <c r="D150" s="133" t="s">
        <v>133</v>
      </c>
      <c r="E150" s="134" t="s">
        <v>653</v>
      </c>
      <c r="F150" s="135" t="s">
        <v>654</v>
      </c>
      <c r="G150" s="136" t="s">
        <v>136</v>
      </c>
      <c r="H150" s="137">
        <v>2686</v>
      </c>
      <c r="I150" s="138"/>
      <c r="J150" s="137">
        <f>ROUND(I150*H150,2)</f>
        <v>0</v>
      </c>
      <c r="K150" s="135" t="s">
        <v>160</v>
      </c>
      <c r="L150" s="32"/>
      <c r="M150" s="139" t="s">
        <v>1</v>
      </c>
      <c r="N150" s="140" t="s">
        <v>44</v>
      </c>
      <c r="P150" s="141">
        <f>O150*H150</f>
        <v>0</v>
      </c>
      <c r="Q150" s="141">
        <v>1.0200000000000001E-3</v>
      </c>
      <c r="R150" s="141">
        <f>Q150*H150</f>
        <v>2.7397200000000002</v>
      </c>
      <c r="S150" s="141">
        <v>0</v>
      </c>
      <c r="T150" s="142">
        <f>S150*H150</f>
        <v>0</v>
      </c>
      <c r="AR150" s="143" t="s">
        <v>138</v>
      </c>
      <c r="AT150" s="143" t="s">
        <v>133</v>
      </c>
      <c r="AU150" s="143" t="s">
        <v>89</v>
      </c>
      <c r="AY150" s="17" t="s">
        <v>131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87</v>
      </c>
      <c r="BK150" s="144">
        <f>ROUND(I150*H150,2)</f>
        <v>0</v>
      </c>
      <c r="BL150" s="17" t="s">
        <v>138</v>
      </c>
      <c r="BM150" s="143" t="s">
        <v>655</v>
      </c>
    </row>
    <row r="151" spans="2:65" s="1" customFormat="1" ht="19.5">
      <c r="B151" s="32"/>
      <c r="D151" s="145" t="s">
        <v>140</v>
      </c>
      <c r="F151" s="146" t="s">
        <v>656</v>
      </c>
      <c r="I151" s="147"/>
      <c r="L151" s="32"/>
      <c r="M151" s="148"/>
      <c r="T151" s="56"/>
      <c r="AT151" s="17" t="s">
        <v>140</v>
      </c>
      <c r="AU151" s="17" t="s">
        <v>89</v>
      </c>
    </row>
    <row r="152" spans="2:65" s="12" customFormat="1" ht="11.25">
      <c r="B152" s="151"/>
      <c r="D152" s="145" t="s">
        <v>144</v>
      </c>
      <c r="E152" s="152" t="s">
        <v>1</v>
      </c>
      <c r="F152" s="153" t="s">
        <v>657</v>
      </c>
      <c r="H152" s="152" t="s">
        <v>1</v>
      </c>
      <c r="I152" s="154"/>
      <c r="L152" s="151"/>
      <c r="M152" s="155"/>
      <c r="T152" s="156"/>
      <c r="AT152" s="152" t="s">
        <v>144</v>
      </c>
      <c r="AU152" s="152" t="s">
        <v>89</v>
      </c>
      <c r="AV152" s="12" t="s">
        <v>87</v>
      </c>
      <c r="AW152" s="12" t="s">
        <v>35</v>
      </c>
      <c r="AX152" s="12" t="s">
        <v>79</v>
      </c>
      <c r="AY152" s="152" t="s">
        <v>131</v>
      </c>
    </row>
    <row r="153" spans="2:65" s="12" customFormat="1" ht="11.25">
      <c r="B153" s="151"/>
      <c r="D153" s="145" t="s">
        <v>144</v>
      </c>
      <c r="E153" s="152" t="s">
        <v>1</v>
      </c>
      <c r="F153" s="153" t="s">
        <v>640</v>
      </c>
      <c r="H153" s="152" t="s">
        <v>1</v>
      </c>
      <c r="I153" s="154"/>
      <c r="L153" s="151"/>
      <c r="M153" s="155"/>
      <c r="T153" s="156"/>
      <c r="AT153" s="152" t="s">
        <v>144</v>
      </c>
      <c r="AU153" s="152" t="s">
        <v>89</v>
      </c>
      <c r="AV153" s="12" t="s">
        <v>87</v>
      </c>
      <c r="AW153" s="12" t="s">
        <v>35</v>
      </c>
      <c r="AX153" s="12" t="s">
        <v>79</v>
      </c>
      <c r="AY153" s="152" t="s">
        <v>131</v>
      </c>
    </row>
    <row r="154" spans="2:65" s="13" customFormat="1" ht="11.25">
      <c r="B154" s="157"/>
      <c r="D154" s="145" t="s">
        <v>144</v>
      </c>
      <c r="E154" s="158" t="s">
        <v>1</v>
      </c>
      <c r="F154" s="159" t="s">
        <v>645</v>
      </c>
      <c r="H154" s="160">
        <v>2600</v>
      </c>
      <c r="I154" s="161"/>
      <c r="L154" s="157"/>
      <c r="M154" s="162"/>
      <c r="T154" s="163"/>
      <c r="AT154" s="158" t="s">
        <v>144</v>
      </c>
      <c r="AU154" s="158" t="s">
        <v>89</v>
      </c>
      <c r="AV154" s="13" t="s">
        <v>89</v>
      </c>
      <c r="AW154" s="13" t="s">
        <v>35</v>
      </c>
      <c r="AX154" s="13" t="s">
        <v>79</v>
      </c>
      <c r="AY154" s="158" t="s">
        <v>131</v>
      </c>
    </row>
    <row r="155" spans="2:65" s="12" customFormat="1" ht="22.5">
      <c r="B155" s="151"/>
      <c r="D155" s="145" t="s">
        <v>144</v>
      </c>
      <c r="E155" s="152" t="s">
        <v>1</v>
      </c>
      <c r="F155" s="153" t="s">
        <v>642</v>
      </c>
      <c r="H155" s="152" t="s">
        <v>1</v>
      </c>
      <c r="I155" s="154"/>
      <c r="L155" s="151"/>
      <c r="M155" s="155"/>
      <c r="T155" s="156"/>
      <c r="AT155" s="152" t="s">
        <v>144</v>
      </c>
      <c r="AU155" s="152" t="s">
        <v>89</v>
      </c>
      <c r="AV155" s="12" t="s">
        <v>87</v>
      </c>
      <c r="AW155" s="12" t="s">
        <v>35</v>
      </c>
      <c r="AX155" s="12" t="s">
        <v>79</v>
      </c>
      <c r="AY155" s="152" t="s">
        <v>131</v>
      </c>
    </row>
    <row r="156" spans="2:65" s="13" customFormat="1" ht="11.25">
      <c r="B156" s="157"/>
      <c r="D156" s="145" t="s">
        <v>144</v>
      </c>
      <c r="E156" s="158" t="s">
        <v>1</v>
      </c>
      <c r="F156" s="159" t="s">
        <v>643</v>
      </c>
      <c r="H156" s="160">
        <v>86</v>
      </c>
      <c r="I156" s="161"/>
      <c r="L156" s="157"/>
      <c r="M156" s="162"/>
      <c r="T156" s="163"/>
      <c r="AT156" s="158" t="s">
        <v>144</v>
      </c>
      <c r="AU156" s="158" t="s">
        <v>89</v>
      </c>
      <c r="AV156" s="13" t="s">
        <v>89</v>
      </c>
      <c r="AW156" s="13" t="s">
        <v>35</v>
      </c>
      <c r="AX156" s="13" t="s">
        <v>79</v>
      </c>
      <c r="AY156" s="158" t="s">
        <v>131</v>
      </c>
    </row>
    <row r="157" spans="2:65" s="14" customFormat="1" ht="11.25">
      <c r="B157" s="164"/>
      <c r="D157" s="145" t="s">
        <v>144</v>
      </c>
      <c r="E157" s="165" t="s">
        <v>1</v>
      </c>
      <c r="F157" s="166" t="s">
        <v>147</v>
      </c>
      <c r="H157" s="167">
        <v>2686</v>
      </c>
      <c r="I157" s="168"/>
      <c r="L157" s="164"/>
      <c r="M157" s="169"/>
      <c r="T157" s="170"/>
      <c r="AT157" s="165" t="s">
        <v>144</v>
      </c>
      <c r="AU157" s="165" t="s">
        <v>89</v>
      </c>
      <c r="AV157" s="14" t="s">
        <v>138</v>
      </c>
      <c r="AW157" s="14" t="s">
        <v>35</v>
      </c>
      <c r="AX157" s="14" t="s">
        <v>87</v>
      </c>
      <c r="AY157" s="165" t="s">
        <v>131</v>
      </c>
    </row>
    <row r="158" spans="2:65" s="11" customFormat="1" ht="22.9" customHeight="1">
      <c r="B158" s="120"/>
      <c r="D158" s="121" t="s">
        <v>78</v>
      </c>
      <c r="E158" s="130" t="s">
        <v>341</v>
      </c>
      <c r="F158" s="130" t="s">
        <v>342</v>
      </c>
      <c r="I158" s="123"/>
      <c r="J158" s="131">
        <f>BK158</f>
        <v>0</v>
      </c>
      <c r="L158" s="120"/>
      <c r="M158" s="125"/>
      <c r="P158" s="126">
        <f>SUM(P159:P161)</f>
        <v>0</v>
      </c>
      <c r="R158" s="126">
        <f>SUM(R159:R161)</f>
        <v>0</v>
      </c>
      <c r="T158" s="127">
        <f>SUM(T159:T161)</f>
        <v>0</v>
      </c>
      <c r="AR158" s="121" t="s">
        <v>171</v>
      </c>
      <c r="AT158" s="128" t="s">
        <v>78</v>
      </c>
      <c r="AU158" s="128" t="s">
        <v>87</v>
      </c>
      <c r="AY158" s="121" t="s">
        <v>131</v>
      </c>
      <c r="BK158" s="129">
        <f>SUM(BK159:BK161)</f>
        <v>0</v>
      </c>
    </row>
    <row r="159" spans="2:65" s="1" customFormat="1" ht="33" customHeight="1">
      <c r="B159" s="132"/>
      <c r="C159" s="133" t="s">
        <v>171</v>
      </c>
      <c r="D159" s="133" t="s">
        <v>133</v>
      </c>
      <c r="E159" s="134" t="s">
        <v>658</v>
      </c>
      <c r="F159" s="135" t="s">
        <v>659</v>
      </c>
      <c r="G159" s="136" t="s">
        <v>346</v>
      </c>
      <c r="H159" s="137">
        <v>2.74</v>
      </c>
      <c r="I159" s="138"/>
      <c r="J159" s="137">
        <f>ROUND(I159*H159,2)</f>
        <v>0</v>
      </c>
      <c r="K159" s="135" t="s">
        <v>137</v>
      </c>
      <c r="L159" s="32"/>
      <c r="M159" s="139" t="s">
        <v>1</v>
      </c>
      <c r="N159" s="140" t="s">
        <v>44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138</v>
      </c>
      <c r="AT159" s="143" t="s">
        <v>133</v>
      </c>
      <c r="AU159" s="143" t="s">
        <v>89</v>
      </c>
      <c r="AY159" s="17" t="s">
        <v>131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87</v>
      </c>
      <c r="BK159" s="144">
        <f>ROUND(I159*H159,2)</f>
        <v>0</v>
      </c>
      <c r="BL159" s="17" t="s">
        <v>138</v>
      </c>
      <c r="BM159" s="143" t="s">
        <v>660</v>
      </c>
    </row>
    <row r="160" spans="2:65" s="1" customFormat="1" ht="29.25">
      <c r="B160" s="32"/>
      <c r="D160" s="145" t="s">
        <v>140</v>
      </c>
      <c r="F160" s="146" t="s">
        <v>661</v>
      </c>
      <c r="I160" s="147"/>
      <c r="L160" s="32"/>
      <c r="M160" s="148"/>
      <c r="T160" s="56"/>
      <c r="AT160" s="17" t="s">
        <v>140</v>
      </c>
      <c r="AU160" s="17" t="s">
        <v>89</v>
      </c>
    </row>
    <row r="161" spans="2:47" s="1" customFormat="1" ht="11.25">
      <c r="B161" s="32"/>
      <c r="D161" s="149" t="s">
        <v>142</v>
      </c>
      <c r="F161" s="150" t="s">
        <v>662</v>
      </c>
      <c r="I161" s="147"/>
      <c r="L161" s="32"/>
      <c r="M161" s="172"/>
      <c r="N161" s="173"/>
      <c r="O161" s="173"/>
      <c r="P161" s="173"/>
      <c r="Q161" s="173"/>
      <c r="R161" s="173"/>
      <c r="S161" s="173"/>
      <c r="T161" s="174"/>
      <c r="AT161" s="17" t="s">
        <v>142</v>
      </c>
      <c r="AU161" s="17" t="s">
        <v>89</v>
      </c>
    </row>
    <row r="162" spans="2:47" s="1" customFormat="1" ht="6.95" customHeight="1"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32"/>
    </row>
  </sheetData>
  <autoFilter ref="C120:K161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400-000000000000}"/>
    <hyperlink ref="F134" r:id="rId2" xr:uid="{00000000-0004-0000-0400-000001000000}"/>
    <hyperlink ref="F161" r:id="rId3" xr:uid="{00000000-0004-0000-04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4"/>
  <sheetViews>
    <sheetView showGridLines="0" topLeftCell="A155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9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pans="2:46" ht="24.95" customHeight="1">
      <c r="B4" s="20"/>
      <c r="D4" s="21" t="s">
        <v>103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30" t="str">
        <f>'Rekapitulace stavby'!K6</f>
        <v>Třemošná, ř.km 39,40 – 40,08, Čbán, revitalizace údolní nivy</v>
      </c>
      <c r="F7" s="231"/>
      <c r="G7" s="231"/>
      <c r="H7" s="231"/>
      <c r="L7" s="20"/>
    </row>
    <row r="8" spans="2:46" s="1" customFormat="1" ht="12" customHeight="1">
      <c r="B8" s="32"/>
      <c r="D8" s="27" t="s">
        <v>104</v>
      </c>
      <c r="L8" s="32"/>
    </row>
    <row r="9" spans="2:46" s="1" customFormat="1" ht="16.5" customHeight="1">
      <c r="B9" s="32"/>
      <c r="E9" s="191" t="s">
        <v>663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18. 7. 2023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25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28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213"/>
      <c r="G18" s="213"/>
      <c r="H18" s="213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24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27</v>
      </c>
      <c r="J21" s="25" t="s">
        <v>34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24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18" t="s">
        <v>1</v>
      </c>
      <c r="F27" s="218"/>
      <c r="G27" s="218"/>
      <c r="H27" s="21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ROUND((SUM(BE121:BE173)),  2)</f>
        <v>0</v>
      </c>
      <c r="I33" s="92">
        <v>0.21</v>
      </c>
      <c r="J33" s="91">
        <f>ROUND(((SUM(BE121:BE173))*I33),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ROUND((SUM(BF121:BF173)),  2)</f>
        <v>0</v>
      </c>
      <c r="I34" s="92">
        <v>0.15</v>
      </c>
      <c r="J34" s="91">
        <f>ROUND(((SUM(BF121:BF173))*I34),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ROUND((SUM(BG121:BG173)),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ROUND((SUM(BH121:BH173)),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ROUND((SUM(BI121:BI173)),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30" t="str">
        <f>E7</f>
        <v>Třemošná, ř.km 39,40 – 40,08, Čbán, revitalizace údolní nivy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104</v>
      </c>
      <c r="L86" s="32"/>
    </row>
    <row r="87" spans="2:47" s="1" customFormat="1" ht="16.5" customHeight="1">
      <c r="B87" s="32"/>
      <c r="E87" s="191" t="str">
        <f>E9</f>
        <v>05 - Vedlejší a ostatní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18. 7. 2023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Povodí Vltavy, státní podnik</v>
      </c>
      <c r="I91" s="27" t="s">
        <v>31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107</v>
      </c>
      <c r="D94" s="93"/>
      <c r="E94" s="93"/>
      <c r="F94" s="93"/>
      <c r="G94" s="93"/>
      <c r="H94" s="93"/>
      <c r="I94" s="93"/>
      <c r="J94" s="102" t="s">
        <v>108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109</v>
      </c>
      <c r="J96" s="66">
        <f>J121</f>
        <v>0</v>
      </c>
      <c r="L96" s="32"/>
      <c r="AU96" s="17" t="s">
        <v>110</v>
      </c>
    </row>
    <row r="97" spans="2:12" s="8" customFormat="1" ht="24.95" customHeight="1">
      <c r="B97" s="104"/>
      <c r="D97" s="105" t="s">
        <v>664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665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666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12" s="9" customFormat="1" ht="19.899999999999999" customHeight="1">
      <c r="B100" s="108"/>
      <c r="D100" s="109" t="s">
        <v>667</v>
      </c>
      <c r="E100" s="110"/>
      <c r="F100" s="110"/>
      <c r="G100" s="110"/>
      <c r="H100" s="110"/>
      <c r="I100" s="110"/>
      <c r="J100" s="111">
        <f>J151</f>
        <v>0</v>
      </c>
      <c r="L100" s="108"/>
    </row>
    <row r="101" spans="2:12" s="9" customFormat="1" ht="19.899999999999999" customHeight="1">
      <c r="B101" s="108"/>
      <c r="D101" s="109" t="s">
        <v>668</v>
      </c>
      <c r="E101" s="110"/>
      <c r="F101" s="110"/>
      <c r="G101" s="110"/>
      <c r="H101" s="110"/>
      <c r="I101" s="110"/>
      <c r="J101" s="111">
        <f>J163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116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15</v>
      </c>
      <c r="L110" s="32"/>
    </row>
    <row r="111" spans="2:12" s="1" customFormat="1" ht="16.5" customHeight="1">
      <c r="B111" s="32"/>
      <c r="E111" s="230" t="str">
        <f>E7</f>
        <v>Třemošná, ř.km 39,40 – 40,08, Čbán, revitalizace údolní nivy</v>
      </c>
      <c r="F111" s="231"/>
      <c r="G111" s="231"/>
      <c r="H111" s="231"/>
      <c r="L111" s="32"/>
    </row>
    <row r="112" spans="2:12" s="1" customFormat="1" ht="12" customHeight="1">
      <c r="B112" s="32"/>
      <c r="C112" s="27" t="s">
        <v>104</v>
      </c>
      <c r="L112" s="32"/>
    </row>
    <row r="113" spans="2:65" s="1" customFormat="1" ht="16.5" customHeight="1">
      <c r="B113" s="32"/>
      <c r="E113" s="191" t="str">
        <f>E9</f>
        <v>05 - Vedlejší a ostatní náklady</v>
      </c>
      <c r="F113" s="232"/>
      <c r="G113" s="232"/>
      <c r="H113" s="232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19</v>
      </c>
      <c r="F115" s="25" t="str">
        <f>F12</f>
        <v xml:space="preserve"> </v>
      </c>
      <c r="I115" s="27" t="s">
        <v>21</v>
      </c>
      <c r="J115" s="52" t="str">
        <f>IF(J12="","",J12)</f>
        <v>18. 7. 2023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23</v>
      </c>
      <c r="F117" s="25" t="str">
        <f>E15</f>
        <v>Povodí Vltavy, státní podnik</v>
      </c>
      <c r="I117" s="27" t="s">
        <v>31</v>
      </c>
      <c r="J117" s="30" t="str">
        <f>E21</f>
        <v>ENVISYSTEM, s.r.o., U Nikolajky 15, 15000  Praha 5</v>
      </c>
      <c r="L117" s="32"/>
    </row>
    <row r="118" spans="2:65" s="1" customFormat="1" ht="15.2" customHeight="1">
      <c r="B118" s="32"/>
      <c r="C118" s="27" t="s">
        <v>29</v>
      </c>
      <c r="F118" s="25" t="str">
        <f>IF(E18="","",E18)</f>
        <v>Vyplň údaj</v>
      </c>
      <c r="I118" s="27" t="s">
        <v>36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117</v>
      </c>
      <c r="D120" s="114" t="s">
        <v>64</v>
      </c>
      <c r="E120" s="114" t="s">
        <v>60</v>
      </c>
      <c r="F120" s="114" t="s">
        <v>61</v>
      </c>
      <c r="G120" s="114" t="s">
        <v>118</v>
      </c>
      <c r="H120" s="114" t="s">
        <v>119</v>
      </c>
      <c r="I120" s="114" t="s">
        <v>120</v>
      </c>
      <c r="J120" s="114" t="s">
        <v>108</v>
      </c>
      <c r="K120" s="115" t="s">
        <v>121</v>
      </c>
      <c r="L120" s="112"/>
      <c r="M120" s="59" t="s">
        <v>1</v>
      </c>
      <c r="N120" s="60" t="s">
        <v>43</v>
      </c>
      <c r="O120" s="60" t="s">
        <v>122</v>
      </c>
      <c r="P120" s="60" t="s">
        <v>123</v>
      </c>
      <c r="Q120" s="60" t="s">
        <v>124</v>
      </c>
      <c r="R120" s="60" t="s">
        <v>125</v>
      </c>
      <c r="S120" s="60" t="s">
        <v>126</v>
      </c>
      <c r="T120" s="61" t="s">
        <v>127</v>
      </c>
    </row>
    <row r="121" spans="2:65" s="1" customFormat="1" ht="22.9" customHeight="1">
      <c r="B121" s="32"/>
      <c r="C121" s="64" t="s">
        <v>128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78</v>
      </c>
      <c r="AU121" s="17" t="s">
        <v>110</v>
      </c>
      <c r="BK121" s="119">
        <f>BK122</f>
        <v>0</v>
      </c>
    </row>
    <row r="122" spans="2:65" s="11" customFormat="1" ht="25.9" customHeight="1">
      <c r="B122" s="120"/>
      <c r="D122" s="121" t="s">
        <v>78</v>
      </c>
      <c r="E122" s="122" t="s">
        <v>669</v>
      </c>
      <c r="F122" s="122" t="s">
        <v>670</v>
      </c>
      <c r="I122" s="123"/>
      <c r="J122" s="124">
        <f>BK122</f>
        <v>0</v>
      </c>
      <c r="L122" s="120"/>
      <c r="M122" s="125"/>
      <c r="P122" s="126">
        <f>P123+P137+P151+P163</f>
        <v>0</v>
      </c>
      <c r="R122" s="126">
        <f>R123+R137+R151+R163</f>
        <v>0</v>
      </c>
      <c r="T122" s="127">
        <f>T123+T137+T151+T163</f>
        <v>0</v>
      </c>
      <c r="AR122" s="121" t="s">
        <v>171</v>
      </c>
      <c r="AT122" s="128" t="s">
        <v>78</v>
      </c>
      <c r="AU122" s="128" t="s">
        <v>79</v>
      </c>
      <c r="AY122" s="121" t="s">
        <v>131</v>
      </c>
      <c r="BK122" s="129">
        <f>BK123+BK137+BK151+BK163</f>
        <v>0</v>
      </c>
    </row>
    <row r="123" spans="2:65" s="11" customFormat="1" ht="22.9" customHeight="1">
      <c r="B123" s="120"/>
      <c r="D123" s="121" t="s">
        <v>78</v>
      </c>
      <c r="E123" s="130" t="s">
        <v>671</v>
      </c>
      <c r="F123" s="130" t="s">
        <v>672</v>
      </c>
      <c r="I123" s="123"/>
      <c r="J123" s="131">
        <f>BK123</f>
        <v>0</v>
      </c>
      <c r="L123" s="120"/>
      <c r="M123" s="125"/>
      <c r="P123" s="126">
        <f>SUM(P124:P136)</f>
        <v>0</v>
      </c>
      <c r="R123" s="126">
        <f>SUM(R124:R136)</f>
        <v>0</v>
      </c>
      <c r="T123" s="127">
        <f>SUM(T124:T136)</f>
        <v>0</v>
      </c>
      <c r="AR123" s="121" t="s">
        <v>171</v>
      </c>
      <c r="AT123" s="128" t="s">
        <v>78</v>
      </c>
      <c r="AU123" s="128" t="s">
        <v>87</v>
      </c>
      <c r="AY123" s="121" t="s">
        <v>131</v>
      </c>
      <c r="BK123" s="129">
        <f>SUM(BK124:BK136)</f>
        <v>0</v>
      </c>
    </row>
    <row r="124" spans="2:65" s="1" customFormat="1" ht="16.5" customHeight="1">
      <c r="B124" s="132"/>
      <c r="C124" s="133" t="s">
        <v>87</v>
      </c>
      <c r="D124" s="133" t="s">
        <v>133</v>
      </c>
      <c r="E124" s="134" t="s">
        <v>673</v>
      </c>
      <c r="F124" s="135" t="s">
        <v>674</v>
      </c>
      <c r="G124" s="136" t="s">
        <v>262</v>
      </c>
      <c r="H124" s="137">
        <v>1</v>
      </c>
      <c r="I124" s="138"/>
      <c r="J124" s="137">
        <f>ROUND(I124*H124,2)</f>
        <v>0</v>
      </c>
      <c r="K124" s="135" t="s">
        <v>1</v>
      </c>
      <c r="L124" s="32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675</v>
      </c>
      <c r="AT124" s="143" t="s">
        <v>133</v>
      </c>
      <c r="AU124" s="143" t="s">
        <v>89</v>
      </c>
      <c r="AY124" s="17" t="s">
        <v>131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87</v>
      </c>
      <c r="BK124" s="144">
        <f>ROUND(I124*H124,2)</f>
        <v>0</v>
      </c>
      <c r="BL124" s="17" t="s">
        <v>675</v>
      </c>
      <c r="BM124" s="143" t="s">
        <v>676</v>
      </c>
    </row>
    <row r="125" spans="2:65" s="1" customFormat="1" ht="48.75">
      <c r="B125" s="32"/>
      <c r="D125" s="145" t="s">
        <v>182</v>
      </c>
      <c r="F125" s="171" t="s">
        <v>677</v>
      </c>
      <c r="I125" s="147"/>
      <c r="L125" s="32"/>
      <c r="M125" s="148"/>
      <c r="T125" s="56"/>
      <c r="AT125" s="17" t="s">
        <v>182</v>
      </c>
      <c r="AU125" s="17" t="s">
        <v>89</v>
      </c>
    </row>
    <row r="126" spans="2:65" s="1" customFormat="1" ht="16.5" customHeight="1">
      <c r="B126" s="132"/>
      <c r="C126" s="133" t="s">
        <v>89</v>
      </c>
      <c r="D126" s="133" t="s">
        <v>133</v>
      </c>
      <c r="E126" s="134" t="s">
        <v>678</v>
      </c>
      <c r="F126" s="135" t="s">
        <v>679</v>
      </c>
      <c r="G126" s="136" t="s">
        <v>262</v>
      </c>
      <c r="H126" s="137">
        <v>1</v>
      </c>
      <c r="I126" s="138"/>
      <c r="J126" s="137">
        <f>ROUND(I126*H126,2)</f>
        <v>0</v>
      </c>
      <c r="K126" s="135" t="s">
        <v>1</v>
      </c>
      <c r="L126" s="32"/>
      <c r="M126" s="139" t="s">
        <v>1</v>
      </c>
      <c r="N126" s="140" t="s">
        <v>44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675</v>
      </c>
      <c r="AT126" s="143" t="s">
        <v>133</v>
      </c>
      <c r="AU126" s="143" t="s">
        <v>89</v>
      </c>
      <c r="AY126" s="17" t="s">
        <v>131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87</v>
      </c>
      <c r="BK126" s="144">
        <f>ROUND(I126*H126,2)</f>
        <v>0</v>
      </c>
      <c r="BL126" s="17" t="s">
        <v>675</v>
      </c>
      <c r="BM126" s="143" t="s">
        <v>680</v>
      </c>
    </row>
    <row r="127" spans="2:65" s="1" customFormat="1" ht="29.25">
      <c r="B127" s="32"/>
      <c r="D127" s="145" t="s">
        <v>140</v>
      </c>
      <c r="F127" s="146" t="s">
        <v>681</v>
      </c>
      <c r="I127" s="147"/>
      <c r="L127" s="32"/>
      <c r="M127" s="148"/>
      <c r="T127" s="56"/>
      <c r="AT127" s="17" t="s">
        <v>140</v>
      </c>
      <c r="AU127" s="17" t="s">
        <v>89</v>
      </c>
    </row>
    <row r="128" spans="2:65" s="1" customFormat="1" ht="37.9" customHeight="1">
      <c r="B128" s="132"/>
      <c r="C128" s="133" t="s">
        <v>157</v>
      </c>
      <c r="D128" s="133" t="s">
        <v>133</v>
      </c>
      <c r="E128" s="134" t="s">
        <v>682</v>
      </c>
      <c r="F128" s="135" t="s">
        <v>683</v>
      </c>
      <c r="G128" s="136" t="s">
        <v>262</v>
      </c>
      <c r="H128" s="137">
        <v>1</v>
      </c>
      <c r="I128" s="138"/>
      <c r="J128" s="137">
        <f>ROUND(I128*H128,2)</f>
        <v>0</v>
      </c>
      <c r="K128" s="135" t="s">
        <v>1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675</v>
      </c>
      <c r="AT128" s="143" t="s">
        <v>133</v>
      </c>
      <c r="AU128" s="143" t="s">
        <v>89</v>
      </c>
      <c r="AY128" s="17" t="s">
        <v>131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675</v>
      </c>
      <c r="BM128" s="143" t="s">
        <v>684</v>
      </c>
    </row>
    <row r="129" spans="2:65" s="1" customFormat="1" ht="39">
      <c r="B129" s="32"/>
      <c r="D129" s="145" t="s">
        <v>182</v>
      </c>
      <c r="F129" s="171" t="s">
        <v>685</v>
      </c>
      <c r="I129" s="147"/>
      <c r="L129" s="32"/>
      <c r="M129" s="148"/>
      <c r="T129" s="56"/>
      <c r="AT129" s="17" t="s">
        <v>182</v>
      </c>
      <c r="AU129" s="17" t="s">
        <v>89</v>
      </c>
    </row>
    <row r="130" spans="2:65" s="1" customFormat="1" ht="24.2" customHeight="1">
      <c r="B130" s="132"/>
      <c r="C130" s="133" t="s">
        <v>138</v>
      </c>
      <c r="D130" s="133" t="s">
        <v>133</v>
      </c>
      <c r="E130" s="134" t="s">
        <v>686</v>
      </c>
      <c r="F130" s="135" t="s">
        <v>687</v>
      </c>
      <c r="G130" s="136" t="s">
        <v>262</v>
      </c>
      <c r="H130" s="137">
        <v>1</v>
      </c>
      <c r="I130" s="138"/>
      <c r="J130" s="137">
        <f>ROUND(I130*H130,2)</f>
        <v>0</v>
      </c>
      <c r="K130" s="135" t="s">
        <v>1</v>
      </c>
      <c r="L130" s="32"/>
      <c r="M130" s="139" t="s">
        <v>1</v>
      </c>
      <c r="N130" s="140" t="s">
        <v>44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675</v>
      </c>
      <c r="AT130" s="143" t="s">
        <v>133</v>
      </c>
      <c r="AU130" s="143" t="s">
        <v>89</v>
      </c>
      <c r="AY130" s="17" t="s">
        <v>131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675</v>
      </c>
      <c r="BM130" s="143" t="s">
        <v>688</v>
      </c>
    </row>
    <row r="131" spans="2:65" s="1" customFormat="1" ht="48.75">
      <c r="B131" s="32"/>
      <c r="D131" s="145" t="s">
        <v>140</v>
      </c>
      <c r="F131" s="146" t="s">
        <v>689</v>
      </c>
      <c r="I131" s="147"/>
      <c r="L131" s="32"/>
      <c r="M131" s="148"/>
      <c r="T131" s="56"/>
      <c r="AT131" s="17" t="s">
        <v>140</v>
      </c>
      <c r="AU131" s="17" t="s">
        <v>89</v>
      </c>
    </row>
    <row r="132" spans="2:65" s="1" customFormat="1" ht="29.25">
      <c r="B132" s="32"/>
      <c r="D132" s="145" t="s">
        <v>182</v>
      </c>
      <c r="F132" s="171" t="s">
        <v>690</v>
      </c>
      <c r="I132" s="147"/>
      <c r="L132" s="32"/>
      <c r="M132" s="148"/>
      <c r="T132" s="56"/>
      <c r="AT132" s="17" t="s">
        <v>182</v>
      </c>
      <c r="AU132" s="17" t="s">
        <v>89</v>
      </c>
    </row>
    <row r="133" spans="2:65" s="1" customFormat="1" ht="37.9" customHeight="1">
      <c r="B133" s="132"/>
      <c r="C133" s="133" t="s">
        <v>171</v>
      </c>
      <c r="D133" s="133" t="s">
        <v>133</v>
      </c>
      <c r="E133" s="134" t="s">
        <v>691</v>
      </c>
      <c r="F133" s="135" t="s">
        <v>692</v>
      </c>
      <c r="G133" s="136" t="s">
        <v>262</v>
      </c>
      <c r="H133" s="137">
        <v>1</v>
      </c>
      <c r="I133" s="138"/>
      <c r="J133" s="137">
        <f>ROUND(I133*H133,2)</f>
        <v>0</v>
      </c>
      <c r="K133" s="135" t="s">
        <v>1</v>
      </c>
      <c r="L133" s="32"/>
      <c r="M133" s="139" t="s">
        <v>1</v>
      </c>
      <c r="N133" s="140" t="s">
        <v>44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675</v>
      </c>
      <c r="AT133" s="143" t="s">
        <v>133</v>
      </c>
      <c r="AU133" s="143" t="s">
        <v>89</v>
      </c>
      <c r="AY133" s="17" t="s">
        <v>131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675</v>
      </c>
      <c r="BM133" s="143" t="s">
        <v>693</v>
      </c>
    </row>
    <row r="134" spans="2:65" s="1" customFormat="1" ht="39">
      <c r="B134" s="32"/>
      <c r="D134" s="145" t="s">
        <v>140</v>
      </c>
      <c r="F134" s="146" t="s">
        <v>694</v>
      </c>
      <c r="I134" s="147"/>
      <c r="L134" s="32"/>
      <c r="M134" s="148"/>
      <c r="T134" s="56"/>
      <c r="AT134" s="17" t="s">
        <v>140</v>
      </c>
      <c r="AU134" s="17" t="s">
        <v>89</v>
      </c>
    </row>
    <row r="135" spans="2:65" s="1" customFormat="1" ht="58.5">
      <c r="B135" s="32"/>
      <c r="D135" s="145" t="s">
        <v>182</v>
      </c>
      <c r="F135" s="171" t="s">
        <v>695</v>
      </c>
      <c r="I135" s="147"/>
      <c r="L135" s="32"/>
      <c r="M135" s="148"/>
      <c r="T135" s="56"/>
      <c r="AT135" s="17" t="s">
        <v>182</v>
      </c>
      <c r="AU135" s="17" t="s">
        <v>89</v>
      </c>
    </row>
    <row r="136" spans="2:65" s="1" customFormat="1" ht="24.2" customHeight="1">
      <c r="B136" s="132"/>
      <c r="C136" s="133" t="s">
        <v>177</v>
      </c>
      <c r="D136" s="133" t="s">
        <v>133</v>
      </c>
      <c r="E136" s="134" t="s">
        <v>696</v>
      </c>
      <c r="F136" s="135" t="s">
        <v>697</v>
      </c>
      <c r="G136" s="136" t="s">
        <v>262</v>
      </c>
      <c r="H136" s="137">
        <v>1</v>
      </c>
      <c r="I136" s="138"/>
      <c r="J136" s="137">
        <f>ROUND(I136*H136,2)</f>
        <v>0</v>
      </c>
      <c r="K136" s="135" t="s">
        <v>1</v>
      </c>
      <c r="L136" s="32"/>
      <c r="M136" s="139" t="s">
        <v>1</v>
      </c>
      <c r="N136" s="140" t="s">
        <v>44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675</v>
      </c>
      <c r="AT136" s="143" t="s">
        <v>133</v>
      </c>
      <c r="AU136" s="143" t="s">
        <v>89</v>
      </c>
      <c r="AY136" s="17" t="s">
        <v>131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87</v>
      </c>
      <c r="BK136" s="144">
        <f>ROUND(I136*H136,2)</f>
        <v>0</v>
      </c>
      <c r="BL136" s="17" t="s">
        <v>675</v>
      </c>
      <c r="BM136" s="143" t="s">
        <v>698</v>
      </c>
    </row>
    <row r="137" spans="2:65" s="11" customFormat="1" ht="22.9" customHeight="1">
      <c r="B137" s="120"/>
      <c r="D137" s="121" t="s">
        <v>78</v>
      </c>
      <c r="E137" s="130" t="s">
        <v>699</v>
      </c>
      <c r="F137" s="130" t="s">
        <v>700</v>
      </c>
      <c r="I137" s="123"/>
      <c r="J137" s="131">
        <f>BK137</f>
        <v>0</v>
      </c>
      <c r="L137" s="120"/>
      <c r="M137" s="125"/>
      <c r="P137" s="126">
        <f>SUM(P138:P150)</f>
        <v>0</v>
      </c>
      <c r="R137" s="126">
        <f>SUM(R138:R150)</f>
        <v>0</v>
      </c>
      <c r="T137" s="127">
        <f>SUM(T138:T150)</f>
        <v>0</v>
      </c>
      <c r="AR137" s="121" t="s">
        <v>171</v>
      </c>
      <c r="AT137" s="128" t="s">
        <v>78</v>
      </c>
      <c r="AU137" s="128" t="s">
        <v>87</v>
      </c>
      <c r="AY137" s="121" t="s">
        <v>131</v>
      </c>
      <c r="BK137" s="129">
        <f>SUM(BK138:BK150)</f>
        <v>0</v>
      </c>
    </row>
    <row r="138" spans="2:65" s="1" customFormat="1" ht="49.15" customHeight="1">
      <c r="B138" s="132"/>
      <c r="C138" s="133" t="s">
        <v>184</v>
      </c>
      <c r="D138" s="133" t="s">
        <v>133</v>
      </c>
      <c r="E138" s="134" t="s">
        <v>701</v>
      </c>
      <c r="F138" s="135" t="s">
        <v>702</v>
      </c>
      <c r="G138" s="136" t="s">
        <v>262</v>
      </c>
      <c r="H138" s="137">
        <v>1</v>
      </c>
      <c r="I138" s="138"/>
      <c r="J138" s="137">
        <f>ROUND(I138*H138,2)</f>
        <v>0</v>
      </c>
      <c r="K138" s="135" t="s">
        <v>1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675</v>
      </c>
      <c r="AT138" s="143" t="s">
        <v>133</v>
      </c>
      <c r="AU138" s="143" t="s">
        <v>89</v>
      </c>
      <c r="AY138" s="17" t="s">
        <v>131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675</v>
      </c>
      <c r="BM138" s="143" t="s">
        <v>703</v>
      </c>
    </row>
    <row r="139" spans="2:65" s="1" customFormat="1" ht="243.75">
      <c r="B139" s="32"/>
      <c r="D139" s="145" t="s">
        <v>182</v>
      </c>
      <c r="F139" s="171" t="s">
        <v>704</v>
      </c>
      <c r="I139" s="147"/>
      <c r="L139" s="32"/>
      <c r="M139" s="148"/>
      <c r="T139" s="56"/>
      <c r="AT139" s="17" t="s">
        <v>182</v>
      </c>
      <c r="AU139" s="17" t="s">
        <v>89</v>
      </c>
    </row>
    <row r="140" spans="2:65" s="1" customFormat="1" ht="16.5" customHeight="1">
      <c r="B140" s="132"/>
      <c r="C140" s="133" t="s">
        <v>189</v>
      </c>
      <c r="D140" s="133" t="s">
        <v>133</v>
      </c>
      <c r="E140" s="134" t="s">
        <v>705</v>
      </c>
      <c r="F140" s="135" t="s">
        <v>706</v>
      </c>
      <c r="G140" s="136" t="s">
        <v>262</v>
      </c>
      <c r="H140" s="137">
        <v>1</v>
      </c>
      <c r="I140" s="138"/>
      <c r="J140" s="137">
        <f>ROUND(I140*H140,2)</f>
        <v>0</v>
      </c>
      <c r="K140" s="135" t="s">
        <v>1</v>
      </c>
      <c r="L140" s="32"/>
      <c r="M140" s="139" t="s">
        <v>1</v>
      </c>
      <c r="N140" s="140" t="s">
        <v>44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675</v>
      </c>
      <c r="AT140" s="143" t="s">
        <v>133</v>
      </c>
      <c r="AU140" s="143" t="s">
        <v>89</v>
      </c>
      <c r="AY140" s="17" t="s">
        <v>131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87</v>
      </c>
      <c r="BK140" s="144">
        <f>ROUND(I140*H140,2)</f>
        <v>0</v>
      </c>
      <c r="BL140" s="17" t="s">
        <v>675</v>
      </c>
      <c r="BM140" s="143" t="s">
        <v>707</v>
      </c>
    </row>
    <row r="141" spans="2:65" s="1" customFormat="1" ht="68.25">
      <c r="B141" s="32"/>
      <c r="D141" s="145" t="s">
        <v>182</v>
      </c>
      <c r="F141" s="171" t="s">
        <v>708</v>
      </c>
      <c r="I141" s="147"/>
      <c r="L141" s="32"/>
      <c r="M141" s="148"/>
      <c r="T141" s="56"/>
      <c r="AT141" s="17" t="s">
        <v>182</v>
      </c>
      <c r="AU141" s="17" t="s">
        <v>89</v>
      </c>
    </row>
    <row r="142" spans="2:65" s="1" customFormat="1" ht="16.5" customHeight="1">
      <c r="B142" s="132"/>
      <c r="C142" s="133" t="s">
        <v>195</v>
      </c>
      <c r="D142" s="133" t="s">
        <v>133</v>
      </c>
      <c r="E142" s="134" t="s">
        <v>709</v>
      </c>
      <c r="F142" s="135" t="s">
        <v>710</v>
      </c>
      <c r="G142" s="136" t="s">
        <v>262</v>
      </c>
      <c r="H142" s="137">
        <v>1</v>
      </c>
      <c r="I142" s="138"/>
      <c r="J142" s="137">
        <f>ROUND(I142*H142,2)</f>
        <v>0</v>
      </c>
      <c r="K142" s="135" t="s">
        <v>1</v>
      </c>
      <c r="L142" s="32"/>
      <c r="M142" s="139" t="s">
        <v>1</v>
      </c>
      <c r="N142" s="140" t="s">
        <v>44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675</v>
      </c>
      <c r="AT142" s="143" t="s">
        <v>133</v>
      </c>
      <c r="AU142" s="143" t="s">
        <v>89</v>
      </c>
      <c r="AY142" s="17" t="s">
        <v>131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87</v>
      </c>
      <c r="BK142" s="144">
        <f>ROUND(I142*H142,2)</f>
        <v>0</v>
      </c>
      <c r="BL142" s="17" t="s">
        <v>675</v>
      </c>
      <c r="BM142" s="143" t="s">
        <v>711</v>
      </c>
    </row>
    <row r="143" spans="2:65" s="1" customFormat="1" ht="39">
      <c r="B143" s="32"/>
      <c r="D143" s="145" t="s">
        <v>182</v>
      </c>
      <c r="F143" s="171" t="s">
        <v>712</v>
      </c>
      <c r="I143" s="147"/>
      <c r="L143" s="32"/>
      <c r="M143" s="148"/>
      <c r="T143" s="56"/>
      <c r="AT143" s="17" t="s">
        <v>182</v>
      </c>
      <c r="AU143" s="17" t="s">
        <v>89</v>
      </c>
    </row>
    <row r="144" spans="2:65" s="1" customFormat="1" ht="24.2" customHeight="1">
      <c r="B144" s="132"/>
      <c r="C144" s="133" t="s">
        <v>204</v>
      </c>
      <c r="D144" s="133" t="s">
        <v>133</v>
      </c>
      <c r="E144" s="134" t="s">
        <v>713</v>
      </c>
      <c r="F144" s="135" t="s">
        <v>714</v>
      </c>
      <c r="G144" s="136" t="s">
        <v>262</v>
      </c>
      <c r="H144" s="137">
        <v>1</v>
      </c>
      <c r="I144" s="138"/>
      <c r="J144" s="137">
        <f>ROUND(I144*H144,2)</f>
        <v>0</v>
      </c>
      <c r="K144" s="135" t="s">
        <v>1</v>
      </c>
      <c r="L144" s="32"/>
      <c r="M144" s="139" t="s">
        <v>1</v>
      </c>
      <c r="N144" s="140" t="s">
        <v>44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675</v>
      </c>
      <c r="AT144" s="143" t="s">
        <v>133</v>
      </c>
      <c r="AU144" s="143" t="s">
        <v>89</v>
      </c>
      <c r="AY144" s="17" t="s">
        <v>131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87</v>
      </c>
      <c r="BK144" s="144">
        <f>ROUND(I144*H144,2)</f>
        <v>0</v>
      </c>
      <c r="BL144" s="17" t="s">
        <v>675</v>
      </c>
      <c r="BM144" s="143" t="s">
        <v>715</v>
      </c>
    </row>
    <row r="145" spans="2:65" s="1" customFormat="1" ht="78">
      <c r="B145" s="32"/>
      <c r="D145" s="145" t="s">
        <v>182</v>
      </c>
      <c r="F145" s="171" t="s">
        <v>716</v>
      </c>
      <c r="I145" s="147"/>
      <c r="L145" s="32"/>
      <c r="M145" s="148"/>
      <c r="T145" s="56"/>
      <c r="AT145" s="17" t="s">
        <v>182</v>
      </c>
      <c r="AU145" s="17" t="s">
        <v>89</v>
      </c>
    </row>
    <row r="146" spans="2:65" s="1" customFormat="1" ht="66.75" customHeight="1">
      <c r="B146" s="132"/>
      <c r="C146" s="133" t="s">
        <v>213</v>
      </c>
      <c r="D146" s="133" t="s">
        <v>133</v>
      </c>
      <c r="E146" s="134" t="s">
        <v>717</v>
      </c>
      <c r="F146" s="135" t="s">
        <v>718</v>
      </c>
      <c r="G146" s="136" t="s">
        <v>262</v>
      </c>
      <c r="H146" s="137">
        <v>1</v>
      </c>
      <c r="I146" s="138"/>
      <c r="J146" s="137">
        <f>ROUND(I146*H146,2)</f>
        <v>0</v>
      </c>
      <c r="K146" s="135" t="s">
        <v>1</v>
      </c>
      <c r="L146" s="32"/>
      <c r="M146" s="139" t="s">
        <v>1</v>
      </c>
      <c r="N146" s="140" t="s">
        <v>44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675</v>
      </c>
      <c r="AT146" s="143" t="s">
        <v>133</v>
      </c>
      <c r="AU146" s="143" t="s">
        <v>89</v>
      </c>
      <c r="AY146" s="17" t="s">
        <v>131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675</v>
      </c>
      <c r="BM146" s="143" t="s">
        <v>719</v>
      </c>
    </row>
    <row r="147" spans="2:65" s="1" customFormat="1" ht="185.25">
      <c r="B147" s="32"/>
      <c r="D147" s="145" t="s">
        <v>182</v>
      </c>
      <c r="F147" s="171" t="s">
        <v>720</v>
      </c>
      <c r="I147" s="147"/>
      <c r="L147" s="32"/>
      <c r="M147" s="148"/>
      <c r="T147" s="56"/>
      <c r="AT147" s="17" t="s">
        <v>182</v>
      </c>
      <c r="AU147" s="17" t="s">
        <v>89</v>
      </c>
    </row>
    <row r="148" spans="2:65" s="1" customFormat="1" ht="55.5" customHeight="1">
      <c r="B148" s="132"/>
      <c r="C148" s="133" t="s">
        <v>222</v>
      </c>
      <c r="D148" s="133" t="s">
        <v>133</v>
      </c>
      <c r="E148" s="134" t="s">
        <v>721</v>
      </c>
      <c r="F148" s="135" t="s">
        <v>722</v>
      </c>
      <c r="G148" s="136" t="s">
        <v>262</v>
      </c>
      <c r="H148" s="137">
        <v>1</v>
      </c>
      <c r="I148" s="138"/>
      <c r="J148" s="137">
        <f>ROUND(I148*H148,2)</f>
        <v>0</v>
      </c>
      <c r="K148" s="135" t="s">
        <v>1</v>
      </c>
      <c r="L148" s="32"/>
      <c r="M148" s="139" t="s">
        <v>1</v>
      </c>
      <c r="N148" s="140" t="s">
        <v>44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675</v>
      </c>
      <c r="AT148" s="143" t="s">
        <v>133</v>
      </c>
      <c r="AU148" s="143" t="s">
        <v>89</v>
      </c>
      <c r="AY148" s="17" t="s">
        <v>131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87</v>
      </c>
      <c r="BK148" s="144">
        <f>ROUND(I148*H148,2)</f>
        <v>0</v>
      </c>
      <c r="BL148" s="17" t="s">
        <v>675</v>
      </c>
      <c r="BM148" s="143" t="s">
        <v>723</v>
      </c>
    </row>
    <row r="149" spans="2:65" s="1" customFormat="1" ht="37.9" customHeight="1">
      <c r="B149" s="132"/>
      <c r="C149" s="133" t="s">
        <v>230</v>
      </c>
      <c r="D149" s="133" t="s">
        <v>133</v>
      </c>
      <c r="E149" s="134" t="s">
        <v>724</v>
      </c>
      <c r="F149" s="135" t="s">
        <v>725</v>
      </c>
      <c r="G149" s="136" t="s">
        <v>262</v>
      </c>
      <c r="H149" s="137">
        <v>1</v>
      </c>
      <c r="I149" s="138"/>
      <c r="J149" s="137">
        <f>ROUND(I149*H149,2)</f>
        <v>0</v>
      </c>
      <c r="K149" s="135" t="s">
        <v>1</v>
      </c>
      <c r="L149" s="32"/>
      <c r="M149" s="139" t="s">
        <v>1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675</v>
      </c>
      <c r="AT149" s="143" t="s">
        <v>133</v>
      </c>
      <c r="AU149" s="143" t="s">
        <v>89</v>
      </c>
      <c r="AY149" s="17" t="s">
        <v>131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675</v>
      </c>
      <c r="BM149" s="143" t="s">
        <v>726</v>
      </c>
    </row>
    <row r="150" spans="2:65" s="1" customFormat="1" ht="87.75">
      <c r="B150" s="32"/>
      <c r="D150" s="145" t="s">
        <v>182</v>
      </c>
      <c r="F150" s="171" t="s">
        <v>727</v>
      </c>
      <c r="I150" s="147"/>
      <c r="L150" s="32"/>
      <c r="M150" s="148"/>
      <c r="T150" s="56"/>
      <c r="AT150" s="17" t="s">
        <v>182</v>
      </c>
      <c r="AU150" s="17" t="s">
        <v>89</v>
      </c>
    </row>
    <row r="151" spans="2:65" s="11" customFormat="1" ht="22.9" customHeight="1">
      <c r="B151" s="120"/>
      <c r="D151" s="121" t="s">
        <v>78</v>
      </c>
      <c r="E151" s="130" t="s">
        <v>728</v>
      </c>
      <c r="F151" s="130" t="s">
        <v>729</v>
      </c>
      <c r="I151" s="123"/>
      <c r="J151" s="131">
        <f>BK151</f>
        <v>0</v>
      </c>
      <c r="L151" s="120"/>
      <c r="M151" s="125"/>
      <c r="P151" s="126">
        <f>SUM(P152:P162)</f>
        <v>0</v>
      </c>
      <c r="R151" s="126">
        <f>SUM(R152:R162)</f>
        <v>0</v>
      </c>
      <c r="T151" s="127">
        <f>SUM(T152:T162)</f>
        <v>0</v>
      </c>
      <c r="AR151" s="121" t="s">
        <v>171</v>
      </c>
      <c r="AT151" s="128" t="s">
        <v>78</v>
      </c>
      <c r="AU151" s="128" t="s">
        <v>87</v>
      </c>
      <c r="AY151" s="121" t="s">
        <v>131</v>
      </c>
      <c r="BK151" s="129">
        <f>SUM(BK152:BK162)</f>
        <v>0</v>
      </c>
    </row>
    <row r="152" spans="2:65" s="1" customFormat="1" ht="16.5" customHeight="1">
      <c r="B152" s="132"/>
      <c r="C152" s="133" t="s">
        <v>237</v>
      </c>
      <c r="D152" s="133" t="s">
        <v>133</v>
      </c>
      <c r="E152" s="134" t="s">
        <v>730</v>
      </c>
      <c r="F152" s="135" t="s">
        <v>731</v>
      </c>
      <c r="G152" s="136" t="s">
        <v>262</v>
      </c>
      <c r="H152" s="137">
        <v>1</v>
      </c>
      <c r="I152" s="138"/>
      <c r="J152" s="137">
        <f>ROUND(I152*H152,2)</f>
        <v>0</v>
      </c>
      <c r="K152" s="135" t="s">
        <v>1</v>
      </c>
      <c r="L152" s="32"/>
      <c r="M152" s="139" t="s">
        <v>1</v>
      </c>
      <c r="N152" s="140" t="s">
        <v>44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675</v>
      </c>
      <c r="AT152" s="143" t="s">
        <v>133</v>
      </c>
      <c r="AU152" s="143" t="s">
        <v>89</v>
      </c>
      <c r="AY152" s="17" t="s">
        <v>131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675</v>
      </c>
      <c r="BM152" s="143" t="s">
        <v>732</v>
      </c>
    </row>
    <row r="153" spans="2:65" s="1" customFormat="1" ht="16.5" customHeight="1">
      <c r="B153" s="132"/>
      <c r="C153" s="133" t="s">
        <v>8</v>
      </c>
      <c r="D153" s="133" t="s">
        <v>133</v>
      </c>
      <c r="E153" s="134" t="s">
        <v>733</v>
      </c>
      <c r="F153" s="135" t="s">
        <v>734</v>
      </c>
      <c r="G153" s="136" t="s">
        <v>262</v>
      </c>
      <c r="H153" s="137">
        <v>1</v>
      </c>
      <c r="I153" s="138"/>
      <c r="J153" s="137">
        <f>ROUND(I153*H153,2)</f>
        <v>0</v>
      </c>
      <c r="K153" s="135" t="s">
        <v>1</v>
      </c>
      <c r="L153" s="32"/>
      <c r="M153" s="139" t="s">
        <v>1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675</v>
      </c>
      <c r="AT153" s="143" t="s">
        <v>133</v>
      </c>
      <c r="AU153" s="143" t="s">
        <v>89</v>
      </c>
      <c r="AY153" s="17" t="s">
        <v>131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87</v>
      </c>
      <c r="BK153" s="144">
        <f>ROUND(I153*H153,2)</f>
        <v>0</v>
      </c>
      <c r="BL153" s="17" t="s">
        <v>675</v>
      </c>
      <c r="BM153" s="143" t="s">
        <v>735</v>
      </c>
    </row>
    <row r="154" spans="2:65" s="1" customFormat="1" ht="29.25">
      <c r="B154" s="32"/>
      <c r="D154" s="145" t="s">
        <v>140</v>
      </c>
      <c r="F154" s="146" t="s">
        <v>736</v>
      </c>
      <c r="I154" s="147"/>
      <c r="L154" s="32"/>
      <c r="M154" s="148"/>
      <c r="T154" s="56"/>
      <c r="AT154" s="17" t="s">
        <v>140</v>
      </c>
      <c r="AU154" s="17" t="s">
        <v>89</v>
      </c>
    </row>
    <row r="155" spans="2:65" s="1" customFormat="1" ht="234">
      <c r="B155" s="32"/>
      <c r="D155" s="145" t="s">
        <v>182</v>
      </c>
      <c r="F155" s="171" t="s">
        <v>737</v>
      </c>
      <c r="I155" s="147"/>
      <c r="L155" s="32"/>
      <c r="M155" s="148"/>
      <c r="T155" s="56"/>
      <c r="AT155" s="17" t="s">
        <v>182</v>
      </c>
      <c r="AU155" s="17" t="s">
        <v>89</v>
      </c>
    </row>
    <row r="156" spans="2:65" s="1" customFormat="1" ht="49.15" customHeight="1">
      <c r="B156" s="132"/>
      <c r="C156" s="133" t="s">
        <v>244</v>
      </c>
      <c r="D156" s="133" t="s">
        <v>133</v>
      </c>
      <c r="E156" s="134" t="s">
        <v>738</v>
      </c>
      <c r="F156" s="135" t="s">
        <v>739</v>
      </c>
      <c r="G156" s="136" t="s">
        <v>262</v>
      </c>
      <c r="H156" s="137">
        <v>1</v>
      </c>
      <c r="I156" s="138"/>
      <c r="J156" s="137">
        <f t="shared" ref="J156:J161" si="0">ROUND(I156*H156,2)</f>
        <v>0</v>
      </c>
      <c r="K156" s="135" t="s">
        <v>1</v>
      </c>
      <c r="L156" s="32"/>
      <c r="M156" s="139" t="s">
        <v>1</v>
      </c>
      <c r="N156" s="140" t="s">
        <v>44</v>
      </c>
      <c r="P156" s="141">
        <f t="shared" ref="P156:P161" si="1">O156*H156</f>
        <v>0</v>
      </c>
      <c r="Q156" s="141">
        <v>0</v>
      </c>
      <c r="R156" s="141">
        <f t="shared" ref="R156:R161" si="2">Q156*H156</f>
        <v>0</v>
      </c>
      <c r="S156" s="141">
        <v>0</v>
      </c>
      <c r="T156" s="142">
        <f t="shared" ref="T156:T161" si="3">S156*H156</f>
        <v>0</v>
      </c>
      <c r="AR156" s="143" t="s">
        <v>675</v>
      </c>
      <c r="AT156" s="143" t="s">
        <v>133</v>
      </c>
      <c r="AU156" s="143" t="s">
        <v>89</v>
      </c>
      <c r="AY156" s="17" t="s">
        <v>131</v>
      </c>
      <c r="BE156" s="144">
        <f t="shared" ref="BE156:BE161" si="4">IF(N156="základní",J156,0)</f>
        <v>0</v>
      </c>
      <c r="BF156" s="144">
        <f t="shared" ref="BF156:BF161" si="5">IF(N156="snížená",J156,0)</f>
        <v>0</v>
      </c>
      <c r="BG156" s="144">
        <f t="shared" ref="BG156:BG161" si="6">IF(N156="zákl. přenesená",J156,0)</f>
        <v>0</v>
      </c>
      <c r="BH156" s="144">
        <f t="shared" ref="BH156:BH161" si="7">IF(N156="sníž. přenesená",J156,0)</f>
        <v>0</v>
      </c>
      <c r="BI156" s="144">
        <f t="shared" ref="BI156:BI161" si="8">IF(N156="nulová",J156,0)</f>
        <v>0</v>
      </c>
      <c r="BJ156" s="17" t="s">
        <v>87</v>
      </c>
      <c r="BK156" s="144">
        <f t="shared" ref="BK156:BK161" si="9">ROUND(I156*H156,2)</f>
        <v>0</v>
      </c>
      <c r="BL156" s="17" t="s">
        <v>675</v>
      </c>
      <c r="BM156" s="143" t="s">
        <v>740</v>
      </c>
    </row>
    <row r="157" spans="2:65" s="1" customFormat="1" ht="24.2" customHeight="1">
      <c r="B157" s="132"/>
      <c r="C157" s="133" t="s">
        <v>253</v>
      </c>
      <c r="D157" s="133" t="s">
        <v>133</v>
      </c>
      <c r="E157" s="134" t="s">
        <v>741</v>
      </c>
      <c r="F157" s="135" t="s">
        <v>742</v>
      </c>
      <c r="G157" s="136" t="s">
        <v>262</v>
      </c>
      <c r="H157" s="137">
        <v>1</v>
      </c>
      <c r="I157" s="138"/>
      <c r="J157" s="137">
        <f t="shared" si="0"/>
        <v>0</v>
      </c>
      <c r="K157" s="135" t="s">
        <v>1</v>
      </c>
      <c r="L157" s="32"/>
      <c r="M157" s="139" t="s">
        <v>1</v>
      </c>
      <c r="N157" s="140" t="s">
        <v>44</v>
      </c>
      <c r="P157" s="141">
        <f t="shared" si="1"/>
        <v>0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675</v>
      </c>
      <c r="AT157" s="143" t="s">
        <v>133</v>
      </c>
      <c r="AU157" s="143" t="s">
        <v>89</v>
      </c>
      <c r="AY157" s="17" t="s">
        <v>131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7" t="s">
        <v>87</v>
      </c>
      <c r="BK157" s="144">
        <f t="shared" si="9"/>
        <v>0</v>
      </c>
      <c r="BL157" s="17" t="s">
        <v>675</v>
      </c>
      <c r="BM157" s="143" t="s">
        <v>743</v>
      </c>
    </row>
    <row r="158" spans="2:65" s="1" customFormat="1" ht="24.2" customHeight="1">
      <c r="B158" s="132"/>
      <c r="C158" s="133" t="s">
        <v>259</v>
      </c>
      <c r="D158" s="133" t="s">
        <v>133</v>
      </c>
      <c r="E158" s="134" t="s">
        <v>744</v>
      </c>
      <c r="F158" s="135" t="s">
        <v>745</v>
      </c>
      <c r="G158" s="136" t="s">
        <v>262</v>
      </c>
      <c r="H158" s="137">
        <v>1</v>
      </c>
      <c r="I158" s="138"/>
      <c r="J158" s="137">
        <f t="shared" si="0"/>
        <v>0</v>
      </c>
      <c r="K158" s="135" t="s">
        <v>1</v>
      </c>
      <c r="L158" s="32"/>
      <c r="M158" s="139" t="s">
        <v>1</v>
      </c>
      <c r="N158" s="140" t="s">
        <v>44</v>
      </c>
      <c r="P158" s="141">
        <f t="shared" si="1"/>
        <v>0</v>
      </c>
      <c r="Q158" s="141">
        <v>0</v>
      </c>
      <c r="R158" s="141">
        <f t="shared" si="2"/>
        <v>0</v>
      </c>
      <c r="S158" s="141">
        <v>0</v>
      </c>
      <c r="T158" s="142">
        <f t="shared" si="3"/>
        <v>0</v>
      </c>
      <c r="AR158" s="143" t="s">
        <v>675</v>
      </c>
      <c r="AT158" s="143" t="s">
        <v>133</v>
      </c>
      <c r="AU158" s="143" t="s">
        <v>89</v>
      </c>
      <c r="AY158" s="17" t="s">
        <v>131</v>
      </c>
      <c r="BE158" s="144">
        <f t="shared" si="4"/>
        <v>0</v>
      </c>
      <c r="BF158" s="144">
        <f t="shared" si="5"/>
        <v>0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17" t="s">
        <v>87</v>
      </c>
      <c r="BK158" s="144">
        <f t="shared" si="9"/>
        <v>0</v>
      </c>
      <c r="BL158" s="17" t="s">
        <v>675</v>
      </c>
      <c r="BM158" s="143" t="s">
        <v>746</v>
      </c>
    </row>
    <row r="159" spans="2:65" s="1" customFormat="1" ht="37.9" customHeight="1">
      <c r="B159" s="132"/>
      <c r="C159" s="133" t="s">
        <v>266</v>
      </c>
      <c r="D159" s="133" t="s">
        <v>133</v>
      </c>
      <c r="E159" s="134" t="s">
        <v>747</v>
      </c>
      <c r="F159" s="135" t="s">
        <v>748</v>
      </c>
      <c r="G159" s="136" t="s">
        <v>262</v>
      </c>
      <c r="H159" s="137">
        <v>1</v>
      </c>
      <c r="I159" s="138"/>
      <c r="J159" s="137">
        <f t="shared" si="0"/>
        <v>0</v>
      </c>
      <c r="K159" s="135" t="s">
        <v>1</v>
      </c>
      <c r="L159" s="32"/>
      <c r="M159" s="139" t="s">
        <v>1</v>
      </c>
      <c r="N159" s="140" t="s">
        <v>44</v>
      </c>
      <c r="P159" s="141">
        <f t="shared" si="1"/>
        <v>0</v>
      </c>
      <c r="Q159" s="141">
        <v>0</v>
      </c>
      <c r="R159" s="141">
        <f t="shared" si="2"/>
        <v>0</v>
      </c>
      <c r="S159" s="141">
        <v>0</v>
      </c>
      <c r="T159" s="142">
        <f t="shared" si="3"/>
        <v>0</v>
      </c>
      <c r="AR159" s="143" t="s">
        <v>675</v>
      </c>
      <c r="AT159" s="143" t="s">
        <v>133</v>
      </c>
      <c r="AU159" s="143" t="s">
        <v>89</v>
      </c>
      <c r="AY159" s="17" t="s">
        <v>131</v>
      </c>
      <c r="BE159" s="144">
        <f t="shared" si="4"/>
        <v>0</v>
      </c>
      <c r="BF159" s="144">
        <f t="shared" si="5"/>
        <v>0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17" t="s">
        <v>87</v>
      </c>
      <c r="BK159" s="144">
        <f t="shared" si="9"/>
        <v>0</v>
      </c>
      <c r="BL159" s="17" t="s">
        <v>675</v>
      </c>
      <c r="BM159" s="143" t="s">
        <v>749</v>
      </c>
    </row>
    <row r="160" spans="2:65" s="1" customFormat="1" ht="37.9" customHeight="1">
      <c r="B160" s="132"/>
      <c r="C160" s="133" t="s">
        <v>273</v>
      </c>
      <c r="D160" s="133" t="s">
        <v>133</v>
      </c>
      <c r="E160" s="134" t="s">
        <v>750</v>
      </c>
      <c r="F160" s="135" t="s">
        <v>751</v>
      </c>
      <c r="G160" s="136" t="s">
        <v>262</v>
      </c>
      <c r="H160" s="137">
        <v>1</v>
      </c>
      <c r="I160" s="138"/>
      <c r="J160" s="137">
        <f t="shared" si="0"/>
        <v>0</v>
      </c>
      <c r="K160" s="135" t="s">
        <v>1</v>
      </c>
      <c r="L160" s="32"/>
      <c r="M160" s="139" t="s">
        <v>1</v>
      </c>
      <c r="N160" s="140" t="s">
        <v>44</v>
      </c>
      <c r="P160" s="141">
        <f t="shared" si="1"/>
        <v>0</v>
      </c>
      <c r="Q160" s="141">
        <v>0</v>
      </c>
      <c r="R160" s="141">
        <f t="shared" si="2"/>
        <v>0</v>
      </c>
      <c r="S160" s="141">
        <v>0</v>
      </c>
      <c r="T160" s="142">
        <f t="shared" si="3"/>
        <v>0</v>
      </c>
      <c r="AR160" s="143" t="s">
        <v>675</v>
      </c>
      <c r="AT160" s="143" t="s">
        <v>133</v>
      </c>
      <c r="AU160" s="143" t="s">
        <v>89</v>
      </c>
      <c r="AY160" s="17" t="s">
        <v>131</v>
      </c>
      <c r="BE160" s="144">
        <f t="shared" si="4"/>
        <v>0</v>
      </c>
      <c r="BF160" s="144">
        <f t="shared" si="5"/>
        <v>0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17" t="s">
        <v>87</v>
      </c>
      <c r="BK160" s="144">
        <f t="shared" si="9"/>
        <v>0</v>
      </c>
      <c r="BL160" s="17" t="s">
        <v>675</v>
      </c>
      <c r="BM160" s="143" t="s">
        <v>752</v>
      </c>
    </row>
    <row r="161" spans="2:65" s="1" customFormat="1" ht="66.75" customHeight="1">
      <c r="B161" s="132"/>
      <c r="C161" s="133" t="s">
        <v>7</v>
      </c>
      <c r="D161" s="133" t="s">
        <v>133</v>
      </c>
      <c r="E161" s="134" t="s">
        <v>753</v>
      </c>
      <c r="F161" s="135" t="s">
        <v>754</v>
      </c>
      <c r="G161" s="136" t="s">
        <v>262</v>
      </c>
      <c r="H161" s="137">
        <v>1</v>
      </c>
      <c r="I161" s="138"/>
      <c r="J161" s="137">
        <f t="shared" si="0"/>
        <v>0</v>
      </c>
      <c r="K161" s="135" t="s">
        <v>1</v>
      </c>
      <c r="L161" s="32"/>
      <c r="M161" s="139" t="s">
        <v>1</v>
      </c>
      <c r="N161" s="140" t="s">
        <v>44</v>
      </c>
      <c r="P161" s="141">
        <f t="shared" si="1"/>
        <v>0</v>
      </c>
      <c r="Q161" s="141">
        <v>0</v>
      </c>
      <c r="R161" s="141">
        <f t="shared" si="2"/>
        <v>0</v>
      </c>
      <c r="S161" s="141">
        <v>0</v>
      </c>
      <c r="T161" s="142">
        <f t="shared" si="3"/>
        <v>0</v>
      </c>
      <c r="AR161" s="143" t="s">
        <v>675</v>
      </c>
      <c r="AT161" s="143" t="s">
        <v>133</v>
      </c>
      <c r="AU161" s="143" t="s">
        <v>89</v>
      </c>
      <c r="AY161" s="17" t="s">
        <v>131</v>
      </c>
      <c r="BE161" s="144">
        <f t="shared" si="4"/>
        <v>0</v>
      </c>
      <c r="BF161" s="144">
        <f t="shared" si="5"/>
        <v>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17" t="s">
        <v>87</v>
      </c>
      <c r="BK161" s="144">
        <f t="shared" si="9"/>
        <v>0</v>
      </c>
      <c r="BL161" s="17" t="s">
        <v>675</v>
      </c>
      <c r="BM161" s="143" t="s">
        <v>755</v>
      </c>
    </row>
    <row r="162" spans="2:65" s="1" customFormat="1" ht="48.75">
      <c r="B162" s="32"/>
      <c r="D162" s="145" t="s">
        <v>182</v>
      </c>
      <c r="F162" s="171" t="s">
        <v>756</v>
      </c>
      <c r="I162" s="147"/>
      <c r="L162" s="32"/>
      <c r="M162" s="148"/>
      <c r="T162" s="56"/>
      <c r="AT162" s="17" t="s">
        <v>182</v>
      </c>
      <c r="AU162" s="17" t="s">
        <v>89</v>
      </c>
    </row>
    <row r="163" spans="2:65" s="11" customFormat="1" ht="22.9" customHeight="1">
      <c r="B163" s="120"/>
      <c r="D163" s="121" t="s">
        <v>78</v>
      </c>
      <c r="E163" s="130" t="s">
        <v>757</v>
      </c>
      <c r="F163" s="130" t="s">
        <v>758</v>
      </c>
      <c r="I163" s="123"/>
      <c r="J163" s="131">
        <f>BK163</f>
        <v>0</v>
      </c>
      <c r="L163" s="120"/>
      <c r="M163" s="125"/>
      <c r="P163" s="126">
        <f>SUM(P164:P173)</f>
        <v>0</v>
      </c>
      <c r="R163" s="126">
        <f>SUM(R164:R173)</f>
        <v>0</v>
      </c>
      <c r="T163" s="127">
        <f>SUM(T164:T173)</f>
        <v>0</v>
      </c>
      <c r="AR163" s="121" t="s">
        <v>171</v>
      </c>
      <c r="AT163" s="128" t="s">
        <v>78</v>
      </c>
      <c r="AU163" s="128" t="s">
        <v>87</v>
      </c>
      <c r="AY163" s="121" t="s">
        <v>131</v>
      </c>
      <c r="BK163" s="129">
        <f>SUM(BK164:BK173)</f>
        <v>0</v>
      </c>
    </row>
    <row r="164" spans="2:65" s="1" customFormat="1" ht="16.5" customHeight="1">
      <c r="B164" s="132"/>
      <c r="C164" s="133" t="s">
        <v>286</v>
      </c>
      <c r="D164" s="133" t="s">
        <v>133</v>
      </c>
      <c r="E164" s="134" t="s">
        <v>759</v>
      </c>
      <c r="F164" s="135" t="s">
        <v>760</v>
      </c>
      <c r="G164" s="136" t="s">
        <v>262</v>
      </c>
      <c r="H164" s="137">
        <v>1</v>
      </c>
      <c r="I164" s="138"/>
      <c r="J164" s="137">
        <f>ROUND(I164*H164,2)</f>
        <v>0</v>
      </c>
      <c r="K164" s="135" t="s">
        <v>1</v>
      </c>
      <c r="L164" s="32"/>
      <c r="M164" s="139" t="s">
        <v>1</v>
      </c>
      <c r="N164" s="140" t="s">
        <v>44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675</v>
      </c>
      <c r="AT164" s="143" t="s">
        <v>133</v>
      </c>
      <c r="AU164" s="143" t="s">
        <v>89</v>
      </c>
      <c r="AY164" s="17" t="s">
        <v>131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87</v>
      </c>
      <c r="BK164" s="144">
        <f>ROUND(I164*H164,2)</f>
        <v>0</v>
      </c>
      <c r="BL164" s="17" t="s">
        <v>675</v>
      </c>
      <c r="BM164" s="143" t="s">
        <v>761</v>
      </c>
    </row>
    <row r="165" spans="2:65" s="1" customFormat="1" ht="29.25">
      <c r="B165" s="32"/>
      <c r="D165" s="145" t="s">
        <v>140</v>
      </c>
      <c r="F165" s="146" t="s">
        <v>762</v>
      </c>
      <c r="I165" s="147"/>
      <c r="L165" s="32"/>
      <c r="M165" s="148"/>
      <c r="T165" s="56"/>
      <c r="AT165" s="17" t="s">
        <v>140</v>
      </c>
      <c r="AU165" s="17" t="s">
        <v>89</v>
      </c>
    </row>
    <row r="166" spans="2:65" s="1" customFormat="1" ht="19.5">
      <c r="B166" s="32"/>
      <c r="D166" s="145" t="s">
        <v>182</v>
      </c>
      <c r="F166" s="171" t="s">
        <v>763</v>
      </c>
      <c r="I166" s="147"/>
      <c r="L166" s="32"/>
      <c r="M166" s="148"/>
      <c r="T166" s="56"/>
      <c r="AT166" s="17" t="s">
        <v>182</v>
      </c>
      <c r="AU166" s="17" t="s">
        <v>89</v>
      </c>
    </row>
    <row r="167" spans="2:65" s="1" customFormat="1" ht="44.25" customHeight="1">
      <c r="B167" s="132"/>
      <c r="C167" s="133" t="s">
        <v>293</v>
      </c>
      <c r="D167" s="133" t="s">
        <v>133</v>
      </c>
      <c r="E167" s="134" t="s">
        <v>764</v>
      </c>
      <c r="F167" s="135" t="s">
        <v>765</v>
      </c>
      <c r="G167" s="136" t="s">
        <v>262</v>
      </c>
      <c r="H167" s="137">
        <v>1</v>
      </c>
      <c r="I167" s="138"/>
      <c r="J167" s="137">
        <f>ROUND(I167*H167,2)</f>
        <v>0</v>
      </c>
      <c r="K167" s="135" t="s">
        <v>1</v>
      </c>
      <c r="L167" s="32"/>
      <c r="M167" s="139" t="s">
        <v>1</v>
      </c>
      <c r="N167" s="140" t="s">
        <v>44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675</v>
      </c>
      <c r="AT167" s="143" t="s">
        <v>133</v>
      </c>
      <c r="AU167" s="143" t="s">
        <v>89</v>
      </c>
      <c r="AY167" s="17" t="s">
        <v>131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87</v>
      </c>
      <c r="BK167" s="144">
        <f>ROUND(I167*H167,2)</f>
        <v>0</v>
      </c>
      <c r="BL167" s="17" t="s">
        <v>675</v>
      </c>
      <c r="BM167" s="143" t="s">
        <v>766</v>
      </c>
    </row>
    <row r="168" spans="2:65" s="1" customFormat="1" ht="49.15" customHeight="1">
      <c r="B168" s="132"/>
      <c r="C168" s="133" t="s">
        <v>300</v>
      </c>
      <c r="D168" s="133" t="s">
        <v>133</v>
      </c>
      <c r="E168" s="134" t="s">
        <v>767</v>
      </c>
      <c r="F168" s="135" t="s">
        <v>768</v>
      </c>
      <c r="G168" s="136" t="s">
        <v>262</v>
      </c>
      <c r="H168" s="137">
        <v>1</v>
      </c>
      <c r="I168" s="138"/>
      <c r="J168" s="137">
        <f>ROUND(I168*H168,2)</f>
        <v>0</v>
      </c>
      <c r="K168" s="135" t="s">
        <v>1</v>
      </c>
      <c r="L168" s="32"/>
      <c r="M168" s="139" t="s">
        <v>1</v>
      </c>
      <c r="N168" s="140" t="s">
        <v>44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675</v>
      </c>
      <c r="AT168" s="143" t="s">
        <v>133</v>
      </c>
      <c r="AU168" s="143" t="s">
        <v>89</v>
      </c>
      <c r="AY168" s="17" t="s">
        <v>131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87</v>
      </c>
      <c r="BK168" s="144">
        <f>ROUND(I168*H168,2)</f>
        <v>0</v>
      </c>
      <c r="BL168" s="17" t="s">
        <v>675</v>
      </c>
      <c r="BM168" s="143" t="s">
        <v>769</v>
      </c>
    </row>
    <row r="169" spans="2:65" s="1" customFormat="1" ht="24.2" customHeight="1">
      <c r="B169" s="132"/>
      <c r="C169" s="133" t="s">
        <v>308</v>
      </c>
      <c r="D169" s="133" t="s">
        <v>133</v>
      </c>
      <c r="E169" s="134" t="s">
        <v>770</v>
      </c>
      <c r="F169" s="135" t="s">
        <v>771</v>
      </c>
      <c r="G169" s="136" t="s">
        <v>262</v>
      </c>
      <c r="H169" s="137">
        <v>1</v>
      </c>
      <c r="I169" s="138"/>
      <c r="J169" s="137">
        <f>ROUND(I169*H169,2)</f>
        <v>0</v>
      </c>
      <c r="K169" s="135" t="s">
        <v>1</v>
      </c>
      <c r="L169" s="32"/>
      <c r="M169" s="139" t="s">
        <v>1</v>
      </c>
      <c r="N169" s="140" t="s">
        <v>44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675</v>
      </c>
      <c r="AT169" s="143" t="s">
        <v>133</v>
      </c>
      <c r="AU169" s="143" t="s">
        <v>89</v>
      </c>
      <c r="AY169" s="17" t="s">
        <v>131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87</v>
      </c>
      <c r="BK169" s="144">
        <f>ROUND(I169*H169,2)</f>
        <v>0</v>
      </c>
      <c r="BL169" s="17" t="s">
        <v>675</v>
      </c>
      <c r="BM169" s="143" t="s">
        <v>772</v>
      </c>
    </row>
    <row r="170" spans="2:65" s="1" customFormat="1" ht="58.5">
      <c r="B170" s="32"/>
      <c r="D170" s="145" t="s">
        <v>182</v>
      </c>
      <c r="F170" s="171" t="s">
        <v>773</v>
      </c>
      <c r="I170" s="147"/>
      <c r="L170" s="32"/>
      <c r="M170" s="148"/>
      <c r="T170" s="56"/>
      <c r="AT170" s="17" t="s">
        <v>182</v>
      </c>
      <c r="AU170" s="17" t="s">
        <v>89</v>
      </c>
    </row>
    <row r="171" spans="2:65" s="1" customFormat="1" ht="37.9" customHeight="1">
      <c r="B171" s="132"/>
      <c r="C171" s="133" t="s">
        <v>316</v>
      </c>
      <c r="D171" s="133" t="s">
        <v>133</v>
      </c>
      <c r="E171" s="134" t="s">
        <v>774</v>
      </c>
      <c r="F171" s="135" t="s">
        <v>775</v>
      </c>
      <c r="G171" s="136" t="s">
        <v>262</v>
      </c>
      <c r="H171" s="137">
        <v>1</v>
      </c>
      <c r="I171" s="138"/>
      <c r="J171" s="137">
        <f>ROUND(I171*H171,2)</f>
        <v>0</v>
      </c>
      <c r="K171" s="135" t="s">
        <v>1</v>
      </c>
      <c r="L171" s="32"/>
      <c r="M171" s="139" t="s">
        <v>1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675</v>
      </c>
      <c r="AT171" s="143" t="s">
        <v>133</v>
      </c>
      <c r="AU171" s="143" t="s">
        <v>89</v>
      </c>
      <c r="AY171" s="17" t="s">
        <v>131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675</v>
      </c>
      <c r="BM171" s="143" t="s">
        <v>776</v>
      </c>
    </row>
    <row r="172" spans="2:65" s="1" customFormat="1" ht="24.2" customHeight="1">
      <c r="B172" s="132"/>
      <c r="C172" s="133" t="s">
        <v>326</v>
      </c>
      <c r="D172" s="133" t="s">
        <v>133</v>
      </c>
      <c r="E172" s="134" t="s">
        <v>777</v>
      </c>
      <c r="F172" s="135" t="s">
        <v>778</v>
      </c>
      <c r="G172" s="136" t="s">
        <v>262</v>
      </c>
      <c r="H172" s="137">
        <v>1</v>
      </c>
      <c r="I172" s="138"/>
      <c r="J172" s="137">
        <f>ROUND(I172*H172,2)</f>
        <v>0</v>
      </c>
      <c r="K172" s="135" t="s">
        <v>1</v>
      </c>
      <c r="L172" s="32"/>
      <c r="M172" s="139" t="s">
        <v>1</v>
      </c>
      <c r="N172" s="140" t="s">
        <v>44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675</v>
      </c>
      <c r="AT172" s="143" t="s">
        <v>133</v>
      </c>
      <c r="AU172" s="143" t="s">
        <v>89</v>
      </c>
      <c r="AY172" s="17" t="s">
        <v>131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87</v>
      </c>
      <c r="BK172" s="144">
        <f>ROUND(I172*H172,2)</f>
        <v>0</v>
      </c>
      <c r="BL172" s="17" t="s">
        <v>675</v>
      </c>
      <c r="BM172" s="143" t="s">
        <v>779</v>
      </c>
    </row>
    <row r="173" spans="2:65" s="1" customFormat="1" ht="19.5">
      <c r="B173" s="32"/>
      <c r="D173" s="145" t="s">
        <v>182</v>
      </c>
      <c r="F173" s="171" t="s">
        <v>780</v>
      </c>
      <c r="I173" s="147"/>
      <c r="L173" s="32"/>
      <c r="M173" s="172"/>
      <c r="N173" s="173"/>
      <c r="O173" s="173"/>
      <c r="P173" s="173"/>
      <c r="Q173" s="173"/>
      <c r="R173" s="173"/>
      <c r="S173" s="173"/>
      <c r="T173" s="174"/>
      <c r="AT173" s="17" t="s">
        <v>182</v>
      </c>
      <c r="AU173" s="17" t="s">
        <v>89</v>
      </c>
    </row>
    <row r="174" spans="2:65" s="1" customFormat="1" ht="6.95" customHeight="1"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32"/>
    </row>
  </sheetData>
  <autoFilter ref="C120:K173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5B2007-A2CA-413E-A23E-850E4909C276}"/>
</file>

<file path=customXml/itemProps2.xml><?xml version="1.0" encoding="utf-8"?>
<ds:datastoreItem xmlns:ds="http://schemas.openxmlformats.org/officeDocument/2006/customXml" ds:itemID="{921DEACA-A79E-4DD0-B286-B3B6EFE0881B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3.xml><?xml version="1.0" encoding="utf-8"?>
<ds:datastoreItem xmlns:ds="http://schemas.openxmlformats.org/officeDocument/2006/customXml" ds:itemID="{88BAB7EF-0267-40E8-BCD4-EAEF68BD12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úsek A</vt:lpstr>
      <vt:lpstr>02 - úsek B</vt:lpstr>
      <vt:lpstr>03 - úsek C</vt:lpstr>
      <vt:lpstr>04 - DK – dočasné konstru...</vt:lpstr>
      <vt:lpstr>05 - Vedlejší a ostatní n...</vt:lpstr>
      <vt:lpstr>'01 - úsek A'!Názvy_tisku</vt:lpstr>
      <vt:lpstr>'02 - úsek B'!Názvy_tisku</vt:lpstr>
      <vt:lpstr>'03 - úsek C'!Názvy_tisku</vt:lpstr>
      <vt:lpstr>'04 - DK – dočasné konstru...'!Názvy_tisku</vt:lpstr>
      <vt:lpstr>'05 - Vedlejší a ostatní n...'!Názvy_tisku</vt:lpstr>
      <vt:lpstr>'Rekapitulace stavby'!Názvy_tisku</vt:lpstr>
      <vt:lpstr>'01 - úsek A'!Oblast_tisku</vt:lpstr>
      <vt:lpstr>'02 - úsek B'!Oblast_tisku</vt:lpstr>
      <vt:lpstr>'03 - úsek C'!Oblast_tisku</vt:lpstr>
      <vt:lpstr>'04 - DK – dočasné konstru...'!Oblast_tisku</vt:lpstr>
      <vt:lpstr>'05 -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Zbuzková Lydie</cp:lastModifiedBy>
  <dcterms:created xsi:type="dcterms:W3CDTF">2024-01-09T20:06:05Z</dcterms:created>
  <dcterms:modified xsi:type="dcterms:W3CDTF">2024-02-05T14:32:04Z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Order">
    <vt:r8>44700</vt:r8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  <property fmtid="{D5CDD505-2E9C-101B-9397-08002B2CF9AE}" pid="8" name="_SourceUrl">
    <vt:lpwstr/>
  </property>
  <property fmtid="{D5CDD505-2E9C-101B-9397-08002B2CF9AE}" pid="9" name="_SharedFileIndex">
    <vt:lpwstr/>
  </property>
</Properties>
</file>