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292" windowHeight="13488" activeTab="0"/>
  </bookViews>
  <sheets>
    <sheet name="Rekapitulace stavby" sheetId="1" r:id="rId1"/>
    <sheet name="SO 01 - Oprava jezu dle p..." sheetId="2" r:id="rId2"/>
    <sheet name="SO 02 - Oprava jezu ( lev..." sheetId="3" r:id="rId3"/>
    <sheet name="SO 03 - Oprava jezu u pat..." sheetId="4" r:id="rId4"/>
    <sheet name="SO 04 - Oprava jezu - pře..." sheetId="5" r:id="rId5"/>
    <sheet name="VON - Vedlejší a ostatní ..." sheetId="6" r:id="rId6"/>
    <sheet name="Pokyny pro vyplnění" sheetId="7" r:id="rId7"/>
  </sheets>
  <definedNames>
    <definedName name="_xlnm._FilterDatabase" localSheetId="1" hidden="1">'SO 01 - Oprava jezu dle p...'!$C$86:$K$215</definedName>
    <definedName name="_xlnm._FilterDatabase" localSheetId="2" hidden="1">'SO 02 - Oprava jezu ( lev...'!$C$83:$K$121</definedName>
    <definedName name="_xlnm._FilterDatabase" localSheetId="3" hidden="1">'SO 03 - Oprava jezu u pat...'!$C$83:$K$111</definedName>
    <definedName name="_xlnm._FilterDatabase" localSheetId="4" hidden="1">'SO 04 - Oprava jezu - pře...'!$C$86:$K$281</definedName>
    <definedName name="_xlnm._FilterDatabase" localSheetId="5" hidden="1">'VON - Vedlejší a ostatní ...'!$C$85:$K$151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 01 - Oprava jezu dle p...'!$C$4:$J$39,'SO 01 - Oprava jezu dle p...'!$C$45:$J$68,'SO 01 - Oprava jezu dle p...'!$C$74:$K$215</definedName>
    <definedName name="_xlnm.Print_Area" localSheetId="2">'SO 02 - Oprava jezu ( lev...'!$C$4:$J$39,'SO 02 - Oprava jezu ( lev...'!$C$45:$J$65,'SO 02 - Oprava jezu ( lev...'!$C$71:$K$121</definedName>
    <definedName name="_xlnm.Print_Area" localSheetId="3">'SO 03 - Oprava jezu u pat...'!$C$4:$J$39,'SO 03 - Oprava jezu u pat...'!$C$45:$J$65,'SO 03 - Oprava jezu u pat...'!$C$71:$K$111</definedName>
    <definedName name="_xlnm.Print_Area" localSheetId="4">'SO 04 - Oprava jezu - pře...'!$C$4:$J$39,'SO 04 - Oprava jezu - pře...'!$C$45:$J$68,'SO 04 - Oprava jezu - pře...'!$C$74:$K$281</definedName>
    <definedName name="_xlnm.Print_Area" localSheetId="5">'VON - Vedlejší a ostatní ...'!$C$4:$J$39,'VON - Vedlejší a ostatní ...'!$C$45:$J$67,'VON - Vedlejší a ostatní ...'!$C$73:$K$151</definedName>
    <definedName name="_xlnm.Print_Titles" localSheetId="0">'Rekapitulace stavby'!$52:$52</definedName>
    <definedName name="_xlnm.Print_Titles" localSheetId="1">'SO 01 - Oprava jezu dle p...'!$86:$86</definedName>
    <definedName name="_xlnm.Print_Titles" localSheetId="2">'SO 02 - Oprava jezu ( lev...'!$83:$83</definedName>
    <definedName name="_xlnm.Print_Titles" localSheetId="3">'SO 03 - Oprava jezu u pat...'!$83:$83</definedName>
    <definedName name="_xlnm.Print_Titles" localSheetId="4">'SO 04 - Oprava jezu - pře...'!$86:$86</definedName>
    <definedName name="_xlnm.Print_Titles" localSheetId="5">'VON - Vedlejší a ostatní ...'!$85:$85</definedName>
  </definedNames>
  <calcPr calcId="162913"/>
</workbook>
</file>

<file path=xl/sharedStrings.xml><?xml version="1.0" encoding="utf-8"?>
<sst xmlns="http://schemas.openxmlformats.org/spreadsheetml/2006/main" count="5140" uniqueCount="803">
  <si>
    <t>Export Komplet</t>
  </si>
  <si>
    <t>VZ</t>
  </si>
  <si>
    <t>2.0</t>
  </si>
  <si>
    <t>ZAMOK</t>
  </si>
  <si>
    <t>False</t>
  </si>
  <si>
    <t>{8e7d84f2-76f7-41c1-a15e-dd4254b783bb}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</si>
  <si>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</si>
  <si>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</si>
  <si>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</si>
  <si>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</si>
  <si>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</si>
  <si>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</si>
  <si>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</si>
  <si>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</si>
  <si>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3672CU2023-II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</si>
  <si>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</si>
  <si>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</si>
  <si>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Opatovice, oprava spárování dlážděných přelivných ploch</t>
  </si>
  <si>
    <t>KSO:</t>
  </si>
  <si>
    <t>832 1</t>
  </si>
  <si>
    <t>CC-CZ:</t>
  </si>
  <si>
    <t>215</t>
  </si>
  <si>
    <t>Místo:</t>
  </si>
  <si>
    <t>Březhrad, Výsoká n/L.</t>
  </si>
  <si>
    <t>Datum:</t>
  </si>
  <si>
    <t>11. 12. 2023</t>
  </si>
  <si>
    <t>Zadavatel:</t>
  </si>
  <si>
    <t>IČ:</t>
  </si>
  <si>
    <t/>
  </si>
  <si>
    <t>Povodí Labe, státní podnik, závod 2, Pardubice</t>
  </si>
  <si>
    <t>DIČ:</t>
  </si>
  <si>
    <t>Uchazeč:</t>
  </si>
  <si>
    <t>Vyplň údaj</t>
  </si>
  <si>
    <t>Projektant:</t>
  </si>
  <si>
    <t>Povodí Labe, státní podnik, OIČ, Hradec Králové</t>
  </si>
  <si>
    <t>True</t>
  </si>
  <si>
    <t>Zpracovatel:</t>
  </si>
  <si>
    <t>Ing. Eva Morkesová</t>
  </si>
  <si>
    <t>Poznámka:</t>
  </si>
  <si>
    <t>Soupis prací je sestaven s využitím Cenové soustavy 2023/II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</si>
  <si>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</si>
  <si>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</si>
  <si>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</si>
  <si>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</si>
  <si>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</si>
  <si>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</si>
  <si>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</si>
  <si>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</si>
  <si>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</si>
  <si>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</si>
  <si>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</si>
  <si>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</si>
  <si>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</si>
  <si>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</si>
  <si>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</si>
  <si>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</si>
  <si>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</si>
  <si>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</si>
  <si>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</si>
  <si>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</si>
  <si>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</si>
  <si>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</si>
  <si>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</si>
  <si>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</si>
  <si>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</si>
  <si>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</si>
  <si>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</si>
  <si>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</si>
  <si>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</si>
  <si>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</si>
  <si>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</si>
  <si>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</si>
  <si>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</si>
  <si>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</si>
  <si>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</si>
  <si>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</si>
  <si>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</si>
  <si>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</si>
  <si>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</si>
  <si>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</si>
  <si>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jezu dle požadavků (pravá strana jezu - přespárování, doplň. kamene, zídka)</t>
  </si>
  <si>
    <t>STA</t>
  </si>
  <si>
    <t>1</t>
  </si>
  <si>
    <t>{58889400-0509-4795-86f1-02e3ee328973}</t>
  </si>
  <si>
    <t>2</t>
  </si>
  <si>
    <t>SO 02</t>
  </si>
  <si>
    <t>Oprava jezu ( levá strana jezu - přespárování)</t>
  </si>
  <si>
    <t>{d3df79f9-980a-48e3-9dd9-a1c08a99b739}</t>
  </si>
  <si>
    <t>SO 03</t>
  </si>
  <si>
    <t>Oprava jezu u paty jezu (doplnění betonu)</t>
  </si>
  <si>
    <t>{2e13eff4-86a3-4624-a971-9f243410dbd6}</t>
  </si>
  <si>
    <t>SO 04</t>
  </si>
  <si>
    <t>Oprava jezu - přelivná hrana</t>
  </si>
  <si>
    <t>{3d9d03fd-e9b1-49cb-9ba0-8be714398992}</t>
  </si>
  <si>
    <t>VON</t>
  </si>
  <si>
    <t>Vedlejší a ostatní náklady</t>
  </si>
  <si>
    <t>{a9b6e786-3329-4301-91ad-89a54b29fa46}</t>
  </si>
  <si>
    <t>833 29</t>
  </si>
  <si>
    <t>KRYCÍ LIST SOUPISU PRACÍ</t>
  </si>
  <si>
    <t>Objekt:</t>
  </si>
  <si>
    <t>SO 01 - Oprava jezu dle požadavků (pravá strana jezu - přespárování, doplň. kamene, zídka)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</si>
  <si>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</si>
  <si>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</si>
  <si>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</si>
  <si>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</si>
  <si>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</si>
  <si>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</si>
  <si>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</si>
  <si>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</si>
  <si>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</si>
  <si>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</si>
  <si>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</si>
  <si>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</si>
  <si>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</si>
  <si>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</si>
  <si>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</si>
  <si>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</si>
  <si>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</si>
  <si>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</si>
  <si>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</si>
  <si>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</si>
  <si>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</si>
  <si>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</si>
  <si>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</si>
  <si>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</si>
  <si>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</si>
  <si>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</si>
  <si>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</si>
  <si>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</si>
  <si>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</si>
  <si>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</si>
  <si>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</si>
  <si>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</si>
  <si>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</si>
  <si>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2023 02</t>
  </si>
  <si>
    <t>4</t>
  </si>
  <si>
    <t>2022487988</t>
  </si>
  <si>
    <t>PP</t>
  </si>
  <si>
    <t>Kosení travin a vodních rostlin ve vegetačním období travního porostu středně hustého</t>
  </si>
  <si>
    <t>Online PSC</t>
  </si>
  <si>
    <t>https://podminky.urs.cz/item/CS_URS_2023_02/111103202</t>
  </si>
  <si>
    <t>VV</t>
  </si>
  <si>
    <t>příjezd, viz příloha D.1, D.6</t>
  </si>
  <si>
    <t>100,0*4,0/10000</t>
  </si>
  <si>
    <t>111251101</t>
  </si>
  <si>
    <t>Odstranění křovin a stromů průměru kmene do 100 mm i s kořeny sklonu terénu do 1:5 z celkové plochy do 100 m2 strojně</t>
  </si>
  <si>
    <t>m2</t>
  </si>
  <si>
    <t>13502929</t>
  </si>
  <si>
    <t>Odstranění křovin a stromů s odstraněním kořenů strojně průměru kmene do 100 mm v rovině nebo ve svahu sklonu terénu do 1:5, při celkové ploše do 100 m2</t>
  </si>
  <si>
    <t>https://podminky.urs.cz/item/CS_URS_2023_02/111251101</t>
  </si>
  <si>
    <t>39,0</t>
  </si>
  <si>
    <t>3</t>
  </si>
  <si>
    <t>112155311R</t>
  </si>
  <si>
    <t xml:space="preserve">Štěpkování keřového porostu středně hustého s naložením </t>
  </si>
  <si>
    <t>1179156162</t>
  </si>
  <si>
    <t>Štěpkování s naložením na dopravní prostředek, odvozem do 20 km keřového porostu středně hustého, uložením a případným poplatkem za uložení</t>
  </si>
  <si>
    <t>keře, viz příloha D.1, D.6</t>
  </si>
  <si>
    <t>114203103</t>
  </si>
  <si>
    <t>Rozebrání dlažeb z lomového kamene nebo betonových tvárnic do cementové malty</t>
  </si>
  <si>
    <t>m3</t>
  </si>
  <si>
    <t>125018854</t>
  </si>
  <si>
    <t>Rozebrání dlažeb nebo záhozů s naložením na dopravní prostředek dlažeb z lomového kamene nebo betonových tvárnic do cementové malty se spárami zalitými cementovou maltou</t>
  </si>
  <si>
    <t>https://podminky.urs.cz/item/CS_URS_2023_02/114203103</t>
  </si>
  <si>
    <t>viz příloha D.1, D.2, D.3</t>
  </si>
  <si>
    <t>stávající opevnění - zídka u rybího přechodu</t>
  </si>
  <si>
    <t>10,0*1,0*0,7</t>
  </si>
  <si>
    <t>dlažba u paty jezu (odpočet chybějící dlažby)</t>
  </si>
  <si>
    <t>(22,2-4,0)*0,3</t>
  </si>
  <si>
    <t>Součet</t>
  </si>
  <si>
    <t>5</t>
  </si>
  <si>
    <t>114203202</t>
  </si>
  <si>
    <t>Očištění lomového kamene nebo betonových tvárnic od malty</t>
  </si>
  <si>
    <t>431191772</t>
  </si>
  <si>
    <t>Očištění lomového kamene nebo betonových tvárnic získaných při rozebrání dlažeb, záhozů, rovnanin a soustřeďovacích staveb od malty</t>
  </si>
  <si>
    <t>https://podminky.urs.cz/item/CS_URS_2023_02/114203202</t>
  </si>
  <si>
    <t>kámen z rozebrané zídky pro opětovné využití, výkaz</t>
  </si>
  <si>
    <t>7,0</t>
  </si>
  <si>
    <t>kámen z rozebrané dlažby u paty jezu</t>
  </si>
  <si>
    <t>5,4</t>
  </si>
  <si>
    <t>6</t>
  </si>
  <si>
    <t>129951121</t>
  </si>
  <si>
    <t>Bourání zdiva z betonu prostého neprokládaného v odkopávkách nebo prokopávkách strojně</t>
  </si>
  <si>
    <t>-982888350</t>
  </si>
  <si>
    <t>Bourání konstrukcí v odkopávkách a prokopávkách strojně s přemístěním suti na hromady na vzdálenost do 20 m nebo s naložením na dopravní prostředek z betonu prostého neprokládaného</t>
  </si>
  <si>
    <t>https://podminky.urs.cz/item/CS_URS_2023_02/129951121</t>
  </si>
  <si>
    <t>viz příloha D.1, D.2, D.3, D.4</t>
  </si>
  <si>
    <t>betonové lože v patě jezu</t>
  </si>
  <si>
    <t>22,2*0,2</t>
  </si>
  <si>
    <t xml:space="preserve"> betonové lože v místech překládané dlažby, odborný odhad</t>
  </si>
  <si>
    <t>4,0</t>
  </si>
  <si>
    <t>7</t>
  </si>
  <si>
    <t>162251141</t>
  </si>
  <si>
    <t>Vodorovné přemístění do 20 m výkopku/sypaniny z horniny třídy těžitelnosti III skupiny 6 a 7</t>
  </si>
  <si>
    <t>185252227</t>
  </si>
  <si>
    <t>Vodorovné přemístění výkopku nebo sypaniny po suchu na obvyklém dopravním prostředku, bez naložení výkopku, avšak se složením bez rozhrnutí z horniny třídy těžitelnosti III skupiny 6 a 7 na vzdálenost do 20 m</t>
  </si>
  <si>
    <t>https://podminky.urs.cz/item/CS_URS_2023_02/162251141</t>
  </si>
  <si>
    <t>rozebraný kámen na meziskládku a zpět pro opětovné použití</t>
  </si>
  <si>
    <t>2*12,46</t>
  </si>
  <si>
    <t>8</t>
  </si>
  <si>
    <t>185803105R</t>
  </si>
  <si>
    <t xml:space="preserve">Shrabání pokoseného travního porostu s odvozem do 20 km </t>
  </si>
  <si>
    <t>-1628910312</t>
  </si>
  <si>
    <t>Shrabání pokoseného porostu a organických naplavenin s odvozem do 20 km travního porostu, uložením a případným poplatkem za uložení</t>
  </si>
  <si>
    <t>pokosený travní porost - příjezd, viz příloha D.1, D.6</t>
  </si>
  <si>
    <t>100,0*4,0</t>
  </si>
  <si>
    <t>Svislé a kompletní konstrukce</t>
  </si>
  <si>
    <t>9</t>
  </si>
  <si>
    <t>312311911</t>
  </si>
  <si>
    <t>Výplňová zeď z betonu prostého tř. C 16/20</t>
  </si>
  <si>
    <t>-99547821</t>
  </si>
  <si>
    <t>Nadzákladové zdi z betonu prostého výplňové bez zvláštních nároků na vliv prostředí tř. C 16/20</t>
  </si>
  <si>
    <t>https://podminky.urs.cz/item/CS_URS_2023_02/312311911</t>
  </si>
  <si>
    <t>doplnění podkladního betonu z bet. tř. C 16/20 XC2, odborný odhad, viz příloha D.1</t>
  </si>
  <si>
    <t>2,0</t>
  </si>
  <si>
    <t>10</t>
  </si>
  <si>
    <t>321212625</t>
  </si>
  <si>
    <t>Oprava zdiva vodních staveb do 3 m3 z lomového kamene rubového bez jeho dodání</t>
  </si>
  <si>
    <t>-675843503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</si>
  <si>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bez dodání kamene z kamene lomařsky upraveného s vyspárováním cementovou maltou, zdiva rubového</t>
  </si>
  <si>
    <t>https://podminky.urs.cz/item/CS_URS_2023_02/321212625</t>
  </si>
  <si>
    <t>zídka u rybího přechodu z původního očištěného kamene, viz příloha D.1, D.2</t>
  </si>
  <si>
    <t>Vodorovné konstrukce</t>
  </si>
  <si>
    <t>11</t>
  </si>
  <si>
    <t>451313111R</t>
  </si>
  <si>
    <t>Podklad pod dlažbu z betonu prostého C 16/20 tl přes 150 do 200 mm</t>
  </si>
  <si>
    <t>-76687527</t>
  </si>
  <si>
    <t>Podklad pod dlažbu z betonu prostého bez zvýšených nároků na prostředí tř. C 16/20 tl. přes 150 do 200 mm</t>
  </si>
  <si>
    <t>bet. C 16/20 XC2, viz příloha D.1, D.2, D.3, D.4</t>
  </si>
  <si>
    <t>22,2</t>
  </si>
  <si>
    <t>4,0/0,2</t>
  </si>
  <si>
    <t>12</t>
  </si>
  <si>
    <t>465513317</t>
  </si>
  <si>
    <t>Oprava dlažeb z lomového kamene na maltu s vyspárováním do 20 m2 s dodáním kamene tl 300 mm</t>
  </si>
  <si>
    <t>-584616258</t>
  </si>
  <si>
    <t>Oprava dlažeb z lomového kamene lomařsky upraveného pro dlažbu o ploše opravovaných míst do 20 m2 jednotlivě včetně dodání kamene na cementovou maltu, s vyspárováním cementovou maltou, tl. kamene 300 mm</t>
  </si>
  <si>
    <t>https://podminky.urs.cz/item/CS_URS_2023_02/465513317</t>
  </si>
  <si>
    <t>dlažba z dovezeného kamene - pravá strana jezu (odpočet dlažby z původního kamene), odborný odhad, viz příloha D.1, D.2, D.3, D.4</t>
  </si>
  <si>
    <t>30,0-(22,2-4,0)</t>
  </si>
  <si>
    <t>13</t>
  </si>
  <si>
    <t>465518317</t>
  </si>
  <si>
    <t>Oprava dlažeb z lomového kamene na maltu s vyspárováním do 20 m2 bez dodání kamene tl 300 mm</t>
  </si>
  <si>
    <t>422651256</t>
  </si>
  <si>
    <t>Oprava dlažeb z lomového kamene lomařsky upraveného pro dlažbu o ploše opravovaných míst do 20 m2 jednotlivě bez dodání kamene na cementovou maltu, s vyspárováním cementovou maltou, tl. kamene 300 mm</t>
  </si>
  <si>
    <t>https://podminky.urs.cz/item/CS_URS_2023_02/465518317</t>
  </si>
  <si>
    <t>dlažba z původního očištěného kamene - pravá strana jezu, odborný odhad, viz příloha D.1, D.2, D.3, D.4</t>
  </si>
  <si>
    <t>(22,2-4,0)</t>
  </si>
  <si>
    <t>Úpravy povrchů, podlahy a osazování výplní</t>
  </si>
  <si>
    <t>14</t>
  </si>
  <si>
    <t>628635552</t>
  </si>
  <si>
    <t>Vyplnění spár zdiva z lomového kamene maltou cementovou na hl přes 70 do 120 mm s vyspárováním</t>
  </si>
  <si>
    <t>467385009</t>
  </si>
  <si>
    <t>Vyplnění spár dosavadních konstrukcí zdiva cementovou maltou s vyčištěním spár hloubky přes 70 do 120 mm, zdiva z lomového kamene s vyspárováním</t>
  </si>
  <si>
    <t>https://podminky.urs.cz/item/CS_URS_2023_02/628635552</t>
  </si>
  <si>
    <t>pravá vorová propust a přilehlé plochy (100 % plochy), viz příloha D.1, D.2, D.3, D.4</t>
  </si>
  <si>
    <t>350,0</t>
  </si>
  <si>
    <t>Ostatní konstrukce a práce-bourání</t>
  </si>
  <si>
    <t>938901101</t>
  </si>
  <si>
    <t>Očištění dlažby z lomového kamene nebo z betonových desek od porostu</t>
  </si>
  <si>
    <t>-608402364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</si>
  <si>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</si>
  <si>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https://podminky.urs.cz/item/CS_URS_2023_02/938901101</t>
  </si>
  <si>
    <t>pravá vorová propust a přilehlé plochy (100 % plochy)</t>
  </si>
  <si>
    <t>levá vorová propust a přilehlé plochy (100 % plochy)</t>
  </si>
  <si>
    <t>613,0</t>
  </si>
  <si>
    <t>16</t>
  </si>
  <si>
    <t>938903211</t>
  </si>
  <si>
    <t>Vysekání spár hl přes 70 do 120 mm ve zdivu z lomového kamene</t>
  </si>
  <si>
    <t>558202750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</si>
  <si>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</si>
  <si>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https://podminky.urs.cz/item/CS_URS_2023_02/938903211</t>
  </si>
  <si>
    <t>17</t>
  </si>
  <si>
    <t>985131111</t>
  </si>
  <si>
    <t>Očištění ploch stěn, rubu kleneb a podlah tlakovou vodou</t>
  </si>
  <si>
    <t>-1605145701</t>
  </si>
  <si>
    <t>https://podminky.urs.cz/item/CS_URS_2023_02/985131111</t>
  </si>
  <si>
    <t>očištění dlažby, výkaz, viz příloha D.1, D.2, D.3, D.4</t>
  </si>
  <si>
    <t>levá vorová propust a přilehlé plochy (100 % plochy) + přelivná hrana</t>
  </si>
  <si>
    <t>750,0</t>
  </si>
  <si>
    <t>997</t>
  </si>
  <si>
    <t>Přesun sutě</t>
  </si>
  <si>
    <t>18</t>
  </si>
  <si>
    <t>469973120R0</t>
  </si>
  <si>
    <t>Likvidace stavebního odpadu z prostého betonu kód odpadu 17 01 01</t>
  </si>
  <si>
    <t>t</t>
  </si>
  <si>
    <t>64</t>
  </si>
  <si>
    <t>-2055587110</t>
  </si>
  <si>
    <t>Likvidace stavebního odpadu z prostého betonu včetně naložení, svislé a vodorovné dopravy, uložení a případného poplatku za uložení</t>
  </si>
  <si>
    <t>vybouraný materiál, viz příloha B.</t>
  </si>
  <si>
    <t>22,2*0,2*2,2</t>
  </si>
  <si>
    <t>4,0*2,2</t>
  </si>
  <si>
    <t>Mezisoučet</t>
  </si>
  <si>
    <t>materiál z vysekání spár</t>
  </si>
  <si>
    <t>8,05</t>
  </si>
  <si>
    <t>998</t>
  </si>
  <si>
    <t>Přesun hmot</t>
  </si>
  <si>
    <t>19</t>
  </si>
  <si>
    <t>998323011</t>
  </si>
  <si>
    <t>Přesun hmot pro jezy a stupně</t>
  </si>
  <si>
    <t>1943984691</t>
  </si>
  <si>
    <t>Přesun hmot pro jezy a stupně dopravní vzdálenost do 500 m</t>
  </si>
  <si>
    <t>https://podminky.urs.cz/item/CS_URS_2023_02/998323011</t>
  </si>
  <si>
    <t>SO 02 - Oprava jezu ( levá strana jezu - přespárování)</t>
  </si>
  <si>
    <t>levá vorová propust a přilehlé plochy (10 % plochy), viz příloha D.1, D.2, D.3, D.4</t>
  </si>
  <si>
    <t>61,3</t>
  </si>
  <si>
    <t>6299911R</t>
  </si>
  <si>
    <t>Úprava dilatační spáry</t>
  </si>
  <si>
    <t>m</t>
  </si>
  <si>
    <t>-1039583664</t>
  </si>
  <si>
    <t>uzavření spáry cementovou malto MC 25, viz příloha D.1, D.2</t>
  </si>
  <si>
    <t>2*3,0</t>
  </si>
  <si>
    <t>919735126</t>
  </si>
  <si>
    <t>Řezání stávajícího betonového krytu hl přes 250 do 300 mm</t>
  </si>
  <si>
    <t>-1584566791</t>
  </si>
  <si>
    <t>Řezání stávajícího betonového krytu nebo podkladu hloubky přes 250 do 300 mm</t>
  </si>
  <si>
    <t>https://podminky.urs.cz/item/CS_URS_2023_02/919735126</t>
  </si>
  <si>
    <t>dilatační spára u přelivné hrany na levé straně jezu, viz příloha D.1, D.2</t>
  </si>
  <si>
    <t>93199414R</t>
  </si>
  <si>
    <t>Těsnění dilatační spáry betonové konstrukce polyuretanovým tmelem do pl 4,0 cm2</t>
  </si>
  <si>
    <t>543130449</t>
  </si>
  <si>
    <t>Těsnění spáry betonové konstrukce pásy, profily, tmely tmelem polyuretanovým spáry dilatační do 4,0 cm2</t>
  </si>
  <si>
    <t>těsnění dilatační spáry u přelivné hrany na levé straně jezu, viz příloha D.1, D.2</t>
  </si>
  <si>
    <t>uzavření spáry cementovou malto MC 25</t>
  </si>
  <si>
    <t>levá vorová propust a přilehlé plochy (10 % plochy), viz příloha D.1, D.2</t>
  </si>
  <si>
    <t>449166064</t>
  </si>
  <si>
    <t xml:space="preserve">vybouraný materiál, viz příloha B. </t>
  </si>
  <si>
    <t>1,41</t>
  </si>
  <si>
    <t>SO 03 - Oprava jezu u paty jezu (doplnění betonu)</t>
  </si>
  <si>
    <t>131351201</t>
  </si>
  <si>
    <t>Hloubení jam zapažených v hornině třídy těžitelnosti II skupiny 4 objem do 20 m3 strojně</t>
  </si>
  <si>
    <t>-221262034</t>
  </si>
  <si>
    <t>Hloubení zapažených jam a zářezů strojně s urovnáním dna do předepsaného profilu a spádu v hornině třídy těžitelnosti II skupiny 4 do 20 m3</t>
  </si>
  <si>
    <t>https://podminky.urs.cz/item/CS_URS_2023_02/131351201</t>
  </si>
  <si>
    <t>hloubení jámy u paty jezu, pro stabilizaci štětové stěny (odpočet betonového lože pod opravovanou dlažbou), odb. odhad, viz příloha D.1, D.2, D.3, D.4</t>
  </si>
  <si>
    <t>21,0-22,2*0,2</t>
  </si>
  <si>
    <t>1896496929</t>
  </si>
  <si>
    <t>doplnění betonu tř. C 16/20 XC2 u paty jezu (odpočet betonového lože pod opravovanou dlažbou), viz příloha D.1, D.2</t>
  </si>
  <si>
    <t>21,0-22,2*0,15</t>
  </si>
  <si>
    <t>321366112</t>
  </si>
  <si>
    <t>Výztuž železobetonových konstrukcí vodních staveb z oceli 10 505 D do 32 mm</t>
  </si>
  <si>
    <t>-891397129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</si>
  <si>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</si>
  <si>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https://podminky.urs.cz/item/CS_URS_2023_02/321366112</t>
  </si>
  <si>
    <t>výztuž R20 pro stabilizaci štětové stěny, 3 ks (včetně přivaření ke štětové stěně), viz příloha D.1, D.2</t>
  </si>
  <si>
    <t>3*10,0*0,00247</t>
  </si>
  <si>
    <t>997223855R0</t>
  </si>
  <si>
    <t>Likvidace zeminy a kameniva kód odpadu 170 504</t>
  </si>
  <si>
    <t>-582361412</t>
  </si>
  <si>
    <t>Likvidace zeminy a kameniva včetně dopravy, uložení a případného poplatku za uložení</t>
  </si>
  <si>
    <t xml:space="preserve">přebytečný materiál z jámy, viz příloha B. </t>
  </si>
  <si>
    <t>16,56*2,0</t>
  </si>
  <si>
    <t>SO 04 - Oprava jezu - přelivná hrana</t>
  </si>
  <si>
    <t xml:space="preserve">    2 - Zakládání</t>
  </si>
  <si>
    <t>dlažba v předprsí</t>
  </si>
  <si>
    <t>11,8*1,5*0,3</t>
  </si>
  <si>
    <t>dlažba na skluzové ploše</t>
  </si>
  <si>
    <t>11,1*0,8*0,3</t>
  </si>
  <si>
    <t>kámen z rozebrané dlažby, viz příloha D.1, D.2, D.3, D.4</t>
  </si>
  <si>
    <t>124353100</t>
  </si>
  <si>
    <t>Vykopávky pro koryta vodotečí v hornině třídy těžitelnosti II skupiny 4 objem do 100 m3 strojně</t>
  </si>
  <si>
    <t>425270272</t>
  </si>
  <si>
    <t>Vykopávky pro koryta vodotečí strojně v hornině třídy těžitelnosti II skupiny 4 do 100 m3</t>
  </si>
  <si>
    <t>https://podminky.urs.cz/item/CS_URS_2023_02/124353100</t>
  </si>
  <si>
    <t>výkop pod přelivnou plochou</t>
  </si>
  <si>
    <t>11,8*2,2*1,0</t>
  </si>
  <si>
    <t>výkop pod dlažbou</t>
  </si>
  <si>
    <t>11,8*1,0*0,7</t>
  </si>
  <si>
    <t>výkop pod dlažbou na skluzové ploše</t>
  </si>
  <si>
    <t>11,1*0,26</t>
  </si>
  <si>
    <t>přelivná plocha</t>
  </si>
  <si>
    <t>11,8*1,0</t>
  </si>
  <si>
    <t xml:space="preserve"> betonové lože v místech překládané dlažby - předprsí</t>
  </si>
  <si>
    <t>11,8*1,5*0,15</t>
  </si>
  <si>
    <t>betonové lože na skluzové ploše</t>
  </si>
  <si>
    <t>11,1*0,13</t>
  </si>
  <si>
    <t>153121111R</t>
  </si>
  <si>
    <t>Opracováni štětových stěn ze dřeva beraněných</t>
  </si>
  <si>
    <t>1300402688</t>
  </si>
  <si>
    <t>Opracování štětových stěn ze dřeva</t>
  </si>
  <si>
    <t>odříznutí vrchu dřevěné štětové stěny, viz příloha D.1, D.2, D.4</t>
  </si>
  <si>
    <t>11,8</t>
  </si>
  <si>
    <t>162251121</t>
  </si>
  <si>
    <t>Vodorovné přemístění do 20 m výkopku/sypaniny z horniny třídy těžitelnosti II skupiny 4 a 5</t>
  </si>
  <si>
    <t>935387353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</si>
  <si>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</si>
  <si>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https://podminky.urs.cz/item/CS_URS_2023_02/162251121</t>
  </si>
  <si>
    <t>materiál pro zásyp na meziskládku a zpět</t>
  </si>
  <si>
    <t>2*2,886</t>
  </si>
  <si>
    <t>-589130824</t>
  </si>
  <si>
    <t>rozebraný kámen na meziskládku a zpět pro opětovné použití, viz příloha D.1</t>
  </si>
  <si>
    <t>2*7,974</t>
  </si>
  <si>
    <t>171251201</t>
  </si>
  <si>
    <t>Uložení sypaniny na skládky nebo meziskládky</t>
  </si>
  <si>
    <t>-1408795228</t>
  </si>
  <si>
    <t>Uložení sypaniny na skládky nebo meziskládky bez hutnění s upravením uložené sypaniny do předepsaného tvaru</t>
  </si>
  <si>
    <t>https://podminky.urs.cz/item/CS_URS_2023_02/171251201</t>
  </si>
  <si>
    <t>mateiál na meziskládku (materiál potřebný pro zásyp) výkaz, viz příloha D.1</t>
  </si>
  <si>
    <t>174151101</t>
  </si>
  <si>
    <t>Zásyp jam, šachet rýh nebo kolem objektů sypaninou se zhutněním</t>
  </si>
  <si>
    <t>1807559705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</si>
  <si>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</si>
  <si>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</si>
  <si>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zásyp výkopu pod dlažbou na skluzové ploše, viz příloha D.1</t>
  </si>
  <si>
    <t>181951112</t>
  </si>
  <si>
    <t>Úprava pláně v hornině třídy těžitelnosti I skupiny 1 až 3 se zhutněním strojně</t>
  </si>
  <si>
    <t>1622071710</t>
  </si>
  <si>
    <t>Úprava pláně vyrovnáním výškových rozdílů strojně v hornině třídy těžitelnosti I, skupiny 1 až 3 se zhutněním</t>
  </si>
  <si>
    <t>https://podminky.urs.cz/item/CS_URS_2023_02/181951112</t>
  </si>
  <si>
    <t>urovnání pod přelivnou hranou, viz příloha D.1</t>
  </si>
  <si>
    <t>11,8*2,5</t>
  </si>
  <si>
    <t>Zakládání</t>
  </si>
  <si>
    <t>M</t>
  </si>
  <si>
    <t>R- 2021</t>
  </si>
  <si>
    <t>Převedení vody včetně zajímkování a čerpání vody - technologie dle dodavatele</t>
  </si>
  <si>
    <t>soubor</t>
  </si>
  <si>
    <t>-1255167759</t>
  </si>
  <si>
    <t>převod vody po celou dobu stavby - dle potřeb stavby, viz příloha B., D.1</t>
  </si>
  <si>
    <t>předpoklad projektanta - zajímkování stavebního prostoru jímkou v dl. 20 m</t>
  </si>
  <si>
    <t>zřízení a odstranění jímek včetně fólie na návodní stranu jímky pro dotěsnění</t>
  </si>
  <si>
    <t>čerpání během stavby</t>
  </si>
  <si>
    <t>320901102</t>
  </si>
  <si>
    <t>Úprava ploch betonových konstrukcí do 4 dnů odstraněním vrstvy tl přes 50 do 100 mm</t>
  </si>
  <si>
    <t>-1711055592</t>
  </si>
  <si>
    <t>Dodatečná úprava ploch betonových konstrukcí s naložením suti na dopravní prostředek nebo s odklizením na hromady do vzdálenosti 3 m do 4 dnů tvrdnutí betonu odstraněním betonové vrstvy tl. přes 50 do 100 mm</t>
  </si>
  <si>
    <t>https://podminky.urs.cz/item/CS_URS_2023_02/320901102</t>
  </si>
  <si>
    <t>úprava přelivné plochy jezu a její vytvarování, viz příloha D.1</t>
  </si>
  <si>
    <t>321311116</t>
  </si>
  <si>
    <t>Konstrukce vodních staveb z betonu prostého mrazuvzdorného tř. C 30/37</t>
  </si>
  <si>
    <t>1869371391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</si>
  <si>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</si>
  <si>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https://podminky.urs.cz/item/CS_URS_2023_02/321311116</t>
  </si>
  <si>
    <t>přelivná plocha z betonu tř. C 30/37 XA1, XC4, XF3</t>
  </si>
  <si>
    <t>11,8*2,64</t>
  </si>
  <si>
    <t>oprava stěny v místě vybourané přelivné plochy</t>
  </si>
  <si>
    <t>2,2*2,0*0,10</t>
  </si>
  <si>
    <t>betonový blok pod dlažbou v předprsí</t>
  </si>
  <si>
    <t>11,8*0,84</t>
  </si>
  <si>
    <t>321351010</t>
  </si>
  <si>
    <t>Bednění konstrukcí vodních staveb rovinné - zřízení</t>
  </si>
  <si>
    <t>274946753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</si>
  <si>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</si>
  <si>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https://podminky.urs.cz/item/CS_URS_2023_02/321351010</t>
  </si>
  <si>
    <t xml:space="preserve">přelivná plocha z betonu </t>
  </si>
  <si>
    <t>11,1*1,0+2,2*1,5</t>
  </si>
  <si>
    <t>kapsy pro osazení provizorního hrazení, 5 ks</t>
  </si>
  <si>
    <t>5*4*0,15*0,11</t>
  </si>
  <si>
    <t>321352010</t>
  </si>
  <si>
    <t>Bednění konstrukcí vodních staveb rovinné - odstranění</t>
  </si>
  <si>
    <t>525961296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</si>
  <si>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</si>
  <si>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https://podminky.urs.cz/item/CS_URS_2023_02/321352010</t>
  </si>
  <si>
    <t>321368211</t>
  </si>
  <si>
    <t>Výztuž železobetonových konstrukcí vodních staveb ze svařovaných sítí</t>
  </si>
  <si>
    <t>-12546282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</si>
  <si>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</si>
  <si>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https://podminky.urs.cz/item/CS_URS_2023_02/321368211</t>
  </si>
  <si>
    <t>pro napojení betonové vysprávky stěny u přelivné hrany, kari síť 100 x 100 x 8 mm, viz příloha D.1, D.2, D.3, D.4</t>
  </si>
  <si>
    <t>2,2*1,4*0,007992</t>
  </si>
  <si>
    <t>-68737137</t>
  </si>
  <si>
    <t>betonové lože v místech překládané dlažby - předprsí</t>
  </si>
  <si>
    <t>11,8*1,5</t>
  </si>
  <si>
    <t>11,1*0,55</t>
  </si>
  <si>
    <t>beton pro výplň kaveren (předpoklad)</t>
  </si>
  <si>
    <t>8,0/0,2</t>
  </si>
  <si>
    <t>457971111</t>
  </si>
  <si>
    <t>Zřízení vrstvy z geotextilie o sklonu do 10° š do 3 m</t>
  </si>
  <si>
    <t>-2002550279</t>
  </si>
  <si>
    <t>Zřízení vrstvy z geotextilie s přesahem bez připevnění k podkladu, s potřebným dočasným zatěžováním včetně zakotvení okraje o sklonu do 10°, šířky geotextilie do 3 m</t>
  </si>
  <si>
    <t>https://podminky.urs.cz/item/CS_URS_2023_02/457971111</t>
  </si>
  <si>
    <t>těsnění štětové stěny pod přelivnou plochou, viz příloha D.1, D.5</t>
  </si>
  <si>
    <t>12,0*2,5</t>
  </si>
  <si>
    <t>69341014</t>
  </si>
  <si>
    <t>geomembrána hydroizolační hladká tl 2,5 mm</t>
  </si>
  <si>
    <t>-157816681</t>
  </si>
  <si>
    <t>pro těsnění štětové stěny pod přelivnou plochou, viz příloha D.1, D.5</t>
  </si>
  <si>
    <t>20</t>
  </si>
  <si>
    <t>1544287680</t>
  </si>
  <si>
    <t>dlažba z původního očištěného kamene, viz příloha D.1, D.2, D.3</t>
  </si>
  <si>
    <t>pravá strana jezu</t>
  </si>
  <si>
    <t>11,1*0,8</t>
  </si>
  <si>
    <t>931976111</t>
  </si>
  <si>
    <t>Úprava dilatační spáry z asfaltové lepenky jednoduché</t>
  </si>
  <si>
    <t>1713951862</t>
  </si>
  <si>
    <t>Úprava dilatační spáry konstrukcí z prostého nebo železového betonu s použitím asfaltové lepenky jednoduché s jedním oboustranným nátěrem</t>
  </si>
  <si>
    <t>https://podminky.urs.cz/item/CS_URS_2023_02/931976111</t>
  </si>
  <si>
    <t>dilatační spáry, viz příloha D.1, D.5</t>
  </si>
  <si>
    <t>u pískovcové PB stěny, v napojení na stávající přelivnou plochu, uprostřed opravované přelivné plochy</t>
  </si>
  <si>
    <t>3*2,1</t>
  </si>
  <si>
    <t xml:space="preserve">na betonové přelivné ploše v napojení na předprsí </t>
  </si>
  <si>
    <t>na betonové přelivné ploše v napojení na skluzovou plochu</t>
  </si>
  <si>
    <t>11,8*1,1</t>
  </si>
  <si>
    <t>22</t>
  </si>
  <si>
    <t>931994111R</t>
  </si>
  <si>
    <t>Těsnění styčné spáry u prefa dílců bobtnajícím profilem</t>
  </si>
  <si>
    <t>-1418069043</t>
  </si>
  <si>
    <t>Těsnění spáry betonové konstrukce pásy, profily, tmely profilem, spáry styčné u prefa dílců bobtnajícím</t>
  </si>
  <si>
    <t>dilatační spáry, opakovaně bobtnající profil s drátěnou výztuhou, viz příloha D.1, D.5</t>
  </si>
  <si>
    <t>3*1,3</t>
  </si>
  <si>
    <t>23</t>
  </si>
  <si>
    <t>985331212</t>
  </si>
  <si>
    <t>Dodatečné vlepování betonářské výztuže D 10 mm do chemické malty včetně vyvrtání otvoru</t>
  </si>
  <si>
    <t>343114068</t>
  </si>
  <si>
    <t>Dodatečné vlepování betonářské výztuže včetně vyvrtání a vyčištění otvoru chemickou maltou průměr výztuže 10 mm</t>
  </si>
  <si>
    <t>https://podminky.urs.cz/item/CS_URS_2023_02/985331212</t>
  </si>
  <si>
    <t>napojení betonové vysprávky stěny u přelivné hrany, dl. vrtu 25 mm, 12 ks, viz příloha D.1, D.2</t>
  </si>
  <si>
    <t>12*0,25</t>
  </si>
  <si>
    <t>24</t>
  </si>
  <si>
    <t>13021012</t>
  </si>
  <si>
    <t>tyč ocelová kruhová žebírková DIN 488 jakost B500B (10 505) výztuž do betonu D 10mm</t>
  </si>
  <si>
    <t>-816475090</t>
  </si>
  <si>
    <t>pro napojení betonové vysprávky stěny u přelivné hrany, prům. 10 mm, dl. 30 mm, 12 ks, viz příloha D.1, D.2.</t>
  </si>
  <si>
    <t>12*0,30*0,000617</t>
  </si>
  <si>
    <t>25</t>
  </si>
  <si>
    <t>1382458555</t>
  </si>
  <si>
    <t xml:space="preserve">přebytečný materiál, viz příloha B. </t>
  </si>
  <si>
    <t>materiál z výkopu pod přelivnou plochou</t>
  </si>
  <si>
    <t>11,8*2,2*1,0*2,0</t>
  </si>
  <si>
    <t>materiál z výkopu pod dlažbou</t>
  </si>
  <si>
    <t>11,8*1,0*0,7*2,0</t>
  </si>
  <si>
    <t>26</t>
  </si>
  <si>
    <t>-430071162</t>
  </si>
  <si>
    <t>beton z přelivné plochy</t>
  </si>
  <si>
    <t>11,8*1,0*2,2</t>
  </si>
  <si>
    <t xml:space="preserve"> betonové lože v místech překládané dlažby (předprsí)</t>
  </si>
  <si>
    <t>11,8*1,5*0,15*2,2</t>
  </si>
  <si>
    <t>materiál betonové lože na skluzové ploše</t>
  </si>
  <si>
    <t>11,1*0,13*2,2</t>
  </si>
  <si>
    <t>27</t>
  </si>
  <si>
    <t>VON - Vedlejší a ostatní náklady</t>
  </si>
  <si>
    <t xml:space="preserve">    5 - Komunikace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</si>
  <si>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</si>
  <si>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</si>
  <si>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</si>
  <si>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</si>
  <si>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</si>
  <si>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Komunikace</t>
  </si>
  <si>
    <t>5841211111</t>
  </si>
  <si>
    <t>Provizorní komunikace ze silničních dílců z ŽB do lože z kameniva těženého</t>
  </si>
  <si>
    <t>144782938</t>
  </si>
  <si>
    <t>vjezd na cyklostezku, z provozního materiálu zhotovitele  (zřízení a odstranění podsypu, panelů úprava pláně a geotextilie)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</si>
  <si>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</si>
  <si>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</si>
  <si>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</si>
  <si>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</si>
  <si>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</si>
  <si>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</si>
  <si>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</si>
  <si>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966110846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</si>
  <si>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</si>
  <si>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</si>
  <si>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</t>
  </si>
  <si>
    <t>- zajištění následné likvidace všech objektů ZS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</si>
  <si>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</si>
  <si>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</si>
  <si>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</si>
  <si>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</si>
  <si>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</si>
  <si>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</si>
  <si>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 (bednění stromů)</t>
  </si>
  <si>
    <t>0112</t>
  </si>
  <si>
    <t>Zajištění obnovy asfaltové komunikace</t>
  </si>
  <si>
    <t>153898840</t>
  </si>
  <si>
    <t>Zajištění obnovy stávající příjezdové asfaltové komunikace</t>
  </si>
  <si>
    <t>obnova stávající příjezdové komunikace při jejím případném porušení</t>
  </si>
  <si>
    <t>011320</t>
  </si>
  <si>
    <t>Zajištění obnovy nezpevněných ploch</t>
  </si>
  <si>
    <t>-892796370</t>
  </si>
  <si>
    <t>obnova stávajících nezpevněných ploch při jejich případném porušení</t>
  </si>
  <si>
    <t>02</t>
  </si>
  <si>
    <t>Projektová dokumentace - ostatní náklady</t>
  </si>
  <si>
    <t>0210</t>
  </si>
  <si>
    <t>Vypracování Plánu opatření pro případ havárie</t>
  </si>
  <si>
    <t>kus</t>
  </si>
  <si>
    <t>8192</t>
  </si>
  <si>
    <t>641918833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</si>
  <si>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</si>
  <si>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</si>
  <si>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</si>
  <si>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233477180</t>
  </si>
  <si>
    <t>023</t>
  </si>
  <si>
    <t>Vypracování projektu skutečného provedení díla</t>
  </si>
  <si>
    <t>1658949346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</si>
  <si>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</si>
  <si>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</si>
  <si>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</si>
  <si>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</si>
  <si>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</si>
  <si>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-1252614703</t>
  </si>
  <si>
    <t>035</t>
  </si>
  <si>
    <t>Zajištění veškerých geodetických prací souvisejících s realizací díla</t>
  </si>
  <si>
    <t>641664835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</si>
  <si>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</si>
  <si>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</si>
  <si>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</si>
  <si>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</si>
  <si>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-1262669801</t>
  </si>
  <si>
    <t>092</t>
  </si>
  <si>
    <t>Zajištění souhlasů se zvláštním užíváním komunikací</t>
  </si>
  <si>
    <t>-259523006</t>
  </si>
  <si>
    <t>092110</t>
  </si>
  <si>
    <t>Odstranění překážek v majetku cizích osob a jejich zpětné navrácení</t>
  </si>
  <si>
    <t>689608121</t>
  </si>
  <si>
    <t>Odstranění překážek v majetku cizích osob a jejich zpětné navrácení (oplocení)</t>
  </si>
  <si>
    <t>0931</t>
  </si>
  <si>
    <t>Provedení pasportizace stávajících nemovitostí (vč. pozemků) a jejich příslušenství, zajištění fotodokumentace stávajícího stavu přístupových komunikací</t>
  </si>
  <si>
    <t>2035898929</t>
  </si>
  <si>
    <t>095</t>
  </si>
  <si>
    <t>Zajištění šetření o podzemních sítích vč. zajištění nových vyjádření v případě, že před realizací pozbyly platnosti</t>
  </si>
  <si>
    <t>-876400727</t>
  </si>
  <si>
    <t>0993</t>
  </si>
  <si>
    <t>Zajištění dopravně inženýrských opatření</t>
  </si>
  <si>
    <t>-574753648</t>
  </si>
  <si>
    <t>- značení na výjezdu ze staveniště na cyklostezku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</si>
  <si>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</si>
  <si>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</si>
  <si>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</si>
  <si>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09991</t>
  </si>
  <si>
    <t>Zajištění fotodokumentace veškerých konstrukcí, které budou v průběhu výstavby skryty nebo zakryty</t>
  </si>
  <si>
    <t>-1609206970</t>
  </si>
  <si>
    <t>099911</t>
  </si>
  <si>
    <t>Zajištění vedení průběžné evidence odpadů</t>
  </si>
  <si>
    <t>-922354892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</si>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</sst>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02" TargetMode="External" /><Relationship Id="rId2" Type="http://schemas.openxmlformats.org/officeDocument/2006/relationships/hyperlink" Target="https://podminky.urs.cz/item/CS_URS_2023_02/111251101" TargetMode="External" /><Relationship Id="rId3" Type="http://schemas.openxmlformats.org/officeDocument/2006/relationships/hyperlink" Target="https://podminky.urs.cz/item/CS_URS_2023_02/114203103" TargetMode="External" /><Relationship Id="rId4" Type="http://schemas.openxmlformats.org/officeDocument/2006/relationships/hyperlink" Target="https://podminky.urs.cz/item/CS_URS_2023_02/114203202" TargetMode="External" /><Relationship Id="rId5" Type="http://schemas.openxmlformats.org/officeDocument/2006/relationships/hyperlink" Target="https://podminky.urs.cz/item/CS_URS_2023_02/129951121" TargetMode="External" /><Relationship Id="rId6" Type="http://schemas.openxmlformats.org/officeDocument/2006/relationships/hyperlink" Target="https://podminky.urs.cz/item/CS_URS_2023_02/162251141" TargetMode="External" /><Relationship Id="rId7" Type="http://schemas.openxmlformats.org/officeDocument/2006/relationships/hyperlink" Target="https://podminky.urs.cz/item/CS_URS_2023_02/312311911" TargetMode="External" /><Relationship Id="rId8" Type="http://schemas.openxmlformats.org/officeDocument/2006/relationships/hyperlink" Target="https://podminky.urs.cz/item/CS_URS_2023_02/321212625" TargetMode="External" /><Relationship Id="rId9" Type="http://schemas.openxmlformats.org/officeDocument/2006/relationships/hyperlink" Target="https://podminky.urs.cz/item/CS_URS_2023_02/465513317" TargetMode="External" /><Relationship Id="rId10" Type="http://schemas.openxmlformats.org/officeDocument/2006/relationships/hyperlink" Target="https://podminky.urs.cz/item/CS_URS_2023_02/465518317" TargetMode="External" /><Relationship Id="rId11" Type="http://schemas.openxmlformats.org/officeDocument/2006/relationships/hyperlink" Target="https://podminky.urs.cz/item/CS_URS_2023_02/628635552" TargetMode="External" /><Relationship Id="rId12" Type="http://schemas.openxmlformats.org/officeDocument/2006/relationships/hyperlink" Target="https://podminky.urs.cz/item/CS_URS_2023_02/938901101" TargetMode="External" /><Relationship Id="rId13" Type="http://schemas.openxmlformats.org/officeDocument/2006/relationships/hyperlink" Target="https://podminky.urs.cz/item/CS_URS_2023_02/938903211" TargetMode="External" /><Relationship Id="rId14" Type="http://schemas.openxmlformats.org/officeDocument/2006/relationships/hyperlink" Target="https://podminky.urs.cz/item/CS_URS_2023_02/985131111" TargetMode="External" /><Relationship Id="rId15" Type="http://schemas.openxmlformats.org/officeDocument/2006/relationships/hyperlink" Target="https://podminky.urs.cz/item/CS_URS_2023_02/998323011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28635552" TargetMode="External" /><Relationship Id="rId2" Type="http://schemas.openxmlformats.org/officeDocument/2006/relationships/hyperlink" Target="https://podminky.urs.cz/item/CS_URS_2023_02/919735126" TargetMode="External" /><Relationship Id="rId3" Type="http://schemas.openxmlformats.org/officeDocument/2006/relationships/hyperlink" Target="https://podminky.urs.cz/item/CS_URS_2023_02/938903211" TargetMode="External" /><Relationship Id="rId4" Type="http://schemas.openxmlformats.org/officeDocument/2006/relationships/hyperlink" Target="https://podminky.urs.cz/item/CS_URS_2023_02/998323011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1351201" TargetMode="External" /><Relationship Id="rId2" Type="http://schemas.openxmlformats.org/officeDocument/2006/relationships/hyperlink" Target="https://podminky.urs.cz/item/CS_URS_2023_02/312311911" TargetMode="External" /><Relationship Id="rId3" Type="http://schemas.openxmlformats.org/officeDocument/2006/relationships/hyperlink" Target="https://podminky.urs.cz/item/CS_URS_2023_02/321366112" TargetMode="External" /><Relationship Id="rId4" Type="http://schemas.openxmlformats.org/officeDocument/2006/relationships/hyperlink" Target="https://podminky.urs.cz/item/CS_URS_2023_02/998323011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4203103" TargetMode="External" /><Relationship Id="rId2" Type="http://schemas.openxmlformats.org/officeDocument/2006/relationships/hyperlink" Target="https://podminky.urs.cz/item/CS_URS_2023_02/114203202" TargetMode="External" /><Relationship Id="rId3" Type="http://schemas.openxmlformats.org/officeDocument/2006/relationships/hyperlink" Target="https://podminky.urs.cz/item/CS_URS_2023_02/124353100" TargetMode="External" /><Relationship Id="rId4" Type="http://schemas.openxmlformats.org/officeDocument/2006/relationships/hyperlink" Target="https://podminky.urs.cz/item/CS_URS_2023_02/129951121" TargetMode="External" /><Relationship Id="rId5" Type="http://schemas.openxmlformats.org/officeDocument/2006/relationships/hyperlink" Target="https://podminky.urs.cz/item/CS_URS_2023_02/162251121" TargetMode="External" /><Relationship Id="rId6" Type="http://schemas.openxmlformats.org/officeDocument/2006/relationships/hyperlink" Target="https://podminky.urs.cz/item/CS_URS_2023_02/16225114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174151101" TargetMode="External" /><Relationship Id="rId9" Type="http://schemas.openxmlformats.org/officeDocument/2006/relationships/hyperlink" Target="https://podminky.urs.cz/item/CS_URS_2023_02/181951112" TargetMode="External" /><Relationship Id="rId10" Type="http://schemas.openxmlformats.org/officeDocument/2006/relationships/hyperlink" Target="https://podminky.urs.cz/item/CS_URS_2023_02/320901102" TargetMode="External" /><Relationship Id="rId11" Type="http://schemas.openxmlformats.org/officeDocument/2006/relationships/hyperlink" Target="https://podminky.urs.cz/item/CS_URS_2023_02/321311116" TargetMode="External" /><Relationship Id="rId12" Type="http://schemas.openxmlformats.org/officeDocument/2006/relationships/hyperlink" Target="https://podminky.urs.cz/item/CS_URS_2023_02/321351010" TargetMode="External" /><Relationship Id="rId13" Type="http://schemas.openxmlformats.org/officeDocument/2006/relationships/hyperlink" Target="https://podminky.urs.cz/item/CS_URS_2023_02/321352010" TargetMode="External" /><Relationship Id="rId14" Type="http://schemas.openxmlformats.org/officeDocument/2006/relationships/hyperlink" Target="https://podminky.urs.cz/item/CS_URS_2023_02/321368211" TargetMode="External" /><Relationship Id="rId15" Type="http://schemas.openxmlformats.org/officeDocument/2006/relationships/hyperlink" Target="https://podminky.urs.cz/item/CS_URS_2023_02/457971111" TargetMode="External" /><Relationship Id="rId16" Type="http://schemas.openxmlformats.org/officeDocument/2006/relationships/hyperlink" Target="https://podminky.urs.cz/item/CS_URS_2023_02/465518317" TargetMode="External" /><Relationship Id="rId17" Type="http://schemas.openxmlformats.org/officeDocument/2006/relationships/hyperlink" Target="https://podminky.urs.cz/item/CS_URS_2023_02/931976111" TargetMode="External" /><Relationship Id="rId18" Type="http://schemas.openxmlformats.org/officeDocument/2006/relationships/hyperlink" Target="https://podminky.urs.cz/item/CS_URS_2023_02/985331212" TargetMode="External" /><Relationship Id="rId19" Type="http://schemas.openxmlformats.org/officeDocument/2006/relationships/hyperlink" Target="https://podminky.urs.cz/item/CS_URS_2023_02/99832301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4"/>
      <c r="AQ5" s="24"/>
      <c r="AR5" s="22"/>
      <c r="BE5" s="35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4"/>
      <c r="AQ6" s="24"/>
      <c r="AR6" s="22"/>
      <c r="BE6" s="35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8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8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58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5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8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58"/>
      <c r="BS13" s="19" t="s">
        <v>6</v>
      </c>
    </row>
    <row r="14" spans="2:71" ht="13.2">
      <c r="B14" s="23"/>
      <c r="C14" s="24"/>
      <c r="D14" s="24"/>
      <c r="E14" s="363" t="s">
        <v>32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5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8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58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58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8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58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58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8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8"/>
    </row>
    <row r="23" spans="2:57" s="1" customFormat="1" ht="47.25" customHeight="1">
      <c r="B23" s="23"/>
      <c r="C23" s="24"/>
      <c r="D23" s="24"/>
      <c r="E23" s="365" t="s">
        <v>39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4"/>
      <c r="AP23" s="24"/>
      <c r="AQ23" s="24"/>
      <c r="AR23" s="22"/>
      <c r="BE23" s="35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8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6">
        <f>ROUND(AG54,2)</f>
        <v>0</v>
      </c>
      <c r="AL26" s="367"/>
      <c r="AM26" s="367"/>
      <c r="AN26" s="367"/>
      <c r="AO26" s="367"/>
      <c r="AP26" s="38"/>
      <c r="AQ26" s="38"/>
      <c r="AR26" s="41"/>
      <c r="BE26" s="35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8" t="s">
        <v>41</v>
      </c>
      <c r="M28" s="368"/>
      <c r="N28" s="368"/>
      <c r="O28" s="368"/>
      <c r="P28" s="368"/>
      <c r="Q28" s="38"/>
      <c r="R28" s="38"/>
      <c r="S28" s="38"/>
      <c r="T28" s="38"/>
      <c r="U28" s="38"/>
      <c r="V28" s="38"/>
      <c r="W28" s="368" t="s">
        <v>42</v>
      </c>
      <c r="X28" s="368"/>
      <c r="Y28" s="368"/>
      <c r="Z28" s="368"/>
      <c r="AA28" s="368"/>
      <c r="AB28" s="368"/>
      <c r="AC28" s="368"/>
      <c r="AD28" s="368"/>
      <c r="AE28" s="368"/>
      <c r="AF28" s="38"/>
      <c r="AG28" s="38"/>
      <c r="AH28" s="38"/>
      <c r="AI28" s="38"/>
      <c r="AJ28" s="38"/>
      <c r="AK28" s="368" t="s">
        <v>43</v>
      </c>
      <c r="AL28" s="368"/>
      <c r="AM28" s="368"/>
      <c r="AN28" s="368"/>
      <c r="AO28" s="368"/>
      <c r="AP28" s="38"/>
      <c r="AQ28" s="38"/>
      <c r="AR28" s="41"/>
      <c r="BE28" s="358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71">
        <v>0.21</v>
      </c>
      <c r="M29" s="370"/>
      <c r="N29" s="370"/>
      <c r="O29" s="370"/>
      <c r="P29" s="370"/>
      <c r="Q29" s="43"/>
      <c r="R29" s="43"/>
      <c r="S29" s="43"/>
      <c r="T29" s="43"/>
      <c r="U29" s="43"/>
      <c r="V29" s="43"/>
      <c r="W29" s="369">
        <f>ROUND(AZ54,2)</f>
        <v>0</v>
      </c>
      <c r="X29" s="370"/>
      <c r="Y29" s="370"/>
      <c r="Z29" s="370"/>
      <c r="AA29" s="370"/>
      <c r="AB29" s="370"/>
      <c r="AC29" s="370"/>
      <c r="AD29" s="370"/>
      <c r="AE29" s="370"/>
      <c r="AF29" s="43"/>
      <c r="AG29" s="43"/>
      <c r="AH29" s="43"/>
      <c r="AI29" s="43"/>
      <c r="AJ29" s="43"/>
      <c r="AK29" s="369">
        <f>ROUND(AV54,2)</f>
        <v>0</v>
      </c>
      <c r="AL29" s="370"/>
      <c r="AM29" s="370"/>
      <c r="AN29" s="370"/>
      <c r="AO29" s="370"/>
      <c r="AP29" s="43"/>
      <c r="AQ29" s="43"/>
      <c r="AR29" s="44"/>
      <c r="BE29" s="359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71">
        <v>0.15</v>
      </c>
      <c r="M30" s="370"/>
      <c r="N30" s="370"/>
      <c r="O30" s="370"/>
      <c r="P30" s="370"/>
      <c r="Q30" s="43"/>
      <c r="R30" s="43"/>
      <c r="S30" s="43"/>
      <c r="T30" s="43"/>
      <c r="U30" s="43"/>
      <c r="V30" s="43"/>
      <c r="W30" s="369">
        <f>ROUND(BA54,2)</f>
        <v>0</v>
      </c>
      <c r="X30" s="370"/>
      <c r="Y30" s="370"/>
      <c r="Z30" s="370"/>
      <c r="AA30" s="370"/>
      <c r="AB30" s="370"/>
      <c r="AC30" s="370"/>
      <c r="AD30" s="370"/>
      <c r="AE30" s="370"/>
      <c r="AF30" s="43"/>
      <c r="AG30" s="43"/>
      <c r="AH30" s="43"/>
      <c r="AI30" s="43"/>
      <c r="AJ30" s="43"/>
      <c r="AK30" s="369">
        <f>ROUND(AW54,2)</f>
        <v>0</v>
      </c>
      <c r="AL30" s="370"/>
      <c r="AM30" s="370"/>
      <c r="AN30" s="370"/>
      <c r="AO30" s="370"/>
      <c r="AP30" s="43"/>
      <c r="AQ30" s="43"/>
      <c r="AR30" s="44"/>
      <c r="BE30" s="359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71">
        <v>0.21</v>
      </c>
      <c r="M31" s="370"/>
      <c r="N31" s="370"/>
      <c r="O31" s="370"/>
      <c r="P31" s="370"/>
      <c r="Q31" s="43"/>
      <c r="R31" s="43"/>
      <c r="S31" s="43"/>
      <c r="T31" s="43"/>
      <c r="U31" s="43"/>
      <c r="V31" s="43"/>
      <c r="W31" s="369">
        <f>ROUND(BB54,2)</f>
        <v>0</v>
      </c>
      <c r="X31" s="370"/>
      <c r="Y31" s="370"/>
      <c r="Z31" s="370"/>
      <c r="AA31" s="370"/>
      <c r="AB31" s="370"/>
      <c r="AC31" s="370"/>
      <c r="AD31" s="370"/>
      <c r="AE31" s="370"/>
      <c r="AF31" s="43"/>
      <c r="AG31" s="43"/>
      <c r="AH31" s="43"/>
      <c r="AI31" s="43"/>
      <c r="AJ31" s="43"/>
      <c r="AK31" s="369">
        <v>0</v>
      </c>
      <c r="AL31" s="370"/>
      <c r="AM31" s="370"/>
      <c r="AN31" s="370"/>
      <c r="AO31" s="370"/>
      <c r="AP31" s="43"/>
      <c r="AQ31" s="43"/>
      <c r="AR31" s="44"/>
      <c r="BE31" s="359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71">
        <v>0.15</v>
      </c>
      <c r="M32" s="370"/>
      <c r="N32" s="370"/>
      <c r="O32" s="370"/>
      <c r="P32" s="370"/>
      <c r="Q32" s="43"/>
      <c r="R32" s="43"/>
      <c r="S32" s="43"/>
      <c r="T32" s="43"/>
      <c r="U32" s="43"/>
      <c r="V32" s="43"/>
      <c r="W32" s="369">
        <f>ROUND(BC54,2)</f>
        <v>0</v>
      </c>
      <c r="X32" s="370"/>
      <c r="Y32" s="370"/>
      <c r="Z32" s="370"/>
      <c r="AA32" s="370"/>
      <c r="AB32" s="370"/>
      <c r="AC32" s="370"/>
      <c r="AD32" s="370"/>
      <c r="AE32" s="370"/>
      <c r="AF32" s="43"/>
      <c r="AG32" s="43"/>
      <c r="AH32" s="43"/>
      <c r="AI32" s="43"/>
      <c r="AJ32" s="43"/>
      <c r="AK32" s="369">
        <v>0</v>
      </c>
      <c r="AL32" s="370"/>
      <c r="AM32" s="370"/>
      <c r="AN32" s="370"/>
      <c r="AO32" s="370"/>
      <c r="AP32" s="43"/>
      <c r="AQ32" s="43"/>
      <c r="AR32" s="44"/>
      <c r="BE32" s="359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71">
        <v>0</v>
      </c>
      <c r="M33" s="370"/>
      <c r="N33" s="370"/>
      <c r="O33" s="370"/>
      <c r="P33" s="370"/>
      <c r="Q33" s="43"/>
      <c r="R33" s="43"/>
      <c r="S33" s="43"/>
      <c r="T33" s="43"/>
      <c r="U33" s="43"/>
      <c r="V33" s="43"/>
      <c r="W33" s="369">
        <f>ROUND(BD54,2)</f>
        <v>0</v>
      </c>
      <c r="X33" s="370"/>
      <c r="Y33" s="370"/>
      <c r="Z33" s="370"/>
      <c r="AA33" s="370"/>
      <c r="AB33" s="370"/>
      <c r="AC33" s="370"/>
      <c r="AD33" s="370"/>
      <c r="AE33" s="370"/>
      <c r="AF33" s="43"/>
      <c r="AG33" s="43"/>
      <c r="AH33" s="43"/>
      <c r="AI33" s="43"/>
      <c r="AJ33" s="43"/>
      <c r="AK33" s="369">
        <v>0</v>
      </c>
      <c r="AL33" s="370"/>
      <c r="AM33" s="370"/>
      <c r="AN33" s="370"/>
      <c r="AO33" s="37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75" t="s">
        <v>52</v>
      </c>
      <c r="Y35" s="373"/>
      <c r="Z35" s="373"/>
      <c r="AA35" s="373"/>
      <c r="AB35" s="373"/>
      <c r="AC35" s="48"/>
      <c r="AD35" s="48"/>
      <c r="AE35" s="48"/>
      <c r="AF35" s="48"/>
      <c r="AG35" s="48"/>
      <c r="AH35" s="48"/>
      <c r="AI35" s="48"/>
      <c r="AJ35" s="48"/>
      <c r="AK35" s="372">
        <f>SUM(AK26:AK33)</f>
        <v>0</v>
      </c>
      <c r="AL35" s="373"/>
      <c r="AM35" s="373"/>
      <c r="AN35" s="373"/>
      <c r="AO35" s="374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3672CU2023-II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37" t="str">
        <f>K6</f>
        <v>VD Opatovice, oprava spárování dlážděných přelivných ploch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Březhrad, Výsoká n/L.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39" t="str">
        <f>IF(AN8="","",AN8)</f>
        <v>11. 12. 2023</v>
      </c>
      <c r="AN47" s="339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závod 2, Pardubice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40" t="str">
        <f>IF(E17="","",E17)</f>
        <v>Povodí Labe, státní podnik, OIČ, Hradec Králové</v>
      </c>
      <c r="AN49" s="341"/>
      <c r="AO49" s="341"/>
      <c r="AP49" s="341"/>
      <c r="AQ49" s="38"/>
      <c r="AR49" s="41"/>
      <c r="AS49" s="342" t="s">
        <v>54</v>
      </c>
      <c r="AT49" s="34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40" t="str">
        <f>IF(E20="","",E20)</f>
        <v>Ing. Eva Morkesová</v>
      </c>
      <c r="AN50" s="341"/>
      <c r="AO50" s="341"/>
      <c r="AP50" s="341"/>
      <c r="AQ50" s="38"/>
      <c r="AR50" s="41"/>
      <c r="AS50" s="344"/>
      <c r="AT50" s="34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48" t="s">
        <v>55</v>
      </c>
      <c r="D52" s="349"/>
      <c r="E52" s="349"/>
      <c r="F52" s="349"/>
      <c r="G52" s="349"/>
      <c r="H52" s="69"/>
      <c r="I52" s="351" t="s">
        <v>56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0" t="s">
        <v>57</v>
      </c>
      <c r="AH52" s="349"/>
      <c r="AI52" s="349"/>
      <c r="AJ52" s="349"/>
      <c r="AK52" s="349"/>
      <c r="AL52" s="349"/>
      <c r="AM52" s="349"/>
      <c r="AN52" s="351" t="s">
        <v>58</v>
      </c>
      <c r="AO52" s="349"/>
      <c r="AP52" s="349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5">
        <f>ROUND(SUM(AG55:AG59),2)</f>
        <v>0</v>
      </c>
      <c r="AH54" s="355"/>
      <c r="AI54" s="355"/>
      <c r="AJ54" s="355"/>
      <c r="AK54" s="355"/>
      <c r="AL54" s="355"/>
      <c r="AM54" s="355"/>
      <c r="AN54" s="356">
        <f aca="true" t="shared" si="0" ref="AN54:AN59">SUM(AG54,AT54)</f>
        <v>0</v>
      </c>
      <c r="AO54" s="356"/>
      <c r="AP54" s="356"/>
      <c r="AQ54" s="81" t="s">
        <v>28</v>
      </c>
      <c r="AR54" s="82"/>
      <c r="AS54" s="83">
        <f>ROUND(SUM(AS55:AS59),2)</f>
        <v>0</v>
      </c>
      <c r="AT54" s="84">
        <f aca="true" t="shared" si="1" ref="AT54:AT59">ROUND(SUM(AV54:AW54),2)</f>
        <v>0</v>
      </c>
      <c r="AU54" s="85">
        <f>ROUND(SUM(AU55:AU59),5)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ROUND(SUM(AZ55:AZ59),2)</f>
        <v>0</v>
      </c>
      <c r="BA54" s="84">
        <f>ROUND(SUM(BA55:BA59),2)</f>
        <v>0</v>
      </c>
      <c r="BB54" s="84">
        <f>ROUND(SUM(BB55:BB59),2)</f>
        <v>0</v>
      </c>
      <c r="BC54" s="84">
        <f>ROUND(SUM(BC55:BC59),2)</f>
        <v>0</v>
      </c>
      <c r="BD54" s="86">
        <f>ROUND(SUM(BD55:BD59),2)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37.5" customHeight="1">
      <c r="A55" s="89" t="s">
        <v>78</v>
      </c>
      <c r="B55" s="90"/>
      <c r="C55" s="91"/>
      <c r="D55" s="352" t="s">
        <v>79</v>
      </c>
      <c r="E55" s="352"/>
      <c r="F55" s="352"/>
      <c r="G55" s="352"/>
      <c r="H55" s="352"/>
      <c r="I55" s="92"/>
      <c r="J55" s="352" t="s">
        <v>80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>
        <f>'SO 01 - Oprava jezu dle p...'!J30</f>
        <v>0</v>
      </c>
      <c r="AH55" s="354"/>
      <c r="AI55" s="354"/>
      <c r="AJ55" s="354"/>
      <c r="AK55" s="354"/>
      <c r="AL55" s="354"/>
      <c r="AM55" s="354"/>
      <c r="AN55" s="353">
        <f t="shared" si="0"/>
        <v>0</v>
      </c>
      <c r="AO55" s="354"/>
      <c r="AP55" s="354"/>
      <c r="AQ55" s="93" t="s">
        <v>81</v>
      </c>
      <c r="AR55" s="94"/>
      <c r="AS55" s="95">
        <v>0</v>
      </c>
      <c r="AT55" s="96">
        <f t="shared" si="1"/>
        <v>0</v>
      </c>
      <c r="AU55" s="97">
        <f>'SO 01 - Oprava jezu dle p...'!P87</f>
        <v>0</v>
      </c>
      <c r="AV55" s="96">
        <f>'SO 01 - Oprava jezu dle p...'!J33</f>
        <v>0</v>
      </c>
      <c r="AW55" s="96">
        <f>'SO 01 - Oprava jezu dle p...'!J34</f>
        <v>0</v>
      </c>
      <c r="AX55" s="96">
        <f>'SO 01 - Oprava jezu dle p...'!J35</f>
        <v>0</v>
      </c>
      <c r="AY55" s="96">
        <f>'SO 01 - Oprava jezu dle p...'!J36</f>
        <v>0</v>
      </c>
      <c r="AZ55" s="96">
        <f>'SO 01 - Oprava jezu dle p...'!F33</f>
        <v>0</v>
      </c>
      <c r="BA55" s="96">
        <f>'SO 01 - Oprava jezu dle p...'!F34</f>
        <v>0</v>
      </c>
      <c r="BB55" s="96">
        <f>'SO 01 - Oprava jezu dle p...'!F35</f>
        <v>0</v>
      </c>
      <c r="BC55" s="96">
        <f>'SO 01 - Oprava jezu dle p...'!F36</f>
        <v>0</v>
      </c>
      <c r="BD55" s="98">
        <f>'SO 01 - Oprava jezu dle p...'!F37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24.75" customHeight="1">
      <c r="A56" s="89" t="s">
        <v>78</v>
      </c>
      <c r="B56" s="90"/>
      <c r="C56" s="91"/>
      <c r="D56" s="352" t="s">
        <v>85</v>
      </c>
      <c r="E56" s="352"/>
      <c r="F56" s="352"/>
      <c r="G56" s="352"/>
      <c r="H56" s="352"/>
      <c r="I56" s="92"/>
      <c r="J56" s="352" t="s">
        <v>86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3">
        <f>'SO 02 - Oprava jezu ( lev...'!J30</f>
        <v>0</v>
      </c>
      <c r="AH56" s="354"/>
      <c r="AI56" s="354"/>
      <c r="AJ56" s="354"/>
      <c r="AK56" s="354"/>
      <c r="AL56" s="354"/>
      <c r="AM56" s="354"/>
      <c r="AN56" s="353">
        <f t="shared" si="0"/>
        <v>0</v>
      </c>
      <c r="AO56" s="354"/>
      <c r="AP56" s="354"/>
      <c r="AQ56" s="93" t="s">
        <v>81</v>
      </c>
      <c r="AR56" s="94"/>
      <c r="AS56" s="95">
        <v>0</v>
      </c>
      <c r="AT56" s="96">
        <f t="shared" si="1"/>
        <v>0</v>
      </c>
      <c r="AU56" s="97">
        <f>'SO 02 - Oprava jezu ( lev...'!P84</f>
        <v>0</v>
      </c>
      <c r="AV56" s="96">
        <f>'SO 02 - Oprava jezu ( lev...'!J33</f>
        <v>0</v>
      </c>
      <c r="AW56" s="96">
        <f>'SO 02 - Oprava jezu ( lev...'!J34</f>
        <v>0</v>
      </c>
      <c r="AX56" s="96">
        <f>'SO 02 - Oprava jezu ( lev...'!J35</f>
        <v>0</v>
      </c>
      <c r="AY56" s="96">
        <f>'SO 02 - Oprava jezu ( lev...'!J36</f>
        <v>0</v>
      </c>
      <c r="AZ56" s="96">
        <f>'SO 02 - Oprava jezu ( lev...'!F33</f>
        <v>0</v>
      </c>
      <c r="BA56" s="96">
        <f>'SO 02 - Oprava jezu ( lev...'!F34</f>
        <v>0</v>
      </c>
      <c r="BB56" s="96">
        <f>'SO 02 - Oprava jezu ( lev...'!F35</f>
        <v>0</v>
      </c>
      <c r="BC56" s="96">
        <f>'SO 02 - Oprava jezu ( lev...'!F36</f>
        <v>0</v>
      </c>
      <c r="BD56" s="98">
        <f>'SO 02 - Oprava jezu ( lev...'!F37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19</v>
      </c>
      <c r="CM56" s="99" t="s">
        <v>84</v>
      </c>
    </row>
    <row r="57" spans="1:91" s="7" customFormat="1" ht="24.75" customHeight="1">
      <c r="A57" s="89" t="s">
        <v>78</v>
      </c>
      <c r="B57" s="90"/>
      <c r="C57" s="91"/>
      <c r="D57" s="352" t="s">
        <v>88</v>
      </c>
      <c r="E57" s="352"/>
      <c r="F57" s="352"/>
      <c r="G57" s="352"/>
      <c r="H57" s="352"/>
      <c r="I57" s="92"/>
      <c r="J57" s="352" t="s">
        <v>89</v>
      </c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3">
        <f>'SO 03 - Oprava jezu u pat...'!J30</f>
        <v>0</v>
      </c>
      <c r="AH57" s="354"/>
      <c r="AI57" s="354"/>
      <c r="AJ57" s="354"/>
      <c r="AK57" s="354"/>
      <c r="AL57" s="354"/>
      <c r="AM57" s="354"/>
      <c r="AN57" s="353">
        <f t="shared" si="0"/>
        <v>0</v>
      </c>
      <c r="AO57" s="354"/>
      <c r="AP57" s="354"/>
      <c r="AQ57" s="93" t="s">
        <v>81</v>
      </c>
      <c r="AR57" s="94"/>
      <c r="AS57" s="95">
        <v>0</v>
      </c>
      <c r="AT57" s="96">
        <f t="shared" si="1"/>
        <v>0</v>
      </c>
      <c r="AU57" s="97">
        <f>'SO 03 - Oprava jezu u pat...'!P84</f>
        <v>0</v>
      </c>
      <c r="AV57" s="96">
        <f>'SO 03 - Oprava jezu u pat...'!J33</f>
        <v>0</v>
      </c>
      <c r="AW57" s="96">
        <f>'SO 03 - Oprava jezu u pat...'!J34</f>
        <v>0</v>
      </c>
      <c r="AX57" s="96">
        <f>'SO 03 - Oprava jezu u pat...'!J35</f>
        <v>0</v>
      </c>
      <c r="AY57" s="96">
        <f>'SO 03 - Oprava jezu u pat...'!J36</f>
        <v>0</v>
      </c>
      <c r="AZ57" s="96">
        <f>'SO 03 - Oprava jezu u pat...'!F33</f>
        <v>0</v>
      </c>
      <c r="BA57" s="96">
        <f>'SO 03 - Oprava jezu u pat...'!F34</f>
        <v>0</v>
      </c>
      <c r="BB57" s="96">
        <f>'SO 03 - Oprava jezu u pat...'!F35</f>
        <v>0</v>
      </c>
      <c r="BC57" s="96">
        <f>'SO 03 - Oprava jezu u pat...'!F36</f>
        <v>0</v>
      </c>
      <c r="BD57" s="98">
        <f>'SO 03 - Oprava jezu u pat...'!F37</f>
        <v>0</v>
      </c>
      <c r="BT57" s="99" t="s">
        <v>82</v>
      </c>
      <c r="BV57" s="99" t="s">
        <v>76</v>
      </c>
      <c r="BW57" s="99" t="s">
        <v>90</v>
      </c>
      <c r="BX57" s="99" t="s">
        <v>5</v>
      </c>
      <c r="CL57" s="99" t="s">
        <v>19</v>
      </c>
      <c r="CM57" s="99" t="s">
        <v>84</v>
      </c>
    </row>
    <row r="58" spans="1:91" s="7" customFormat="1" ht="16.5" customHeight="1">
      <c r="A58" s="89" t="s">
        <v>78</v>
      </c>
      <c r="B58" s="90"/>
      <c r="C58" s="91"/>
      <c r="D58" s="352" t="s">
        <v>91</v>
      </c>
      <c r="E58" s="352"/>
      <c r="F58" s="352"/>
      <c r="G58" s="352"/>
      <c r="H58" s="352"/>
      <c r="I58" s="92"/>
      <c r="J58" s="352" t="s">
        <v>92</v>
      </c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3">
        <f>'SO 04 - Oprava jezu - pře...'!J30</f>
        <v>0</v>
      </c>
      <c r="AH58" s="354"/>
      <c r="AI58" s="354"/>
      <c r="AJ58" s="354"/>
      <c r="AK58" s="354"/>
      <c r="AL58" s="354"/>
      <c r="AM58" s="354"/>
      <c r="AN58" s="353">
        <f t="shared" si="0"/>
        <v>0</v>
      </c>
      <c r="AO58" s="354"/>
      <c r="AP58" s="354"/>
      <c r="AQ58" s="93" t="s">
        <v>81</v>
      </c>
      <c r="AR58" s="94"/>
      <c r="AS58" s="95">
        <v>0</v>
      </c>
      <c r="AT58" s="96">
        <f t="shared" si="1"/>
        <v>0</v>
      </c>
      <c r="AU58" s="97">
        <f>'SO 04 - Oprava jezu - pře...'!P87</f>
        <v>0</v>
      </c>
      <c r="AV58" s="96">
        <f>'SO 04 - Oprava jezu - pře...'!J33</f>
        <v>0</v>
      </c>
      <c r="AW58" s="96">
        <f>'SO 04 - Oprava jezu - pře...'!J34</f>
        <v>0</v>
      </c>
      <c r="AX58" s="96">
        <f>'SO 04 - Oprava jezu - pře...'!J35</f>
        <v>0</v>
      </c>
      <c r="AY58" s="96">
        <f>'SO 04 - Oprava jezu - pře...'!J36</f>
        <v>0</v>
      </c>
      <c r="AZ58" s="96">
        <f>'SO 04 - Oprava jezu - pře...'!F33</f>
        <v>0</v>
      </c>
      <c r="BA58" s="96">
        <f>'SO 04 - Oprava jezu - pře...'!F34</f>
        <v>0</v>
      </c>
      <c r="BB58" s="96">
        <f>'SO 04 - Oprava jezu - pře...'!F35</f>
        <v>0</v>
      </c>
      <c r="BC58" s="96">
        <f>'SO 04 - Oprava jezu - pře...'!F36</f>
        <v>0</v>
      </c>
      <c r="BD58" s="98">
        <f>'SO 04 - Oprava jezu - pře...'!F37</f>
        <v>0</v>
      </c>
      <c r="BT58" s="99" t="s">
        <v>82</v>
      </c>
      <c r="BV58" s="99" t="s">
        <v>76</v>
      </c>
      <c r="BW58" s="99" t="s">
        <v>93</v>
      </c>
      <c r="BX58" s="99" t="s">
        <v>5</v>
      </c>
      <c r="CL58" s="99" t="s">
        <v>19</v>
      </c>
      <c r="CM58" s="99" t="s">
        <v>84</v>
      </c>
    </row>
    <row r="59" spans="1:91" s="7" customFormat="1" ht="16.5" customHeight="1">
      <c r="A59" s="89" t="s">
        <v>78</v>
      </c>
      <c r="B59" s="90"/>
      <c r="C59" s="91"/>
      <c r="D59" s="352" t="s">
        <v>94</v>
      </c>
      <c r="E59" s="352"/>
      <c r="F59" s="352"/>
      <c r="G59" s="352"/>
      <c r="H59" s="352"/>
      <c r="I59" s="92"/>
      <c r="J59" s="352" t="s">
        <v>95</v>
      </c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3">
        <f>'VON - Vedlejší a ostatní ...'!J30</f>
        <v>0</v>
      </c>
      <c r="AH59" s="354"/>
      <c r="AI59" s="354"/>
      <c r="AJ59" s="354"/>
      <c r="AK59" s="354"/>
      <c r="AL59" s="354"/>
      <c r="AM59" s="354"/>
      <c r="AN59" s="353">
        <f t="shared" si="0"/>
        <v>0</v>
      </c>
      <c r="AO59" s="354"/>
      <c r="AP59" s="354"/>
      <c r="AQ59" s="93" t="s">
        <v>94</v>
      </c>
      <c r="AR59" s="94"/>
      <c r="AS59" s="100">
        <v>0</v>
      </c>
      <c r="AT59" s="101">
        <f t="shared" si="1"/>
        <v>0</v>
      </c>
      <c r="AU59" s="102">
        <f>'VON - Vedlejší a ostatní ...'!P86</f>
        <v>0</v>
      </c>
      <c r="AV59" s="101">
        <f>'VON - Vedlejší a ostatní ...'!J33</f>
        <v>0</v>
      </c>
      <c r="AW59" s="101">
        <f>'VON - Vedlejší a ostatní ...'!J34</f>
        <v>0</v>
      </c>
      <c r="AX59" s="101">
        <f>'VON - Vedlejší a ostatní ...'!J35</f>
        <v>0</v>
      </c>
      <c r="AY59" s="101">
        <f>'VON - Vedlejší a ostatní ...'!J36</f>
        <v>0</v>
      </c>
      <c r="AZ59" s="101">
        <f>'VON - Vedlejší a ostatní ...'!F33</f>
        <v>0</v>
      </c>
      <c r="BA59" s="101">
        <f>'VON - Vedlejší a ostatní ...'!F34</f>
        <v>0</v>
      </c>
      <c r="BB59" s="101">
        <f>'VON - Vedlejší a ostatní ...'!F35</f>
        <v>0</v>
      </c>
      <c r="BC59" s="101">
        <f>'VON - Vedlejší a ostatní ...'!F36</f>
        <v>0</v>
      </c>
      <c r="BD59" s="103">
        <f>'VON - Vedlejší a ostatní ...'!F37</f>
        <v>0</v>
      </c>
      <c r="BT59" s="99" t="s">
        <v>82</v>
      </c>
      <c r="BV59" s="99" t="s">
        <v>76</v>
      </c>
      <c r="BW59" s="99" t="s">
        <v>96</v>
      </c>
      <c r="BX59" s="99" t="s">
        <v>5</v>
      </c>
      <c r="CL59" s="99" t="s">
        <v>97</v>
      </c>
      <c r="CM59" s="99" t="s">
        <v>84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" customHeight="1">
      <c r="A61" s="36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WgyH4hRBZ4U3TwLfd1BWPyqcNCSANHpu/IpgjKSBTooduq5uNPeCCfjZoa56R4yp0JnPO7rQsLQPr/s5iqq73g==" saltValue="LguVqcDiM1iqJoLAEzdrRMersrhGwSjQnemvDFgwrN1q8cOBcQOmmv+GQur3Ji2/Kp7ijVyKiNboj29AFedK9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 01 - Oprava jezu dle p...'!C2" display="/"/>
    <hyperlink ref="A56" location="'SO 02 - Oprava jezu ( lev...'!C2" display="/"/>
    <hyperlink ref="A57" location="'SO 03 - Oprava jezu u pat...'!C2" display="/"/>
    <hyperlink ref="A58" location="'SO 04 - Oprava jezu - pře...'!C2" display="/"/>
    <hyperlink ref="A5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6"/>
  <sheetViews>
    <sheetView showGridLines="0" workbookViewId="0" topLeftCell="A8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Opatovice, oprava spárování dlážděných přelivných ploch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30" customHeight="1">
      <c r="A9" s="36"/>
      <c r="B9" s="41"/>
      <c r="C9" s="36"/>
      <c r="D9" s="36"/>
      <c r="E9" s="379" t="s">
        <v>100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11. 12. 2023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39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ROUND(J87,2)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ROUND((SUM(BE87:BE215)),2)</f>
        <v>0</v>
      </c>
      <c r="G33" s="36"/>
      <c r="H33" s="36"/>
      <c r="I33" s="121">
        <v>0.21</v>
      </c>
      <c r="J33" s="120">
        <f>ROUND(((SUM(BE87:BE215))*I33),2)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ROUND((SUM(BF87:BF215)),2)</f>
        <v>0</v>
      </c>
      <c r="G34" s="36"/>
      <c r="H34" s="36"/>
      <c r="I34" s="121">
        <v>0.15</v>
      </c>
      <c r="J34" s="120">
        <f>ROUND(((SUM(BF87:BF215))*I34),2)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ROUND((SUM(BG87:BG215)),2)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ROUND((SUM(BH87:BH215)),2)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ROUND((SUM(BI87:BI215)),2)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Opatovice, oprava spárování dlážděných přelivných ploch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30" customHeight="1">
      <c r="A50" s="36"/>
      <c r="B50" s="37"/>
      <c r="C50" s="38"/>
      <c r="D50" s="38"/>
      <c r="E50" s="337" t="str">
        <f>E9</f>
        <v>SO 01 - Oprava jezu dle požadavků (pravá strana jezu - přespárování, doplň. kamene, zídka)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Březhrad, Výsoká n/L.</v>
      </c>
      <c r="G52" s="38"/>
      <c r="H52" s="38"/>
      <c r="I52" s="31" t="s">
        <v>24</v>
      </c>
      <c r="J52" s="62" t="str">
        <f>IF(J12="","",J12)</f>
        <v>11. 12. 2023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2, Pardubice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J87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10" customFormat="1" ht="19.95" customHeight="1">
      <c r="B61" s="143"/>
      <c r="C61" s="144"/>
      <c r="D61" s="145" t="s">
        <v>106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2:12" s="10" customFormat="1" ht="19.95" customHeight="1">
      <c r="B62" s="143"/>
      <c r="C62" s="144"/>
      <c r="D62" s="145" t="s">
        <v>107</v>
      </c>
      <c r="E62" s="146"/>
      <c r="F62" s="146"/>
      <c r="G62" s="146"/>
      <c r="H62" s="146"/>
      <c r="I62" s="146"/>
      <c r="J62" s="147">
        <f>J140</f>
        <v>0</v>
      </c>
      <c r="K62" s="144"/>
      <c r="L62" s="148"/>
    </row>
    <row r="63" spans="2:12" s="10" customFormat="1" ht="19.95" customHeight="1">
      <c r="B63" s="143"/>
      <c r="C63" s="144"/>
      <c r="D63" s="145" t="s">
        <v>108</v>
      </c>
      <c r="E63" s="146"/>
      <c r="F63" s="146"/>
      <c r="G63" s="146"/>
      <c r="H63" s="146"/>
      <c r="I63" s="146"/>
      <c r="J63" s="147">
        <f>J151</f>
        <v>0</v>
      </c>
      <c r="K63" s="144"/>
      <c r="L63" s="148"/>
    </row>
    <row r="64" spans="2:12" s="10" customFormat="1" ht="19.95" customHeight="1">
      <c r="B64" s="143"/>
      <c r="C64" s="144"/>
      <c r="D64" s="145" t="s">
        <v>109</v>
      </c>
      <c r="E64" s="146"/>
      <c r="F64" s="146"/>
      <c r="G64" s="146"/>
      <c r="H64" s="146"/>
      <c r="I64" s="146"/>
      <c r="J64" s="147">
        <f>J170</f>
        <v>0</v>
      </c>
      <c r="K64" s="144"/>
      <c r="L64" s="148"/>
    </row>
    <row r="65" spans="2:12" s="10" customFormat="1" ht="19.95" customHeight="1">
      <c r="B65" s="143"/>
      <c r="C65" s="144"/>
      <c r="D65" s="145" t="s">
        <v>110</v>
      </c>
      <c r="E65" s="146"/>
      <c r="F65" s="146"/>
      <c r="G65" s="146"/>
      <c r="H65" s="146"/>
      <c r="I65" s="146"/>
      <c r="J65" s="147">
        <f>J176</f>
        <v>0</v>
      </c>
      <c r="K65" s="144"/>
      <c r="L65" s="148"/>
    </row>
    <row r="66" spans="2:12" s="10" customFormat="1" ht="19.95" customHeight="1">
      <c r="B66" s="143"/>
      <c r="C66" s="144"/>
      <c r="D66" s="145" t="s">
        <v>111</v>
      </c>
      <c r="E66" s="146"/>
      <c r="F66" s="146"/>
      <c r="G66" s="146"/>
      <c r="H66" s="146"/>
      <c r="I66" s="146"/>
      <c r="J66" s="147">
        <f>J200</f>
        <v>0</v>
      </c>
      <c r="K66" s="144"/>
      <c r="L66" s="148"/>
    </row>
    <row r="67" spans="2:12" s="10" customFormat="1" ht="19.95" customHeight="1">
      <c r="B67" s="143"/>
      <c r="C67" s="144"/>
      <c r="D67" s="145" t="s">
        <v>112</v>
      </c>
      <c r="E67" s="146"/>
      <c r="F67" s="146"/>
      <c r="G67" s="146"/>
      <c r="H67" s="146"/>
      <c r="I67" s="146"/>
      <c r="J67" s="147">
        <f>J212</f>
        <v>0</v>
      </c>
      <c r="K67" s="144"/>
      <c r="L67" s="148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113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4" t="str">
        <f>E7</f>
        <v>VD Opatovice, oprava spárování dlážděných přelivných ploch</v>
      </c>
      <c r="F77" s="385"/>
      <c r="G77" s="385"/>
      <c r="H77" s="385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99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30" customHeight="1">
      <c r="A79" s="36"/>
      <c r="B79" s="37"/>
      <c r="C79" s="38"/>
      <c r="D79" s="38"/>
      <c r="E79" s="337" t="str">
        <f>E9</f>
        <v>SO 01 - Oprava jezu dle požadavků (pravá strana jezu - přespárování, doplň. kamene, zídka)</v>
      </c>
      <c r="F79" s="386"/>
      <c r="G79" s="386"/>
      <c r="H79" s="386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F12</f>
        <v>Březhrad, Výsoká n/L.</v>
      </c>
      <c r="G81" s="38"/>
      <c r="H81" s="38"/>
      <c r="I81" s="31" t="s">
        <v>24</v>
      </c>
      <c r="J81" s="62" t="str">
        <f>IF(J12="","",J12)</f>
        <v>11. 12. 2023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05" customHeight="1">
      <c r="A83" s="36"/>
      <c r="B83" s="37"/>
      <c r="C83" s="31" t="s">
        <v>26</v>
      </c>
      <c r="D83" s="38"/>
      <c r="E83" s="38"/>
      <c r="F83" s="29" t="str">
        <f>E15</f>
        <v>Povodí Labe, státní podnik, závod 2, Pardubice</v>
      </c>
      <c r="G83" s="38"/>
      <c r="H83" s="38"/>
      <c r="I83" s="31" t="s">
        <v>33</v>
      </c>
      <c r="J83" s="34" t="str">
        <f>E21</f>
        <v>Povodí Labe, státní podnik, OIČ, Hradec Králové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36</v>
      </c>
      <c r="J84" s="34" t="str">
        <f>E24</f>
        <v>Ing. Eva Morkesová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9"/>
      <c r="B86" s="150"/>
      <c r="C86" s="151" t="s">
        <v>114</v>
      </c>
      <c r="D86" s="152" t="s">
        <v>59</v>
      </c>
      <c r="E86" s="152" t="s">
        <v>55</v>
      </c>
      <c r="F86" s="152" t="s">
        <v>56</v>
      </c>
      <c r="G86" s="152" t="s">
        <v>115</v>
      </c>
      <c r="H86" s="152" t="s">
        <v>116</v>
      </c>
      <c r="I86" s="152" t="s">
        <v>117</v>
      </c>
      <c r="J86" s="152" t="s">
        <v>103</v>
      </c>
      <c r="K86" s="153" t="s">
        <v>118</v>
      </c>
      <c r="L86" s="154"/>
      <c r="M86" s="71" t="s">
        <v>28</v>
      </c>
      <c r="N86" s="72" t="s">
        <v>44</v>
      </c>
      <c r="O86" s="72" t="s">
        <v>119</v>
      </c>
      <c r="P86" s="72" t="s">
        <v>120</v>
      </c>
      <c r="Q86" s="72" t="s">
        <v>121</v>
      </c>
      <c r="R86" s="72" t="s">
        <v>122</v>
      </c>
      <c r="S86" s="72" t="s">
        <v>123</v>
      </c>
      <c r="T86" s="73" t="s">
        <v>124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8" customHeight="1">
      <c r="A87" s="36"/>
      <c r="B87" s="37"/>
      <c r="C87" s="78" t="s">
        <v>125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41"/>
      <c r="M87" s="74"/>
      <c r="N87" s="156"/>
      <c r="O87" s="75"/>
      <c r="P87" s="157">
        <f>P88</f>
        <v>0</v>
      </c>
      <c r="Q87" s="75"/>
      <c r="R87" s="157">
        <f>R88</f>
        <v>78.26498000000001</v>
      </c>
      <c r="S87" s="75"/>
      <c r="T87" s="158">
        <f>T88</f>
        <v>31.724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73</v>
      </c>
      <c r="AU87" s="19" t="s">
        <v>104</v>
      </c>
      <c r="BK87" s="159">
        <f>BK88</f>
        <v>0</v>
      </c>
    </row>
    <row r="88" spans="2:63" s="12" customFormat="1" ht="25.95" customHeight="1">
      <c r="B88" s="160"/>
      <c r="C88" s="161"/>
      <c r="D88" s="162" t="s">
        <v>73</v>
      </c>
      <c r="E88" s="163" t="s">
        <v>126</v>
      </c>
      <c r="F88" s="163" t="s">
        <v>127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P89+P140+P151+P170+P176+P200+P212</f>
        <v>0</v>
      </c>
      <c r="Q88" s="168"/>
      <c r="R88" s="169">
        <f>R89+R140+R151+R170+R176+R200+R212</f>
        <v>78.26498000000001</v>
      </c>
      <c r="S88" s="168"/>
      <c r="T88" s="170">
        <f>T89+T140+T151+T170+T176+T200+T212</f>
        <v>31.724</v>
      </c>
      <c r="AR88" s="171" t="s">
        <v>82</v>
      </c>
      <c r="AT88" s="172" t="s">
        <v>73</v>
      </c>
      <c r="AU88" s="172" t="s">
        <v>74</v>
      </c>
      <c r="AY88" s="171" t="s">
        <v>128</v>
      </c>
      <c r="BK88" s="173">
        <f>BK89+BK140+BK151+BK170+BK176+BK200+BK212</f>
        <v>0</v>
      </c>
    </row>
    <row r="89" spans="2:63" s="12" customFormat="1" ht="22.8" customHeight="1">
      <c r="B89" s="160"/>
      <c r="C89" s="161"/>
      <c r="D89" s="162" t="s">
        <v>73</v>
      </c>
      <c r="E89" s="174" t="s">
        <v>82</v>
      </c>
      <c r="F89" s="174" t="s">
        <v>129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SUM(P90:P139)</f>
        <v>0</v>
      </c>
      <c r="Q89" s="168"/>
      <c r="R89" s="169">
        <f>SUM(R90:R139)</f>
        <v>0</v>
      </c>
      <c r="S89" s="168"/>
      <c r="T89" s="170">
        <f>SUM(T90:T139)</f>
        <v>23.674</v>
      </c>
      <c r="AR89" s="171" t="s">
        <v>82</v>
      </c>
      <c r="AT89" s="172" t="s">
        <v>73</v>
      </c>
      <c r="AU89" s="172" t="s">
        <v>82</v>
      </c>
      <c r="AY89" s="171" t="s">
        <v>128</v>
      </c>
      <c r="BK89" s="173">
        <f>SUM(BK90:BK139)</f>
        <v>0</v>
      </c>
    </row>
    <row r="90" spans="1:65" s="2" customFormat="1" ht="16.5" customHeight="1">
      <c r="A90" s="36"/>
      <c r="B90" s="37"/>
      <c r="C90" s="176" t="s">
        <v>82</v>
      </c>
      <c r="D90" s="176" t="s">
        <v>130</v>
      </c>
      <c r="E90" s="177" t="s">
        <v>131</v>
      </c>
      <c r="F90" s="178" t="s">
        <v>132</v>
      </c>
      <c r="G90" s="179" t="s">
        <v>133</v>
      </c>
      <c r="H90" s="180">
        <v>0.04</v>
      </c>
      <c r="I90" s="181"/>
      <c r="J90" s="182">
        <f>ROUND(I90*H90,2)</f>
        <v>0</v>
      </c>
      <c r="K90" s="178" t="s">
        <v>134</v>
      </c>
      <c r="L90" s="41"/>
      <c r="M90" s="183" t="s">
        <v>28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135</v>
      </c>
      <c r="AT90" s="187" t="s">
        <v>130</v>
      </c>
      <c r="AU90" s="187" t="s">
        <v>84</v>
      </c>
      <c r="AY90" s="19" t="s">
        <v>128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135</v>
      </c>
      <c r="BK90" s="188">
        <f>ROUND(I90*H90,2)</f>
        <v>0</v>
      </c>
      <c r="BL90" s="19" t="s">
        <v>135</v>
      </c>
      <c r="BM90" s="187" t="s">
        <v>136</v>
      </c>
    </row>
    <row r="91" spans="1:47" s="2" customFormat="1" ht="10.2">
      <c r="A91" s="36"/>
      <c r="B91" s="37"/>
      <c r="C91" s="38"/>
      <c r="D91" s="189" t="s">
        <v>137</v>
      </c>
      <c r="E91" s="38"/>
      <c r="F91" s="190" t="s">
        <v>138</v>
      </c>
      <c r="G91" s="38"/>
      <c r="H91" s="38"/>
      <c r="I91" s="191"/>
      <c r="J91" s="38"/>
      <c r="K91" s="38"/>
      <c r="L91" s="41"/>
      <c r="M91" s="192"/>
      <c r="N91" s="193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84</v>
      </c>
    </row>
    <row r="92" spans="1:47" s="2" customFormat="1" ht="10.2">
      <c r="A92" s="36"/>
      <c r="B92" s="37"/>
      <c r="C92" s="38"/>
      <c r="D92" s="194" t="s">
        <v>139</v>
      </c>
      <c r="E92" s="38"/>
      <c r="F92" s="195" t="s">
        <v>140</v>
      </c>
      <c r="G92" s="38"/>
      <c r="H92" s="38"/>
      <c r="I92" s="191"/>
      <c r="J92" s="38"/>
      <c r="K92" s="38"/>
      <c r="L92" s="41"/>
      <c r="M92" s="192"/>
      <c r="N92" s="193"/>
      <c r="O92" s="67"/>
      <c r="P92" s="67"/>
      <c r="Q92" s="67"/>
      <c r="R92" s="67"/>
      <c r="S92" s="67"/>
      <c r="T92" s="68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139</v>
      </c>
      <c r="AU92" s="19" t="s">
        <v>84</v>
      </c>
    </row>
    <row r="93" spans="2:51" s="13" customFormat="1" ht="10.2">
      <c r="B93" s="196"/>
      <c r="C93" s="197"/>
      <c r="D93" s="189" t="s">
        <v>141</v>
      </c>
      <c r="E93" s="198" t="s">
        <v>28</v>
      </c>
      <c r="F93" s="199" t="s">
        <v>142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141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128</v>
      </c>
    </row>
    <row r="94" spans="2:51" s="14" customFormat="1" ht="10.2">
      <c r="B94" s="206"/>
      <c r="C94" s="207"/>
      <c r="D94" s="189" t="s">
        <v>141</v>
      </c>
      <c r="E94" s="208" t="s">
        <v>28</v>
      </c>
      <c r="F94" s="209" t="s">
        <v>143</v>
      </c>
      <c r="G94" s="207"/>
      <c r="H94" s="210">
        <v>0.04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141</v>
      </c>
      <c r="AU94" s="216" t="s">
        <v>84</v>
      </c>
      <c r="AV94" s="14" t="s">
        <v>84</v>
      </c>
      <c r="AW94" s="14" t="s">
        <v>35</v>
      </c>
      <c r="AX94" s="14" t="s">
        <v>82</v>
      </c>
      <c r="AY94" s="216" t="s">
        <v>128</v>
      </c>
    </row>
    <row r="95" spans="1:65" s="2" customFormat="1" ht="24.15" customHeight="1">
      <c r="A95" s="36"/>
      <c r="B95" s="37"/>
      <c r="C95" s="176" t="s">
        <v>84</v>
      </c>
      <c r="D95" s="176" t="s">
        <v>130</v>
      </c>
      <c r="E95" s="177" t="s">
        <v>144</v>
      </c>
      <c r="F95" s="178" t="s">
        <v>145</v>
      </c>
      <c r="G95" s="179" t="s">
        <v>146</v>
      </c>
      <c r="H95" s="180">
        <v>39</v>
      </c>
      <c r="I95" s="181"/>
      <c r="J95" s="182">
        <f>ROUND(I95*H95,2)</f>
        <v>0</v>
      </c>
      <c r="K95" s="178" t="s">
        <v>134</v>
      </c>
      <c r="L95" s="41"/>
      <c r="M95" s="183" t="s">
        <v>28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135</v>
      </c>
      <c r="AT95" s="187" t="s">
        <v>130</v>
      </c>
      <c r="AU95" s="187" t="s">
        <v>84</v>
      </c>
      <c r="AY95" s="19" t="s">
        <v>128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135</v>
      </c>
      <c r="BK95" s="188">
        <f>ROUND(I95*H95,2)</f>
        <v>0</v>
      </c>
      <c r="BL95" s="19" t="s">
        <v>135</v>
      </c>
      <c r="BM95" s="187" t="s">
        <v>147</v>
      </c>
    </row>
    <row r="96" spans="1:47" s="2" customFormat="1" ht="19.2">
      <c r="A96" s="36"/>
      <c r="B96" s="37"/>
      <c r="C96" s="38"/>
      <c r="D96" s="189" t="s">
        <v>137</v>
      </c>
      <c r="E96" s="38"/>
      <c r="F96" s="190" t="s">
        <v>148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137</v>
      </c>
      <c r="AU96" s="19" t="s">
        <v>84</v>
      </c>
    </row>
    <row r="97" spans="1:47" s="2" customFormat="1" ht="10.2">
      <c r="A97" s="36"/>
      <c r="B97" s="37"/>
      <c r="C97" s="38"/>
      <c r="D97" s="194" t="s">
        <v>139</v>
      </c>
      <c r="E97" s="38"/>
      <c r="F97" s="195" t="s">
        <v>149</v>
      </c>
      <c r="G97" s="38"/>
      <c r="H97" s="38"/>
      <c r="I97" s="191"/>
      <c r="J97" s="38"/>
      <c r="K97" s="38"/>
      <c r="L97" s="41"/>
      <c r="M97" s="192"/>
      <c r="N97" s="193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139</v>
      </c>
      <c r="AU97" s="19" t="s">
        <v>84</v>
      </c>
    </row>
    <row r="98" spans="2:51" s="13" customFormat="1" ht="10.2">
      <c r="B98" s="196"/>
      <c r="C98" s="197"/>
      <c r="D98" s="189" t="s">
        <v>141</v>
      </c>
      <c r="E98" s="198" t="s">
        <v>28</v>
      </c>
      <c r="F98" s="199" t="s">
        <v>142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141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128</v>
      </c>
    </row>
    <row r="99" spans="2:51" s="14" customFormat="1" ht="10.2">
      <c r="B99" s="206"/>
      <c r="C99" s="207"/>
      <c r="D99" s="189" t="s">
        <v>141</v>
      </c>
      <c r="E99" s="208" t="s">
        <v>28</v>
      </c>
      <c r="F99" s="209" t="s">
        <v>150</v>
      </c>
      <c r="G99" s="207"/>
      <c r="H99" s="210">
        <v>39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141</v>
      </c>
      <c r="AU99" s="216" t="s">
        <v>84</v>
      </c>
      <c r="AV99" s="14" t="s">
        <v>84</v>
      </c>
      <c r="AW99" s="14" t="s">
        <v>35</v>
      </c>
      <c r="AX99" s="14" t="s">
        <v>82</v>
      </c>
      <c r="AY99" s="216" t="s">
        <v>128</v>
      </c>
    </row>
    <row r="100" spans="1:65" s="2" customFormat="1" ht="16.5" customHeight="1">
      <c r="A100" s="36"/>
      <c r="B100" s="37"/>
      <c r="C100" s="176" t="s">
        <v>151</v>
      </c>
      <c r="D100" s="176" t="s">
        <v>130</v>
      </c>
      <c r="E100" s="177" t="s">
        <v>152</v>
      </c>
      <c r="F100" s="178" t="s">
        <v>153</v>
      </c>
      <c r="G100" s="179" t="s">
        <v>146</v>
      </c>
      <c r="H100" s="180">
        <v>39</v>
      </c>
      <c r="I100" s="181"/>
      <c r="J100" s="182">
        <f>ROUND(I100*H100,2)</f>
        <v>0</v>
      </c>
      <c r="K100" s="178" t="s">
        <v>28</v>
      </c>
      <c r="L100" s="41"/>
      <c r="M100" s="183" t="s">
        <v>28</v>
      </c>
      <c r="N100" s="184" t="s">
        <v>47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135</v>
      </c>
      <c r="AT100" s="187" t="s">
        <v>130</v>
      </c>
      <c r="AU100" s="187" t="s">
        <v>84</v>
      </c>
      <c r="AY100" s="19" t="s">
        <v>128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135</v>
      </c>
      <c r="BK100" s="188">
        <f>ROUND(I100*H100,2)</f>
        <v>0</v>
      </c>
      <c r="BL100" s="19" t="s">
        <v>135</v>
      </c>
      <c r="BM100" s="187" t="s">
        <v>154</v>
      </c>
    </row>
    <row r="101" spans="1:47" s="2" customFormat="1" ht="19.2">
      <c r="A101" s="36"/>
      <c r="B101" s="37"/>
      <c r="C101" s="38"/>
      <c r="D101" s="189" t="s">
        <v>137</v>
      </c>
      <c r="E101" s="38"/>
      <c r="F101" s="190" t="s">
        <v>155</v>
      </c>
      <c r="G101" s="38"/>
      <c r="H101" s="38"/>
      <c r="I101" s="191"/>
      <c r="J101" s="38"/>
      <c r="K101" s="38"/>
      <c r="L101" s="41"/>
      <c r="M101" s="192"/>
      <c r="N101" s="193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137</v>
      </c>
      <c r="AU101" s="19" t="s">
        <v>84</v>
      </c>
    </row>
    <row r="102" spans="2:51" s="13" customFormat="1" ht="10.2">
      <c r="B102" s="196"/>
      <c r="C102" s="197"/>
      <c r="D102" s="189" t="s">
        <v>141</v>
      </c>
      <c r="E102" s="198" t="s">
        <v>28</v>
      </c>
      <c r="F102" s="199" t="s">
        <v>156</v>
      </c>
      <c r="G102" s="197"/>
      <c r="H102" s="198" t="s">
        <v>28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141</v>
      </c>
      <c r="AU102" s="205" t="s">
        <v>84</v>
      </c>
      <c r="AV102" s="13" t="s">
        <v>82</v>
      </c>
      <c r="AW102" s="13" t="s">
        <v>35</v>
      </c>
      <c r="AX102" s="13" t="s">
        <v>74</v>
      </c>
      <c r="AY102" s="205" t="s">
        <v>128</v>
      </c>
    </row>
    <row r="103" spans="2:51" s="14" customFormat="1" ht="10.2">
      <c r="B103" s="206"/>
      <c r="C103" s="207"/>
      <c r="D103" s="189" t="s">
        <v>141</v>
      </c>
      <c r="E103" s="208" t="s">
        <v>28</v>
      </c>
      <c r="F103" s="209" t="s">
        <v>150</v>
      </c>
      <c r="G103" s="207"/>
      <c r="H103" s="210">
        <v>39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141</v>
      </c>
      <c r="AU103" s="216" t="s">
        <v>84</v>
      </c>
      <c r="AV103" s="14" t="s">
        <v>84</v>
      </c>
      <c r="AW103" s="14" t="s">
        <v>35</v>
      </c>
      <c r="AX103" s="14" t="s">
        <v>82</v>
      </c>
      <c r="AY103" s="216" t="s">
        <v>128</v>
      </c>
    </row>
    <row r="104" spans="1:65" s="2" customFormat="1" ht="16.5" customHeight="1">
      <c r="A104" s="36"/>
      <c r="B104" s="37"/>
      <c r="C104" s="176" t="s">
        <v>135</v>
      </c>
      <c r="D104" s="176" t="s">
        <v>130</v>
      </c>
      <c r="E104" s="177" t="s">
        <v>157</v>
      </c>
      <c r="F104" s="178" t="s">
        <v>158</v>
      </c>
      <c r="G104" s="179" t="s">
        <v>159</v>
      </c>
      <c r="H104" s="180">
        <v>12.46</v>
      </c>
      <c r="I104" s="181"/>
      <c r="J104" s="182">
        <f>ROUND(I104*H104,2)</f>
        <v>0</v>
      </c>
      <c r="K104" s="178" t="s">
        <v>134</v>
      </c>
      <c r="L104" s="41"/>
      <c r="M104" s="183" t="s">
        <v>28</v>
      </c>
      <c r="N104" s="184" t="s">
        <v>47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1.9</v>
      </c>
      <c r="T104" s="186">
        <f>S104*H104</f>
        <v>23.674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135</v>
      </c>
      <c r="AT104" s="187" t="s">
        <v>130</v>
      </c>
      <c r="AU104" s="187" t="s">
        <v>84</v>
      </c>
      <c r="AY104" s="19" t="s">
        <v>128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135</v>
      </c>
      <c r="BK104" s="188">
        <f>ROUND(I104*H104,2)</f>
        <v>0</v>
      </c>
      <c r="BL104" s="19" t="s">
        <v>135</v>
      </c>
      <c r="BM104" s="187" t="s">
        <v>160</v>
      </c>
    </row>
    <row r="105" spans="1:47" s="2" customFormat="1" ht="19.2">
      <c r="A105" s="36"/>
      <c r="B105" s="37"/>
      <c r="C105" s="38"/>
      <c r="D105" s="189" t="s">
        <v>137</v>
      </c>
      <c r="E105" s="38"/>
      <c r="F105" s="190" t="s">
        <v>161</v>
      </c>
      <c r="G105" s="38"/>
      <c r="H105" s="38"/>
      <c r="I105" s="191"/>
      <c r="J105" s="38"/>
      <c r="K105" s="38"/>
      <c r="L105" s="41"/>
      <c r="M105" s="192"/>
      <c r="N105" s="193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84</v>
      </c>
    </row>
    <row r="106" spans="1:47" s="2" customFormat="1" ht="10.2">
      <c r="A106" s="36"/>
      <c r="B106" s="37"/>
      <c r="C106" s="38"/>
      <c r="D106" s="194" t="s">
        <v>139</v>
      </c>
      <c r="E106" s="38"/>
      <c r="F106" s="195" t="s">
        <v>162</v>
      </c>
      <c r="G106" s="38"/>
      <c r="H106" s="38"/>
      <c r="I106" s="191"/>
      <c r="J106" s="38"/>
      <c r="K106" s="38"/>
      <c r="L106" s="41"/>
      <c r="M106" s="192"/>
      <c r="N106" s="193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139</v>
      </c>
      <c r="AU106" s="19" t="s">
        <v>84</v>
      </c>
    </row>
    <row r="107" spans="2:51" s="13" customFormat="1" ht="10.2">
      <c r="B107" s="196"/>
      <c r="C107" s="197"/>
      <c r="D107" s="189" t="s">
        <v>141</v>
      </c>
      <c r="E107" s="198" t="s">
        <v>28</v>
      </c>
      <c r="F107" s="199" t="s">
        <v>163</v>
      </c>
      <c r="G107" s="197"/>
      <c r="H107" s="198" t="s">
        <v>28</v>
      </c>
      <c r="I107" s="200"/>
      <c r="J107" s="197"/>
      <c r="K107" s="197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141</v>
      </c>
      <c r="AU107" s="205" t="s">
        <v>84</v>
      </c>
      <c r="AV107" s="13" t="s">
        <v>82</v>
      </c>
      <c r="AW107" s="13" t="s">
        <v>35</v>
      </c>
      <c r="AX107" s="13" t="s">
        <v>74</v>
      </c>
      <c r="AY107" s="205" t="s">
        <v>128</v>
      </c>
    </row>
    <row r="108" spans="2:51" s="13" customFormat="1" ht="10.2">
      <c r="B108" s="196"/>
      <c r="C108" s="197"/>
      <c r="D108" s="189" t="s">
        <v>141</v>
      </c>
      <c r="E108" s="198" t="s">
        <v>28</v>
      </c>
      <c r="F108" s="199" t="s">
        <v>164</v>
      </c>
      <c r="G108" s="197"/>
      <c r="H108" s="198" t="s">
        <v>28</v>
      </c>
      <c r="I108" s="200"/>
      <c r="J108" s="197"/>
      <c r="K108" s="197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141</v>
      </c>
      <c r="AU108" s="205" t="s">
        <v>84</v>
      </c>
      <c r="AV108" s="13" t="s">
        <v>82</v>
      </c>
      <c r="AW108" s="13" t="s">
        <v>35</v>
      </c>
      <c r="AX108" s="13" t="s">
        <v>74</v>
      </c>
      <c r="AY108" s="205" t="s">
        <v>128</v>
      </c>
    </row>
    <row r="109" spans="2:51" s="14" customFormat="1" ht="10.2">
      <c r="B109" s="206"/>
      <c r="C109" s="207"/>
      <c r="D109" s="189" t="s">
        <v>141</v>
      </c>
      <c r="E109" s="208" t="s">
        <v>28</v>
      </c>
      <c r="F109" s="209" t="s">
        <v>165</v>
      </c>
      <c r="G109" s="207"/>
      <c r="H109" s="210">
        <v>7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141</v>
      </c>
      <c r="AU109" s="216" t="s">
        <v>84</v>
      </c>
      <c r="AV109" s="14" t="s">
        <v>84</v>
      </c>
      <c r="AW109" s="14" t="s">
        <v>35</v>
      </c>
      <c r="AX109" s="14" t="s">
        <v>74</v>
      </c>
      <c r="AY109" s="216" t="s">
        <v>128</v>
      </c>
    </row>
    <row r="110" spans="2:51" s="13" customFormat="1" ht="10.2">
      <c r="B110" s="196"/>
      <c r="C110" s="197"/>
      <c r="D110" s="189" t="s">
        <v>141</v>
      </c>
      <c r="E110" s="198" t="s">
        <v>28</v>
      </c>
      <c r="F110" s="199" t="s">
        <v>166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141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128</v>
      </c>
    </row>
    <row r="111" spans="2:51" s="14" customFormat="1" ht="10.2">
      <c r="B111" s="206"/>
      <c r="C111" s="207"/>
      <c r="D111" s="189" t="s">
        <v>141</v>
      </c>
      <c r="E111" s="208" t="s">
        <v>28</v>
      </c>
      <c r="F111" s="209" t="s">
        <v>167</v>
      </c>
      <c r="G111" s="207"/>
      <c r="H111" s="210">
        <v>5.46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141</v>
      </c>
      <c r="AU111" s="216" t="s">
        <v>84</v>
      </c>
      <c r="AV111" s="14" t="s">
        <v>84</v>
      </c>
      <c r="AW111" s="14" t="s">
        <v>35</v>
      </c>
      <c r="AX111" s="14" t="s">
        <v>74</v>
      </c>
      <c r="AY111" s="216" t="s">
        <v>128</v>
      </c>
    </row>
    <row r="112" spans="2:51" s="15" customFormat="1" ht="10.2">
      <c r="B112" s="217"/>
      <c r="C112" s="218"/>
      <c r="D112" s="189" t="s">
        <v>141</v>
      </c>
      <c r="E112" s="219" t="s">
        <v>28</v>
      </c>
      <c r="F112" s="220" t="s">
        <v>168</v>
      </c>
      <c r="G112" s="218"/>
      <c r="H112" s="221">
        <v>12.46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141</v>
      </c>
      <c r="AU112" s="227" t="s">
        <v>84</v>
      </c>
      <c r="AV112" s="15" t="s">
        <v>135</v>
      </c>
      <c r="AW112" s="15" t="s">
        <v>35</v>
      </c>
      <c r="AX112" s="15" t="s">
        <v>82</v>
      </c>
      <c r="AY112" s="227" t="s">
        <v>128</v>
      </c>
    </row>
    <row r="113" spans="1:65" s="2" customFormat="1" ht="16.5" customHeight="1">
      <c r="A113" s="36"/>
      <c r="B113" s="37"/>
      <c r="C113" s="176" t="s">
        <v>169</v>
      </c>
      <c r="D113" s="176" t="s">
        <v>130</v>
      </c>
      <c r="E113" s="177" t="s">
        <v>170</v>
      </c>
      <c r="F113" s="178" t="s">
        <v>171</v>
      </c>
      <c r="G113" s="179" t="s">
        <v>159</v>
      </c>
      <c r="H113" s="180">
        <v>12.4</v>
      </c>
      <c r="I113" s="181"/>
      <c r="J113" s="182">
        <f>ROUND(I113*H113,2)</f>
        <v>0</v>
      </c>
      <c r="K113" s="178" t="s">
        <v>134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135</v>
      </c>
      <c r="AT113" s="187" t="s">
        <v>130</v>
      </c>
      <c r="AU113" s="187" t="s">
        <v>84</v>
      </c>
      <c r="AY113" s="19" t="s">
        <v>128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135</v>
      </c>
      <c r="BK113" s="188">
        <f>ROUND(I113*H113,2)</f>
        <v>0</v>
      </c>
      <c r="BL113" s="19" t="s">
        <v>135</v>
      </c>
      <c r="BM113" s="187" t="s">
        <v>172</v>
      </c>
    </row>
    <row r="114" spans="1:47" s="2" customFormat="1" ht="19.2">
      <c r="A114" s="36"/>
      <c r="B114" s="37"/>
      <c r="C114" s="38"/>
      <c r="D114" s="189" t="s">
        <v>137</v>
      </c>
      <c r="E114" s="38"/>
      <c r="F114" s="190" t="s">
        <v>173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84</v>
      </c>
    </row>
    <row r="115" spans="1:47" s="2" customFormat="1" ht="10.2">
      <c r="A115" s="36"/>
      <c r="B115" s="37"/>
      <c r="C115" s="38"/>
      <c r="D115" s="194" t="s">
        <v>139</v>
      </c>
      <c r="E115" s="38"/>
      <c r="F115" s="195" t="s">
        <v>174</v>
      </c>
      <c r="G115" s="38"/>
      <c r="H115" s="38"/>
      <c r="I115" s="191"/>
      <c r="J115" s="38"/>
      <c r="K115" s="38"/>
      <c r="L115" s="41"/>
      <c r="M115" s="192"/>
      <c r="N115" s="193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139</v>
      </c>
      <c r="AU115" s="19" t="s">
        <v>84</v>
      </c>
    </row>
    <row r="116" spans="2:51" s="13" customFormat="1" ht="10.2">
      <c r="B116" s="196"/>
      <c r="C116" s="197"/>
      <c r="D116" s="189" t="s">
        <v>141</v>
      </c>
      <c r="E116" s="198" t="s">
        <v>28</v>
      </c>
      <c r="F116" s="199" t="s">
        <v>163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141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128</v>
      </c>
    </row>
    <row r="117" spans="2:51" s="13" customFormat="1" ht="10.2">
      <c r="B117" s="196"/>
      <c r="C117" s="197"/>
      <c r="D117" s="189" t="s">
        <v>141</v>
      </c>
      <c r="E117" s="198" t="s">
        <v>28</v>
      </c>
      <c r="F117" s="199" t="s">
        <v>175</v>
      </c>
      <c r="G117" s="197"/>
      <c r="H117" s="198" t="s">
        <v>28</v>
      </c>
      <c r="I117" s="200"/>
      <c r="J117" s="197"/>
      <c r="K117" s="197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141</v>
      </c>
      <c r="AU117" s="205" t="s">
        <v>84</v>
      </c>
      <c r="AV117" s="13" t="s">
        <v>82</v>
      </c>
      <c r="AW117" s="13" t="s">
        <v>35</v>
      </c>
      <c r="AX117" s="13" t="s">
        <v>74</v>
      </c>
      <c r="AY117" s="205" t="s">
        <v>128</v>
      </c>
    </row>
    <row r="118" spans="2:51" s="14" customFormat="1" ht="10.2">
      <c r="B118" s="206"/>
      <c r="C118" s="207"/>
      <c r="D118" s="189" t="s">
        <v>141</v>
      </c>
      <c r="E118" s="208" t="s">
        <v>28</v>
      </c>
      <c r="F118" s="209" t="s">
        <v>176</v>
      </c>
      <c r="G118" s="207"/>
      <c r="H118" s="210">
        <v>7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141</v>
      </c>
      <c r="AU118" s="216" t="s">
        <v>84</v>
      </c>
      <c r="AV118" s="14" t="s">
        <v>84</v>
      </c>
      <c r="AW118" s="14" t="s">
        <v>35</v>
      </c>
      <c r="AX118" s="14" t="s">
        <v>74</v>
      </c>
      <c r="AY118" s="216" t="s">
        <v>128</v>
      </c>
    </row>
    <row r="119" spans="2:51" s="13" customFormat="1" ht="10.2">
      <c r="B119" s="196"/>
      <c r="C119" s="197"/>
      <c r="D119" s="189" t="s">
        <v>141</v>
      </c>
      <c r="E119" s="198" t="s">
        <v>28</v>
      </c>
      <c r="F119" s="199" t="s">
        <v>177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141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128</v>
      </c>
    </row>
    <row r="120" spans="2:51" s="14" customFormat="1" ht="10.2">
      <c r="B120" s="206"/>
      <c r="C120" s="207"/>
      <c r="D120" s="189" t="s">
        <v>141</v>
      </c>
      <c r="E120" s="208" t="s">
        <v>28</v>
      </c>
      <c r="F120" s="209" t="s">
        <v>178</v>
      </c>
      <c r="G120" s="207"/>
      <c r="H120" s="210">
        <v>5.4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141</v>
      </c>
      <c r="AU120" s="216" t="s">
        <v>84</v>
      </c>
      <c r="AV120" s="14" t="s">
        <v>84</v>
      </c>
      <c r="AW120" s="14" t="s">
        <v>35</v>
      </c>
      <c r="AX120" s="14" t="s">
        <v>74</v>
      </c>
      <c r="AY120" s="216" t="s">
        <v>128</v>
      </c>
    </row>
    <row r="121" spans="2:51" s="15" customFormat="1" ht="10.2">
      <c r="B121" s="217"/>
      <c r="C121" s="218"/>
      <c r="D121" s="189" t="s">
        <v>141</v>
      </c>
      <c r="E121" s="219" t="s">
        <v>28</v>
      </c>
      <c r="F121" s="220" t="s">
        <v>168</v>
      </c>
      <c r="G121" s="218"/>
      <c r="H121" s="221">
        <v>12.4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141</v>
      </c>
      <c r="AU121" s="227" t="s">
        <v>84</v>
      </c>
      <c r="AV121" s="15" t="s">
        <v>135</v>
      </c>
      <c r="AW121" s="15" t="s">
        <v>35</v>
      </c>
      <c r="AX121" s="15" t="s">
        <v>82</v>
      </c>
      <c r="AY121" s="227" t="s">
        <v>128</v>
      </c>
    </row>
    <row r="122" spans="1:65" s="2" customFormat="1" ht="16.5" customHeight="1">
      <c r="A122" s="36"/>
      <c r="B122" s="37"/>
      <c r="C122" s="176" t="s">
        <v>179</v>
      </c>
      <c r="D122" s="176" t="s">
        <v>130</v>
      </c>
      <c r="E122" s="177" t="s">
        <v>180</v>
      </c>
      <c r="F122" s="178" t="s">
        <v>181</v>
      </c>
      <c r="G122" s="179" t="s">
        <v>159</v>
      </c>
      <c r="H122" s="180">
        <v>8.44</v>
      </c>
      <c r="I122" s="181"/>
      <c r="J122" s="182">
        <f>ROUND(I122*H122,2)</f>
        <v>0</v>
      </c>
      <c r="K122" s="178" t="s">
        <v>134</v>
      </c>
      <c r="L122" s="41"/>
      <c r="M122" s="183" t="s">
        <v>28</v>
      </c>
      <c r="N122" s="184" t="s">
        <v>47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135</v>
      </c>
      <c r="AT122" s="187" t="s">
        <v>130</v>
      </c>
      <c r="AU122" s="187" t="s">
        <v>84</v>
      </c>
      <c r="AY122" s="19" t="s">
        <v>128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135</v>
      </c>
      <c r="BK122" s="188">
        <f>ROUND(I122*H122,2)</f>
        <v>0</v>
      </c>
      <c r="BL122" s="19" t="s">
        <v>135</v>
      </c>
      <c r="BM122" s="187" t="s">
        <v>182</v>
      </c>
    </row>
    <row r="123" spans="1:47" s="2" customFormat="1" ht="19.2">
      <c r="A123" s="36"/>
      <c r="B123" s="37"/>
      <c r="C123" s="38"/>
      <c r="D123" s="189" t="s">
        <v>137</v>
      </c>
      <c r="E123" s="38"/>
      <c r="F123" s="190" t="s">
        <v>183</v>
      </c>
      <c r="G123" s="38"/>
      <c r="H123" s="38"/>
      <c r="I123" s="191"/>
      <c r="J123" s="38"/>
      <c r="K123" s="38"/>
      <c r="L123" s="41"/>
      <c r="M123" s="192"/>
      <c r="N123" s="193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137</v>
      </c>
      <c r="AU123" s="19" t="s">
        <v>84</v>
      </c>
    </row>
    <row r="124" spans="1:47" s="2" customFormat="1" ht="10.2">
      <c r="A124" s="36"/>
      <c r="B124" s="37"/>
      <c r="C124" s="38"/>
      <c r="D124" s="194" t="s">
        <v>139</v>
      </c>
      <c r="E124" s="38"/>
      <c r="F124" s="195" t="s">
        <v>184</v>
      </c>
      <c r="G124" s="38"/>
      <c r="H124" s="38"/>
      <c r="I124" s="191"/>
      <c r="J124" s="38"/>
      <c r="K124" s="38"/>
      <c r="L124" s="41"/>
      <c r="M124" s="192"/>
      <c r="N124" s="193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139</v>
      </c>
      <c r="AU124" s="19" t="s">
        <v>84</v>
      </c>
    </row>
    <row r="125" spans="2:51" s="13" customFormat="1" ht="10.2">
      <c r="B125" s="196"/>
      <c r="C125" s="197"/>
      <c r="D125" s="189" t="s">
        <v>141</v>
      </c>
      <c r="E125" s="198" t="s">
        <v>28</v>
      </c>
      <c r="F125" s="199" t="s">
        <v>185</v>
      </c>
      <c r="G125" s="197"/>
      <c r="H125" s="198" t="s">
        <v>28</v>
      </c>
      <c r="I125" s="200"/>
      <c r="J125" s="197"/>
      <c r="K125" s="197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141</v>
      </c>
      <c r="AU125" s="205" t="s">
        <v>84</v>
      </c>
      <c r="AV125" s="13" t="s">
        <v>82</v>
      </c>
      <c r="AW125" s="13" t="s">
        <v>35</v>
      </c>
      <c r="AX125" s="13" t="s">
        <v>74</v>
      </c>
      <c r="AY125" s="205" t="s">
        <v>128</v>
      </c>
    </row>
    <row r="126" spans="2:51" s="13" customFormat="1" ht="10.2">
      <c r="B126" s="196"/>
      <c r="C126" s="197"/>
      <c r="D126" s="189" t="s">
        <v>141</v>
      </c>
      <c r="E126" s="198" t="s">
        <v>28</v>
      </c>
      <c r="F126" s="199" t="s">
        <v>186</v>
      </c>
      <c r="G126" s="197"/>
      <c r="H126" s="198" t="s">
        <v>28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141</v>
      </c>
      <c r="AU126" s="205" t="s">
        <v>84</v>
      </c>
      <c r="AV126" s="13" t="s">
        <v>82</v>
      </c>
      <c r="AW126" s="13" t="s">
        <v>35</v>
      </c>
      <c r="AX126" s="13" t="s">
        <v>74</v>
      </c>
      <c r="AY126" s="205" t="s">
        <v>128</v>
      </c>
    </row>
    <row r="127" spans="2:51" s="14" customFormat="1" ht="10.2">
      <c r="B127" s="206"/>
      <c r="C127" s="207"/>
      <c r="D127" s="189" t="s">
        <v>141</v>
      </c>
      <c r="E127" s="208" t="s">
        <v>28</v>
      </c>
      <c r="F127" s="209" t="s">
        <v>187</v>
      </c>
      <c r="G127" s="207"/>
      <c r="H127" s="210">
        <v>4.44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141</v>
      </c>
      <c r="AU127" s="216" t="s">
        <v>84</v>
      </c>
      <c r="AV127" s="14" t="s">
        <v>84</v>
      </c>
      <c r="AW127" s="14" t="s">
        <v>35</v>
      </c>
      <c r="AX127" s="14" t="s">
        <v>74</v>
      </c>
      <c r="AY127" s="216" t="s">
        <v>128</v>
      </c>
    </row>
    <row r="128" spans="2:51" s="13" customFormat="1" ht="10.2">
      <c r="B128" s="196"/>
      <c r="C128" s="197"/>
      <c r="D128" s="189" t="s">
        <v>141</v>
      </c>
      <c r="E128" s="198" t="s">
        <v>28</v>
      </c>
      <c r="F128" s="199" t="s">
        <v>188</v>
      </c>
      <c r="G128" s="197"/>
      <c r="H128" s="198" t="s">
        <v>28</v>
      </c>
      <c r="I128" s="200"/>
      <c r="J128" s="197"/>
      <c r="K128" s="197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141</v>
      </c>
      <c r="AU128" s="205" t="s">
        <v>84</v>
      </c>
      <c r="AV128" s="13" t="s">
        <v>82</v>
      </c>
      <c r="AW128" s="13" t="s">
        <v>35</v>
      </c>
      <c r="AX128" s="13" t="s">
        <v>74</v>
      </c>
      <c r="AY128" s="205" t="s">
        <v>128</v>
      </c>
    </row>
    <row r="129" spans="2:51" s="14" customFormat="1" ht="10.2">
      <c r="B129" s="206"/>
      <c r="C129" s="207"/>
      <c r="D129" s="189" t="s">
        <v>141</v>
      </c>
      <c r="E129" s="208" t="s">
        <v>28</v>
      </c>
      <c r="F129" s="209" t="s">
        <v>189</v>
      </c>
      <c r="G129" s="207"/>
      <c r="H129" s="210">
        <v>4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141</v>
      </c>
      <c r="AU129" s="216" t="s">
        <v>84</v>
      </c>
      <c r="AV129" s="14" t="s">
        <v>84</v>
      </c>
      <c r="AW129" s="14" t="s">
        <v>35</v>
      </c>
      <c r="AX129" s="14" t="s">
        <v>74</v>
      </c>
      <c r="AY129" s="216" t="s">
        <v>128</v>
      </c>
    </row>
    <row r="130" spans="2:51" s="15" customFormat="1" ht="10.2">
      <c r="B130" s="217"/>
      <c r="C130" s="218"/>
      <c r="D130" s="189" t="s">
        <v>141</v>
      </c>
      <c r="E130" s="219" t="s">
        <v>28</v>
      </c>
      <c r="F130" s="220" t="s">
        <v>168</v>
      </c>
      <c r="G130" s="218"/>
      <c r="H130" s="221">
        <v>8.44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141</v>
      </c>
      <c r="AU130" s="227" t="s">
        <v>84</v>
      </c>
      <c r="AV130" s="15" t="s">
        <v>135</v>
      </c>
      <c r="AW130" s="15" t="s">
        <v>35</v>
      </c>
      <c r="AX130" s="15" t="s">
        <v>82</v>
      </c>
      <c r="AY130" s="227" t="s">
        <v>128</v>
      </c>
    </row>
    <row r="131" spans="1:65" s="2" customFormat="1" ht="16.5" customHeight="1">
      <c r="A131" s="36"/>
      <c r="B131" s="37"/>
      <c r="C131" s="176" t="s">
        <v>190</v>
      </c>
      <c r="D131" s="176" t="s">
        <v>130</v>
      </c>
      <c r="E131" s="177" t="s">
        <v>191</v>
      </c>
      <c r="F131" s="178" t="s">
        <v>192</v>
      </c>
      <c r="G131" s="179" t="s">
        <v>159</v>
      </c>
      <c r="H131" s="180">
        <v>24.92</v>
      </c>
      <c r="I131" s="181"/>
      <c r="J131" s="182">
        <f>ROUND(I131*H131,2)</f>
        <v>0</v>
      </c>
      <c r="K131" s="178" t="s">
        <v>134</v>
      </c>
      <c r="L131" s="41"/>
      <c r="M131" s="183" t="s">
        <v>28</v>
      </c>
      <c r="N131" s="184" t="s">
        <v>47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135</v>
      </c>
      <c r="AT131" s="187" t="s">
        <v>130</v>
      </c>
      <c r="AU131" s="187" t="s">
        <v>84</v>
      </c>
      <c r="AY131" s="19" t="s">
        <v>128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135</v>
      </c>
      <c r="BK131" s="188">
        <f>ROUND(I131*H131,2)</f>
        <v>0</v>
      </c>
      <c r="BL131" s="19" t="s">
        <v>135</v>
      </c>
      <c r="BM131" s="187" t="s">
        <v>193</v>
      </c>
    </row>
    <row r="132" spans="1:47" s="2" customFormat="1" ht="19.2">
      <c r="A132" s="36"/>
      <c r="B132" s="37"/>
      <c r="C132" s="38"/>
      <c r="D132" s="189" t="s">
        <v>137</v>
      </c>
      <c r="E132" s="38"/>
      <c r="F132" s="190" t="s">
        <v>194</v>
      </c>
      <c r="G132" s="38"/>
      <c r="H132" s="38"/>
      <c r="I132" s="191"/>
      <c r="J132" s="38"/>
      <c r="K132" s="38"/>
      <c r="L132" s="41"/>
      <c r="M132" s="192"/>
      <c r="N132" s="193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137</v>
      </c>
      <c r="AU132" s="19" t="s">
        <v>84</v>
      </c>
    </row>
    <row r="133" spans="1:47" s="2" customFormat="1" ht="10.2">
      <c r="A133" s="36"/>
      <c r="B133" s="37"/>
      <c r="C133" s="38"/>
      <c r="D133" s="194" t="s">
        <v>139</v>
      </c>
      <c r="E133" s="38"/>
      <c r="F133" s="195" t="s">
        <v>195</v>
      </c>
      <c r="G133" s="38"/>
      <c r="H133" s="38"/>
      <c r="I133" s="191"/>
      <c r="J133" s="38"/>
      <c r="K133" s="38"/>
      <c r="L133" s="41"/>
      <c r="M133" s="192"/>
      <c r="N133" s="193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139</v>
      </c>
      <c r="AU133" s="19" t="s">
        <v>84</v>
      </c>
    </row>
    <row r="134" spans="2:51" s="13" customFormat="1" ht="10.2">
      <c r="B134" s="196"/>
      <c r="C134" s="197"/>
      <c r="D134" s="189" t="s">
        <v>141</v>
      </c>
      <c r="E134" s="198" t="s">
        <v>28</v>
      </c>
      <c r="F134" s="199" t="s">
        <v>196</v>
      </c>
      <c r="G134" s="197"/>
      <c r="H134" s="198" t="s">
        <v>28</v>
      </c>
      <c r="I134" s="200"/>
      <c r="J134" s="197"/>
      <c r="K134" s="197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141</v>
      </c>
      <c r="AU134" s="205" t="s">
        <v>84</v>
      </c>
      <c r="AV134" s="13" t="s">
        <v>82</v>
      </c>
      <c r="AW134" s="13" t="s">
        <v>35</v>
      </c>
      <c r="AX134" s="13" t="s">
        <v>74</v>
      </c>
      <c r="AY134" s="205" t="s">
        <v>128</v>
      </c>
    </row>
    <row r="135" spans="2:51" s="14" customFormat="1" ht="10.2">
      <c r="B135" s="206"/>
      <c r="C135" s="207"/>
      <c r="D135" s="189" t="s">
        <v>141</v>
      </c>
      <c r="E135" s="208" t="s">
        <v>28</v>
      </c>
      <c r="F135" s="209" t="s">
        <v>197</v>
      </c>
      <c r="G135" s="207"/>
      <c r="H135" s="210">
        <v>24.92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141</v>
      </c>
      <c r="AU135" s="216" t="s">
        <v>84</v>
      </c>
      <c r="AV135" s="14" t="s">
        <v>84</v>
      </c>
      <c r="AW135" s="14" t="s">
        <v>35</v>
      </c>
      <c r="AX135" s="14" t="s">
        <v>82</v>
      </c>
      <c r="AY135" s="216" t="s">
        <v>128</v>
      </c>
    </row>
    <row r="136" spans="1:65" s="2" customFormat="1" ht="16.5" customHeight="1">
      <c r="A136" s="36"/>
      <c r="B136" s="37"/>
      <c r="C136" s="176" t="s">
        <v>198</v>
      </c>
      <c r="D136" s="176" t="s">
        <v>130</v>
      </c>
      <c r="E136" s="177" t="s">
        <v>199</v>
      </c>
      <c r="F136" s="178" t="s">
        <v>200</v>
      </c>
      <c r="G136" s="179" t="s">
        <v>146</v>
      </c>
      <c r="H136" s="180">
        <v>400</v>
      </c>
      <c r="I136" s="181"/>
      <c r="J136" s="182">
        <f>ROUND(I136*H136,2)</f>
        <v>0</v>
      </c>
      <c r="K136" s="178" t="s">
        <v>28</v>
      </c>
      <c r="L136" s="41"/>
      <c r="M136" s="183" t="s">
        <v>28</v>
      </c>
      <c r="N136" s="184" t="s">
        <v>47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135</v>
      </c>
      <c r="AT136" s="187" t="s">
        <v>130</v>
      </c>
      <c r="AU136" s="187" t="s">
        <v>84</v>
      </c>
      <c r="AY136" s="19" t="s">
        <v>128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135</v>
      </c>
      <c r="BK136" s="188">
        <f>ROUND(I136*H136,2)</f>
        <v>0</v>
      </c>
      <c r="BL136" s="19" t="s">
        <v>135</v>
      </c>
      <c r="BM136" s="187" t="s">
        <v>201</v>
      </c>
    </row>
    <row r="137" spans="1:47" s="2" customFormat="1" ht="19.2">
      <c r="A137" s="36"/>
      <c r="B137" s="37"/>
      <c r="C137" s="38"/>
      <c r="D137" s="189" t="s">
        <v>137</v>
      </c>
      <c r="E137" s="38"/>
      <c r="F137" s="190" t="s">
        <v>202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137</v>
      </c>
      <c r="AU137" s="19" t="s">
        <v>84</v>
      </c>
    </row>
    <row r="138" spans="2:51" s="13" customFormat="1" ht="10.2">
      <c r="B138" s="196"/>
      <c r="C138" s="197"/>
      <c r="D138" s="189" t="s">
        <v>141</v>
      </c>
      <c r="E138" s="198" t="s">
        <v>28</v>
      </c>
      <c r="F138" s="199" t="s">
        <v>203</v>
      </c>
      <c r="G138" s="197"/>
      <c r="H138" s="198" t="s">
        <v>28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141</v>
      </c>
      <c r="AU138" s="205" t="s">
        <v>84</v>
      </c>
      <c r="AV138" s="13" t="s">
        <v>82</v>
      </c>
      <c r="AW138" s="13" t="s">
        <v>35</v>
      </c>
      <c r="AX138" s="13" t="s">
        <v>74</v>
      </c>
      <c r="AY138" s="205" t="s">
        <v>128</v>
      </c>
    </row>
    <row r="139" spans="2:51" s="14" customFormat="1" ht="10.2">
      <c r="B139" s="206"/>
      <c r="C139" s="207"/>
      <c r="D139" s="189" t="s">
        <v>141</v>
      </c>
      <c r="E139" s="208" t="s">
        <v>28</v>
      </c>
      <c r="F139" s="209" t="s">
        <v>204</v>
      </c>
      <c r="G139" s="207"/>
      <c r="H139" s="210">
        <v>400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141</v>
      </c>
      <c r="AU139" s="216" t="s">
        <v>84</v>
      </c>
      <c r="AV139" s="14" t="s">
        <v>84</v>
      </c>
      <c r="AW139" s="14" t="s">
        <v>35</v>
      </c>
      <c r="AX139" s="14" t="s">
        <v>82</v>
      </c>
      <c r="AY139" s="216" t="s">
        <v>128</v>
      </c>
    </row>
    <row r="140" spans="2:63" s="12" customFormat="1" ht="22.8" customHeight="1">
      <c r="B140" s="160"/>
      <c r="C140" s="161"/>
      <c r="D140" s="162" t="s">
        <v>73</v>
      </c>
      <c r="E140" s="174" t="s">
        <v>151</v>
      </c>
      <c r="F140" s="174" t="s">
        <v>205</v>
      </c>
      <c r="G140" s="161"/>
      <c r="H140" s="161"/>
      <c r="I140" s="164"/>
      <c r="J140" s="175">
        <f>BK140</f>
        <v>0</v>
      </c>
      <c r="K140" s="161"/>
      <c r="L140" s="166"/>
      <c r="M140" s="167"/>
      <c r="N140" s="168"/>
      <c r="O140" s="168"/>
      <c r="P140" s="169">
        <f>SUM(P141:P150)</f>
        <v>0</v>
      </c>
      <c r="Q140" s="168"/>
      <c r="R140" s="169">
        <f>SUM(R141:R150)</f>
        <v>9.90118</v>
      </c>
      <c r="S140" s="168"/>
      <c r="T140" s="170">
        <f>SUM(T141:T150)</f>
        <v>0</v>
      </c>
      <c r="AR140" s="171" t="s">
        <v>82</v>
      </c>
      <c r="AT140" s="172" t="s">
        <v>73</v>
      </c>
      <c r="AU140" s="172" t="s">
        <v>82</v>
      </c>
      <c r="AY140" s="171" t="s">
        <v>128</v>
      </c>
      <c r="BK140" s="173">
        <f>SUM(BK141:BK150)</f>
        <v>0</v>
      </c>
    </row>
    <row r="141" spans="1:65" s="2" customFormat="1" ht="16.5" customHeight="1">
      <c r="A141" s="36"/>
      <c r="B141" s="37"/>
      <c r="C141" s="176" t="s">
        <v>206</v>
      </c>
      <c r="D141" s="176" t="s">
        <v>130</v>
      </c>
      <c r="E141" s="177" t="s">
        <v>207</v>
      </c>
      <c r="F141" s="178" t="s">
        <v>208</v>
      </c>
      <c r="G141" s="179" t="s">
        <v>159</v>
      </c>
      <c r="H141" s="180">
        <v>2</v>
      </c>
      <c r="I141" s="181"/>
      <c r="J141" s="182">
        <f>ROUND(I141*H141,2)</f>
        <v>0</v>
      </c>
      <c r="K141" s="178" t="s">
        <v>134</v>
      </c>
      <c r="L141" s="41"/>
      <c r="M141" s="183" t="s">
        <v>28</v>
      </c>
      <c r="N141" s="184" t="s">
        <v>47</v>
      </c>
      <c r="O141" s="67"/>
      <c r="P141" s="185">
        <f>O141*H141</f>
        <v>0</v>
      </c>
      <c r="Q141" s="185">
        <v>2.30102</v>
      </c>
      <c r="R141" s="185">
        <f>Q141*H141</f>
        <v>4.60204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135</v>
      </c>
      <c r="AT141" s="187" t="s">
        <v>130</v>
      </c>
      <c r="AU141" s="187" t="s">
        <v>84</v>
      </c>
      <c r="AY141" s="19" t="s">
        <v>128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135</v>
      </c>
      <c r="BK141" s="188">
        <f>ROUND(I141*H141,2)</f>
        <v>0</v>
      </c>
      <c r="BL141" s="19" t="s">
        <v>135</v>
      </c>
      <c r="BM141" s="187" t="s">
        <v>209</v>
      </c>
    </row>
    <row r="142" spans="1:47" s="2" customFormat="1" ht="10.2">
      <c r="A142" s="36"/>
      <c r="B142" s="37"/>
      <c r="C142" s="38"/>
      <c r="D142" s="189" t="s">
        <v>137</v>
      </c>
      <c r="E142" s="38"/>
      <c r="F142" s="190" t="s">
        <v>210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137</v>
      </c>
      <c r="AU142" s="19" t="s">
        <v>84</v>
      </c>
    </row>
    <row r="143" spans="1:47" s="2" customFormat="1" ht="10.2">
      <c r="A143" s="36"/>
      <c r="B143" s="37"/>
      <c r="C143" s="38"/>
      <c r="D143" s="194" t="s">
        <v>139</v>
      </c>
      <c r="E143" s="38"/>
      <c r="F143" s="195" t="s">
        <v>211</v>
      </c>
      <c r="G143" s="38"/>
      <c r="H143" s="38"/>
      <c r="I143" s="191"/>
      <c r="J143" s="38"/>
      <c r="K143" s="38"/>
      <c r="L143" s="41"/>
      <c r="M143" s="192"/>
      <c r="N143" s="193"/>
      <c r="O143" s="67"/>
      <c r="P143" s="67"/>
      <c r="Q143" s="67"/>
      <c r="R143" s="67"/>
      <c r="S143" s="67"/>
      <c r="T143" s="68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139</v>
      </c>
      <c r="AU143" s="19" t="s">
        <v>84</v>
      </c>
    </row>
    <row r="144" spans="2:51" s="13" customFormat="1" ht="10.2">
      <c r="B144" s="196"/>
      <c r="C144" s="197"/>
      <c r="D144" s="189" t="s">
        <v>141</v>
      </c>
      <c r="E144" s="198" t="s">
        <v>28</v>
      </c>
      <c r="F144" s="199" t="s">
        <v>212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141</v>
      </c>
      <c r="AU144" s="205" t="s">
        <v>84</v>
      </c>
      <c r="AV144" s="13" t="s">
        <v>82</v>
      </c>
      <c r="AW144" s="13" t="s">
        <v>35</v>
      </c>
      <c r="AX144" s="13" t="s">
        <v>74</v>
      </c>
      <c r="AY144" s="205" t="s">
        <v>128</v>
      </c>
    </row>
    <row r="145" spans="2:51" s="14" customFormat="1" ht="10.2">
      <c r="B145" s="206"/>
      <c r="C145" s="207"/>
      <c r="D145" s="189" t="s">
        <v>141</v>
      </c>
      <c r="E145" s="208" t="s">
        <v>28</v>
      </c>
      <c r="F145" s="209" t="s">
        <v>213</v>
      </c>
      <c r="G145" s="207"/>
      <c r="H145" s="210">
        <v>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141</v>
      </c>
      <c r="AU145" s="216" t="s">
        <v>84</v>
      </c>
      <c r="AV145" s="14" t="s">
        <v>84</v>
      </c>
      <c r="AW145" s="14" t="s">
        <v>35</v>
      </c>
      <c r="AX145" s="14" t="s">
        <v>82</v>
      </c>
      <c r="AY145" s="216" t="s">
        <v>128</v>
      </c>
    </row>
    <row r="146" spans="1:65" s="2" customFormat="1" ht="16.5" customHeight="1">
      <c r="A146" s="36"/>
      <c r="B146" s="37"/>
      <c r="C146" s="176" t="s">
        <v>214</v>
      </c>
      <c r="D146" s="176" t="s">
        <v>130</v>
      </c>
      <c r="E146" s="177" t="s">
        <v>215</v>
      </c>
      <c r="F146" s="178" t="s">
        <v>216</v>
      </c>
      <c r="G146" s="179" t="s">
        <v>159</v>
      </c>
      <c r="H146" s="180">
        <v>7</v>
      </c>
      <c r="I146" s="181"/>
      <c r="J146" s="182">
        <f>ROUND(I146*H146,2)</f>
        <v>0</v>
      </c>
      <c r="K146" s="178" t="s">
        <v>134</v>
      </c>
      <c r="L146" s="41"/>
      <c r="M146" s="183" t="s">
        <v>28</v>
      </c>
      <c r="N146" s="184" t="s">
        <v>47</v>
      </c>
      <c r="O146" s="67"/>
      <c r="P146" s="185">
        <f>O146*H146</f>
        <v>0</v>
      </c>
      <c r="Q146" s="185">
        <v>0.75702</v>
      </c>
      <c r="R146" s="185">
        <f>Q146*H146</f>
        <v>5.29914</v>
      </c>
      <c r="S146" s="185">
        <v>0</v>
      </c>
      <c r="T146" s="18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7" t="s">
        <v>135</v>
      </c>
      <c r="AT146" s="187" t="s">
        <v>130</v>
      </c>
      <c r="AU146" s="187" t="s">
        <v>84</v>
      </c>
      <c r="AY146" s="19" t="s">
        <v>128</v>
      </c>
      <c r="BE146" s="188">
        <f>IF(N146="základní",J146,0)</f>
        <v>0</v>
      </c>
      <c r="BF146" s="188">
        <f>IF(N146="snížená",J146,0)</f>
        <v>0</v>
      </c>
      <c r="BG146" s="188">
        <f>IF(N146="zákl. přenesená",J146,0)</f>
        <v>0</v>
      </c>
      <c r="BH146" s="188">
        <f>IF(N146="sníž. přenesená",J146,0)</f>
        <v>0</v>
      </c>
      <c r="BI146" s="188">
        <f>IF(N146="nulová",J146,0)</f>
        <v>0</v>
      </c>
      <c r="BJ146" s="19" t="s">
        <v>135</v>
      </c>
      <c r="BK146" s="188">
        <f>ROUND(I146*H146,2)</f>
        <v>0</v>
      </c>
      <c r="BL146" s="19" t="s">
        <v>135</v>
      </c>
      <c r="BM146" s="187" t="s">
        <v>217</v>
      </c>
    </row>
    <row r="147" spans="1:47" s="2" customFormat="1" ht="38.4">
      <c r="A147" s="36"/>
      <c r="B147" s="37"/>
      <c r="C147" s="38"/>
      <c r="D147" s="189" t="s">
        <v>137</v>
      </c>
      <c r="E147" s="38"/>
      <c r="F147" s="190" t="s">
        <v>218</v>
      </c>
      <c r="G147" s="38"/>
      <c r="H147" s="38"/>
      <c r="I147" s="191"/>
      <c r="J147" s="38"/>
      <c r="K147" s="38"/>
      <c r="L147" s="41"/>
      <c r="M147" s="192"/>
      <c r="N147" s="193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137</v>
      </c>
      <c r="AU147" s="19" t="s">
        <v>84</v>
      </c>
    </row>
    <row r="148" spans="1:47" s="2" customFormat="1" ht="10.2">
      <c r="A148" s="36"/>
      <c r="B148" s="37"/>
      <c r="C148" s="38"/>
      <c r="D148" s="194" t="s">
        <v>139</v>
      </c>
      <c r="E148" s="38"/>
      <c r="F148" s="195" t="s">
        <v>219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139</v>
      </c>
      <c r="AU148" s="19" t="s">
        <v>84</v>
      </c>
    </row>
    <row r="149" spans="2:51" s="13" customFormat="1" ht="10.2">
      <c r="B149" s="196"/>
      <c r="C149" s="197"/>
      <c r="D149" s="189" t="s">
        <v>141</v>
      </c>
      <c r="E149" s="198" t="s">
        <v>28</v>
      </c>
      <c r="F149" s="199" t="s">
        <v>220</v>
      </c>
      <c r="G149" s="197"/>
      <c r="H149" s="198" t="s">
        <v>28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141</v>
      </c>
      <c r="AU149" s="205" t="s">
        <v>84</v>
      </c>
      <c r="AV149" s="13" t="s">
        <v>82</v>
      </c>
      <c r="AW149" s="13" t="s">
        <v>35</v>
      </c>
      <c r="AX149" s="13" t="s">
        <v>74</v>
      </c>
      <c r="AY149" s="205" t="s">
        <v>128</v>
      </c>
    </row>
    <row r="150" spans="2:51" s="14" customFormat="1" ht="10.2">
      <c r="B150" s="206"/>
      <c r="C150" s="207"/>
      <c r="D150" s="189" t="s">
        <v>141</v>
      </c>
      <c r="E150" s="208" t="s">
        <v>28</v>
      </c>
      <c r="F150" s="209" t="s">
        <v>165</v>
      </c>
      <c r="G150" s="207"/>
      <c r="H150" s="210">
        <v>7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141</v>
      </c>
      <c r="AU150" s="216" t="s">
        <v>84</v>
      </c>
      <c r="AV150" s="14" t="s">
        <v>84</v>
      </c>
      <c r="AW150" s="14" t="s">
        <v>35</v>
      </c>
      <c r="AX150" s="14" t="s">
        <v>82</v>
      </c>
      <c r="AY150" s="216" t="s">
        <v>128</v>
      </c>
    </row>
    <row r="151" spans="2:63" s="12" customFormat="1" ht="22.8" customHeight="1">
      <c r="B151" s="160"/>
      <c r="C151" s="161"/>
      <c r="D151" s="162" t="s">
        <v>73</v>
      </c>
      <c r="E151" s="174" t="s">
        <v>135</v>
      </c>
      <c r="F151" s="174" t="s">
        <v>221</v>
      </c>
      <c r="G151" s="161"/>
      <c r="H151" s="161"/>
      <c r="I151" s="164"/>
      <c r="J151" s="175">
        <f>BK151</f>
        <v>0</v>
      </c>
      <c r="K151" s="161"/>
      <c r="L151" s="166"/>
      <c r="M151" s="167"/>
      <c r="N151" s="168"/>
      <c r="O151" s="168"/>
      <c r="P151" s="169">
        <f>SUM(P152:P169)</f>
        <v>0</v>
      </c>
      <c r="Q151" s="168"/>
      <c r="R151" s="169">
        <f>SUM(R152:R169)</f>
        <v>22.5978</v>
      </c>
      <c r="S151" s="168"/>
      <c r="T151" s="170">
        <f>SUM(T152:T169)</f>
        <v>0</v>
      </c>
      <c r="AR151" s="171" t="s">
        <v>82</v>
      </c>
      <c r="AT151" s="172" t="s">
        <v>73</v>
      </c>
      <c r="AU151" s="172" t="s">
        <v>82</v>
      </c>
      <c r="AY151" s="171" t="s">
        <v>128</v>
      </c>
      <c r="BK151" s="173">
        <f>SUM(BK152:BK169)</f>
        <v>0</v>
      </c>
    </row>
    <row r="152" spans="1:65" s="2" customFormat="1" ht="16.5" customHeight="1">
      <c r="A152" s="36"/>
      <c r="B152" s="37"/>
      <c r="C152" s="176" t="s">
        <v>222</v>
      </c>
      <c r="D152" s="176" t="s">
        <v>130</v>
      </c>
      <c r="E152" s="177" t="s">
        <v>223</v>
      </c>
      <c r="F152" s="178" t="s">
        <v>224</v>
      </c>
      <c r="G152" s="179" t="s">
        <v>146</v>
      </c>
      <c r="H152" s="180">
        <v>42.2</v>
      </c>
      <c r="I152" s="181"/>
      <c r="J152" s="182">
        <f>ROUND(I152*H152,2)</f>
        <v>0</v>
      </c>
      <c r="K152" s="178" t="s">
        <v>28</v>
      </c>
      <c r="L152" s="41"/>
      <c r="M152" s="183" t="s">
        <v>28</v>
      </c>
      <c r="N152" s="184" t="s">
        <v>47</v>
      </c>
      <c r="O152" s="67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135</v>
      </c>
      <c r="AT152" s="187" t="s">
        <v>130</v>
      </c>
      <c r="AU152" s="187" t="s">
        <v>84</v>
      </c>
      <c r="AY152" s="19" t="s">
        <v>128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135</v>
      </c>
      <c r="BK152" s="188">
        <f>ROUND(I152*H152,2)</f>
        <v>0</v>
      </c>
      <c r="BL152" s="19" t="s">
        <v>135</v>
      </c>
      <c r="BM152" s="187" t="s">
        <v>225</v>
      </c>
    </row>
    <row r="153" spans="1:47" s="2" customFormat="1" ht="10.2">
      <c r="A153" s="36"/>
      <c r="B153" s="37"/>
      <c r="C153" s="38"/>
      <c r="D153" s="189" t="s">
        <v>137</v>
      </c>
      <c r="E153" s="38"/>
      <c r="F153" s="190" t="s">
        <v>226</v>
      </c>
      <c r="G153" s="38"/>
      <c r="H153" s="38"/>
      <c r="I153" s="191"/>
      <c r="J153" s="38"/>
      <c r="K153" s="38"/>
      <c r="L153" s="41"/>
      <c r="M153" s="192"/>
      <c r="N153" s="193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137</v>
      </c>
      <c r="AU153" s="19" t="s">
        <v>84</v>
      </c>
    </row>
    <row r="154" spans="2:51" s="13" customFormat="1" ht="10.2">
      <c r="B154" s="196"/>
      <c r="C154" s="197"/>
      <c r="D154" s="189" t="s">
        <v>141</v>
      </c>
      <c r="E154" s="198" t="s">
        <v>28</v>
      </c>
      <c r="F154" s="199" t="s">
        <v>227</v>
      </c>
      <c r="G154" s="197"/>
      <c r="H154" s="198" t="s">
        <v>28</v>
      </c>
      <c r="I154" s="200"/>
      <c r="J154" s="197"/>
      <c r="K154" s="197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141</v>
      </c>
      <c r="AU154" s="205" t="s">
        <v>84</v>
      </c>
      <c r="AV154" s="13" t="s">
        <v>82</v>
      </c>
      <c r="AW154" s="13" t="s">
        <v>35</v>
      </c>
      <c r="AX154" s="13" t="s">
        <v>74</v>
      </c>
      <c r="AY154" s="205" t="s">
        <v>128</v>
      </c>
    </row>
    <row r="155" spans="2:51" s="13" customFormat="1" ht="10.2">
      <c r="B155" s="196"/>
      <c r="C155" s="197"/>
      <c r="D155" s="189" t="s">
        <v>141</v>
      </c>
      <c r="E155" s="198" t="s">
        <v>28</v>
      </c>
      <c r="F155" s="199" t="s">
        <v>186</v>
      </c>
      <c r="G155" s="197"/>
      <c r="H155" s="198" t="s">
        <v>28</v>
      </c>
      <c r="I155" s="200"/>
      <c r="J155" s="197"/>
      <c r="K155" s="197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141</v>
      </c>
      <c r="AU155" s="205" t="s">
        <v>84</v>
      </c>
      <c r="AV155" s="13" t="s">
        <v>82</v>
      </c>
      <c r="AW155" s="13" t="s">
        <v>35</v>
      </c>
      <c r="AX155" s="13" t="s">
        <v>74</v>
      </c>
      <c r="AY155" s="205" t="s">
        <v>128</v>
      </c>
    </row>
    <row r="156" spans="2:51" s="14" customFormat="1" ht="10.2">
      <c r="B156" s="206"/>
      <c r="C156" s="207"/>
      <c r="D156" s="189" t="s">
        <v>141</v>
      </c>
      <c r="E156" s="208" t="s">
        <v>28</v>
      </c>
      <c r="F156" s="209" t="s">
        <v>228</v>
      </c>
      <c r="G156" s="207"/>
      <c r="H156" s="210">
        <v>22.2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141</v>
      </c>
      <c r="AU156" s="216" t="s">
        <v>84</v>
      </c>
      <c r="AV156" s="14" t="s">
        <v>84</v>
      </c>
      <c r="AW156" s="14" t="s">
        <v>35</v>
      </c>
      <c r="AX156" s="14" t="s">
        <v>74</v>
      </c>
      <c r="AY156" s="216" t="s">
        <v>128</v>
      </c>
    </row>
    <row r="157" spans="2:51" s="13" customFormat="1" ht="10.2">
      <c r="B157" s="196"/>
      <c r="C157" s="197"/>
      <c r="D157" s="189" t="s">
        <v>141</v>
      </c>
      <c r="E157" s="198" t="s">
        <v>28</v>
      </c>
      <c r="F157" s="199" t="s">
        <v>188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141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128</v>
      </c>
    </row>
    <row r="158" spans="2:51" s="14" customFormat="1" ht="10.2">
      <c r="B158" s="206"/>
      <c r="C158" s="207"/>
      <c r="D158" s="189" t="s">
        <v>141</v>
      </c>
      <c r="E158" s="208" t="s">
        <v>28</v>
      </c>
      <c r="F158" s="209" t="s">
        <v>229</v>
      </c>
      <c r="G158" s="207"/>
      <c r="H158" s="210">
        <v>20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141</v>
      </c>
      <c r="AU158" s="216" t="s">
        <v>84</v>
      </c>
      <c r="AV158" s="14" t="s">
        <v>84</v>
      </c>
      <c r="AW158" s="14" t="s">
        <v>35</v>
      </c>
      <c r="AX158" s="14" t="s">
        <v>74</v>
      </c>
      <c r="AY158" s="216" t="s">
        <v>128</v>
      </c>
    </row>
    <row r="159" spans="2:51" s="15" customFormat="1" ht="10.2">
      <c r="B159" s="217"/>
      <c r="C159" s="218"/>
      <c r="D159" s="189" t="s">
        <v>141</v>
      </c>
      <c r="E159" s="219" t="s">
        <v>28</v>
      </c>
      <c r="F159" s="220" t="s">
        <v>168</v>
      </c>
      <c r="G159" s="218"/>
      <c r="H159" s="221">
        <v>42.2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141</v>
      </c>
      <c r="AU159" s="227" t="s">
        <v>84</v>
      </c>
      <c r="AV159" s="15" t="s">
        <v>135</v>
      </c>
      <c r="AW159" s="15" t="s">
        <v>35</v>
      </c>
      <c r="AX159" s="15" t="s">
        <v>82</v>
      </c>
      <c r="AY159" s="227" t="s">
        <v>128</v>
      </c>
    </row>
    <row r="160" spans="1:65" s="2" customFormat="1" ht="21.75" customHeight="1">
      <c r="A160" s="36"/>
      <c r="B160" s="37"/>
      <c r="C160" s="176" t="s">
        <v>230</v>
      </c>
      <c r="D160" s="176" t="s">
        <v>130</v>
      </c>
      <c r="E160" s="177" t="s">
        <v>231</v>
      </c>
      <c r="F160" s="178" t="s">
        <v>232</v>
      </c>
      <c r="G160" s="179" t="s">
        <v>146</v>
      </c>
      <c r="H160" s="180">
        <v>11.8</v>
      </c>
      <c r="I160" s="181"/>
      <c r="J160" s="182">
        <f>ROUND(I160*H160,2)</f>
        <v>0</v>
      </c>
      <c r="K160" s="178" t="s">
        <v>134</v>
      </c>
      <c r="L160" s="41"/>
      <c r="M160" s="183" t="s">
        <v>28</v>
      </c>
      <c r="N160" s="184" t="s">
        <v>47</v>
      </c>
      <c r="O160" s="67"/>
      <c r="P160" s="185">
        <f>O160*H160</f>
        <v>0</v>
      </c>
      <c r="Q160" s="185">
        <v>1.1027</v>
      </c>
      <c r="R160" s="185">
        <f>Q160*H160</f>
        <v>13.01186</v>
      </c>
      <c r="S160" s="185">
        <v>0</v>
      </c>
      <c r="T160" s="18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135</v>
      </c>
      <c r="AT160" s="187" t="s">
        <v>130</v>
      </c>
      <c r="AU160" s="187" t="s">
        <v>84</v>
      </c>
      <c r="AY160" s="19" t="s">
        <v>128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9" t="s">
        <v>135</v>
      </c>
      <c r="BK160" s="188">
        <f>ROUND(I160*H160,2)</f>
        <v>0</v>
      </c>
      <c r="BL160" s="19" t="s">
        <v>135</v>
      </c>
      <c r="BM160" s="187" t="s">
        <v>233</v>
      </c>
    </row>
    <row r="161" spans="1:47" s="2" customFormat="1" ht="19.2">
      <c r="A161" s="36"/>
      <c r="B161" s="37"/>
      <c r="C161" s="38"/>
      <c r="D161" s="189" t="s">
        <v>137</v>
      </c>
      <c r="E161" s="38"/>
      <c r="F161" s="190" t="s">
        <v>234</v>
      </c>
      <c r="G161" s="38"/>
      <c r="H161" s="38"/>
      <c r="I161" s="191"/>
      <c r="J161" s="38"/>
      <c r="K161" s="38"/>
      <c r="L161" s="41"/>
      <c r="M161" s="192"/>
      <c r="N161" s="193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137</v>
      </c>
      <c r="AU161" s="19" t="s">
        <v>84</v>
      </c>
    </row>
    <row r="162" spans="1:47" s="2" customFormat="1" ht="10.2">
      <c r="A162" s="36"/>
      <c r="B162" s="37"/>
      <c r="C162" s="38"/>
      <c r="D162" s="194" t="s">
        <v>139</v>
      </c>
      <c r="E162" s="38"/>
      <c r="F162" s="195" t="s">
        <v>235</v>
      </c>
      <c r="G162" s="38"/>
      <c r="H162" s="38"/>
      <c r="I162" s="191"/>
      <c r="J162" s="38"/>
      <c r="K162" s="38"/>
      <c r="L162" s="41"/>
      <c r="M162" s="192"/>
      <c r="N162" s="193"/>
      <c r="O162" s="67"/>
      <c r="P162" s="67"/>
      <c r="Q162" s="67"/>
      <c r="R162" s="67"/>
      <c r="S162" s="67"/>
      <c r="T162" s="68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139</v>
      </c>
      <c r="AU162" s="19" t="s">
        <v>84</v>
      </c>
    </row>
    <row r="163" spans="2:51" s="13" customFormat="1" ht="20.4">
      <c r="B163" s="196"/>
      <c r="C163" s="197"/>
      <c r="D163" s="189" t="s">
        <v>141</v>
      </c>
      <c r="E163" s="198" t="s">
        <v>28</v>
      </c>
      <c r="F163" s="199" t="s">
        <v>236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141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128</v>
      </c>
    </row>
    <row r="164" spans="2:51" s="14" customFormat="1" ht="10.2">
      <c r="B164" s="206"/>
      <c r="C164" s="207"/>
      <c r="D164" s="189" t="s">
        <v>141</v>
      </c>
      <c r="E164" s="208" t="s">
        <v>28</v>
      </c>
      <c r="F164" s="209" t="s">
        <v>237</v>
      </c>
      <c r="G164" s="207"/>
      <c r="H164" s="210">
        <v>11.8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141</v>
      </c>
      <c r="AU164" s="216" t="s">
        <v>84</v>
      </c>
      <c r="AV164" s="14" t="s">
        <v>84</v>
      </c>
      <c r="AW164" s="14" t="s">
        <v>35</v>
      </c>
      <c r="AX164" s="14" t="s">
        <v>82</v>
      </c>
      <c r="AY164" s="216" t="s">
        <v>128</v>
      </c>
    </row>
    <row r="165" spans="1:65" s="2" customFormat="1" ht="21.75" customHeight="1">
      <c r="A165" s="36"/>
      <c r="B165" s="37"/>
      <c r="C165" s="176" t="s">
        <v>238</v>
      </c>
      <c r="D165" s="176" t="s">
        <v>130</v>
      </c>
      <c r="E165" s="177" t="s">
        <v>239</v>
      </c>
      <c r="F165" s="178" t="s">
        <v>240</v>
      </c>
      <c r="G165" s="179" t="s">
        <v>146</v>
      </c>
      <c r="H165" s="180">
        <v>18.2</v>
      </c>
      <c r="I165" s="181"/>
      <c r="J165" s="182">
        <f>ROUND(I165*H165,2)</f>
        <v>0</v>
      </c>
      <c r="K165" s="178" t="s">
        <v>134</v>
      </c>
      <c r="L165" s="41"/>
      <c r="M165" s="183" t="s">
        <v>28</v>
      </c>
      <c r="N165" s="184" t="s">
        <v>47</v>
      </c>
      <c r="O165" s="67"/>
      <c r="P165" s="185">
        <f>O165*H165</f>
        <v>0</v>
      </c>
      <c r="Q165" s="185">
        <v>0.5267</v>
      </c>
      <c r="R165" s="185">
        <f>Q165*H165</f>
        <v>9.585939999999999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135</v>
      </c>
      <c r="AT165" s="187" t="s">
        <v>130</v>
      </c>
      <c r="AU165" s="187" t="s">
        <v>84</v>
      </c>
      <c r="AY165" s="19" t="s">
        <v>128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135</v>
      </c>
      <c r="BK165" s="188">
        <f>ROUND(I165*H165,2)</f>
        <v>0</v>
      </c>
      <c r="BL165" s="19" t="s">
        <v>135</v>
      </c>
      <c r="BM165" s="187" t="s">
        <v>241</v>
      </c>
    </row>
    <row r="166" spans="1:47" s="2" customFormat="1" ht="19.2">
      <c r="A166" s="36"/>
      <c r="B166" s="37"/>
      <c r="C166" s="38"/>
      <c r="D166" s="189" t="s">
        <v>137</v>
      </c>
      <c r="E166" s="38"/>
      <c r="F166" s="190" t="s">
        <v>242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137</v>
      </c>
      <c r="AU166" s="19" t="s">
        <v>84</v>
      </c>
    </row>
    <row r="167" spans="1:47" s="2" customFormat="1" ht="10.2">
      <c r="A167" s="36"/>
      <c r="B167" s="37"/>
      <c r="C167" s="38"/>
      <c r="D167" s="194" t="s">
        <v>139</v>
      </c>
      <c r="E167" s="38"/>
      <c r="F167" s="195" t="s">
        <v>243</v>
      </c>
      <c r="G167" s="38"/>
      <c r="H167" s="38"/>
      <c r="I167" s="191"/>
      <c r="J167" s="38"/>
      <c r="K167" s="38"/>
      <c r="L167" s="41"/>
      <c r="M167" s="192"/>
      <c r="N167" s="193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139</v>
      </c>
      <c r="AU167" s="19" t="s">
        <v>84</v>
      </c>
    </row>
    <row r="168" spans="2:51" s="13" customFormat="1" ht="10.2">
      <c r="B168" s="196"/>
      <c r="C168" s="197"/>
      <c r="D168" s="189" t="s">
        <v>141</v>
      </c>
      <c r="E168" s="198" t="s">
        <v>28</v>
      </c>
      <c r="F168" s="199" t="s">
        <v>244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141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128</v>
      </c>
    </row>
    <row r="169" spans="2:51" s="14" customFormat="1" ht="10.2">
      <c r="B169" s="206"/>
      <c r="C169" s="207"/>
      <c r="D169" s="189" t="s">
        <v>141</v>
      </c>
      <c r="E169" s="208" t="s">
        <v>28</v>
      </c>
      <c r="F169" s="209" t="s">
        <v>245</v>
      </c>
      <c r="G169" s="207"/>
      <c r="H169" s="210">
        <v>18.2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141</v>
      </c>
      <c r="AU169" s="216" t="s">
        <v>84</v>
      </c>
      <c r="AV169" s="14" t="s">
        <v>84</v>
      </c>
      <c r="AW169" s="14" t="s">
        <v>35</v>
      </c>
      <c r="AX169" s="14" t="s">
        <v>82</v>
      </c>
      <c r="AY169" s="216" t="s">
        <v>128</v>
      </c>
    </row>
    <row r="170" spans="2:63" s="12" customFormat="1" ht="22.8" customHeight="1">
      <c r="B170" s="160"/>
      <c r="C170" s="161"/>
      <c r="D170" s="162" t="s">
        <v>73</v>
      </c>
      <c r="E170" s="174" t="s">
        <v>179</v>
      </c>
      <c r="F170" s="174" t="s">
        <v>246</v>
      </c>
      <c r="G170" s="161"/>
      <c r="H170" s="161"/>
      <c r="I170" s="164"/>
      <c r="J170" s="175">
        <f>BK170</f>
        <v>0</v>
      </c>
      <c r="K170" s="161"/>
      <c r="L170" s="166"/>
      <c r="M170" s="167"/>
      <c r="N170" s="168"/>
      <c r="O170" s="168"/>
      <c r="P170" s="169">
        <f>SUM(P171:P175)</f>
        <v>0</v>
      </c>
      <c r="Q170" s="168"/>
      <c r="R170" s="169">
        <f>SUM(R171:R175)</f>
        <v>45.766</v>
      </c>
      <c r="S170" s="168"/>
      <c r="T170" s="170">
        <f>SUM(T171:T175)</f>
        <v>0</v>
      </c>
      <c r="AR170" s="171" t="s">
        <v>82</v>
      </c>
      <c r="AT170" s="172" t="s">
        <v>73</v>
      </c>
      <c r="AU170" s="172" t="s">
        <v>82</v>
      </c>
      <c r="AY170" s="171" t="s">
        <v>128</v>
      </c>
      <c r="BK170" s="173">
        <f>SUM(BK171:BK175)</f>
        <v>0</v>
      </c>
    </row>
    <row r="171" spans="1:65" s="2" customFormat="1" ht="21.75" customHeight="1">
      <c r="A171" s="36"/>
      <c r="B171" s="37"/>
      <c r="C171" s="176" t="s">
        <v>247</v>
      </c>
      <c r="D171" s="176" t="s">
        <v>130</v>
      </c>
      <c r="E171" s="177" t="s">
        <v>248</v>
      </c>
      <c r="F171" s="178" t="s">
        <v>249</v>
      </c>
      <c r="G171" s="179" t="s">
        <v>146</v>
      </c>
      <c r="H171" s="180">
        <v>350</v>
      </c>
      <c r="I171" s="181"/>
      <c r="J171" s="182">
        <f>ROUND(I171*H171,2)</f>
        <v>0</v>
      </c>
      <c r="K171" s="178" t="s">
        <v>134</v>
      </c>
      <c r="L171" s="41"/>
      <c r="M171" s="183" t="s">
        <v>28</v>
      </c>
      <c r="N171" s="184" t="s">
        <v>47</v>
      </c>
      <c r="O171" s="67"/>
      <c r="P171" s="185">
        <f>O171*H171</f>
        <v>0</v>
      </c>
      <c r="Q171" s="185">
        <v>0.13076</v>
      </c>
      <c r="R171" s="185">
        <f>Q171*H171</f>
        <v>45.766</v>
      </c>
      <c r="S171" s="185">
        <v>0</v>
      </c>
      <c r="T171" s="18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7" t="s">
        <v>135</v>
      </c>
      <c r="AT171" s="187" t="s">
        <v>130</v>
      </c>
      <c r="AU171" s="187" t="s">
        <v>84</v>
      </c>
      <c r="AY171" s="19" t="s">
        <v>128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9" t="s">
        <v>135</v>
      </c>
      <c r="BK171" s="188">
        <f>ROUND(I171*H171,2)</f>
        <v>0</v>
      </c>
      <c r="BL171" s="19" t="s">
        <v>135</v>
      </c>
      <c r="BM171" s="187" t="s">
        <v>250</v>
      </c>
    </row>
    <row r="172" spans="1:47" s="2" customFormat="1" ht="19.2">
      <c r="A172" s="36"/>
      <c r="B172" s="37"/>
      <c r="C172" s="38"/>
      <c r="D172" s="189" t="s">
        <v>137</v>
      </c>
      <c r="E172" s="38"/>
      <c r="F172" s="190" t="s">
        <v>251</v>
      </c>
      <c r="G172" s="38"/>
      <c r="H172" s="38"/>
      <c r="I172" s="191"/>
      <c r="J172" s="38"/>
      <c r="K172" s="38"/>
      <c r="L172" s="41"/>
      <c r="M172" s="192"/>
      <c r="N172" s="193"/>
      <c r="O172" s="67"/>
      <c r="P172" s="67"/>
      <c r="Q172" s="67"/>
      <c r="R172" s="67"/>
      <c r="S172" s="67"/>
      <c r="T172" s="6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137</v>
      </c>
      <c r="AU172" s="19" t="s">
        <v>84</v>
      </c>
    </row>
    <row r="173" spans="1:47" s="2" customFormat="1" ht="10.2">
      <c r="A173" s="36"/>
      <c r="B173" s="37"/>
      <c r="C173" s="38"/>
      <c r="D173" s="194" t="s">
        <v>139</v>
      </c>
      <c r="E173" s="38"/>
      <c r="F173" s="195" t="s">
        <v>252</v>
      </c>
      <c r="G173" s="38"/>
      <c r="H173" s="38"/>
      <c r="I173" s="191"/>
      <c r="J173" s="38"/>
      <c r="K173" s="38"/>
      <c r="L173" s="41"/>
      <c r="M173" s="192"/>
      <c r="N173" s="193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139</v>
      </c>
      <c r="AU173" s="19" t="s">
        <v>84</v>
      </c>
    </row>
    <row r="174" spans="2:51" s="13" customFormat="1" ht="10.2">
      <c r="B174" s="196"/>
      <c r="C174" s="197"/>
      <c r="D174" s="189" t="s">
        <v>141</v>
      </c>
      <c r="E174" s="198" t="s">
        <v>28</v>
      </c>
      <c r="F174" s="199" t="s">
        <v>253</v>
      </c>
      <c r="G174" s="197"/>
      <c r="H174" s="198" t="s">
        <v>28</v>
      </c>
      <c r="I174" s="200"/>
      <c r="J174" s="197"/>
      <c r="K174" s="197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141</v>
      </c>
      <c r="AU174" s="205" t="s">
        <v>84</v>
      </c>
      <c r="AV174" s="13" t="s">
        <v>82</v>
      </c>
      <c r="AW174" s="13" t="s">
        <v>35</v>
      </c>
      <c r="AX174" s="13" t="s">
        <v>74</v>
      </c>
      <c r="AY174" s="205" t="s">
        <v>128</v>
      </c>
    </row>
    <row r="175" spans="2:51" s="14" customFormat="1" ht="10.2">
      <c r="B175" s="206"/>
      <c r="C175" s="207"/>
      <c r="D175" s="189" t="s">
        <v>141</v>
      </c>
      <c r="E175" s="208" t="s">
        <v>28</v>
      </c>
      <c r="F175" s="209" t="s">
        <v>254</v>
      </c>
      <c r="G175" s="207"/>
      <c r="H175" s="210">
        <v>350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141</v>
      </c>
      <c r="AU175" s="216" t="s">
        <v>84</v>
      </c>
      <c r="AV175" s="14" t="s">
        <v>84</v>
      </c>
      <c r="AW175" s="14" t="s">
        <v>35</v>
      </c>
      <c r="AX175" s="14" t="s">
        <v>82</v>
      </c>
      <c r="AY175" s="216" t="s">
        <v>128</v>
      </c>
    </row>
    <row r="176" spans="2:63" s="12" customFormat="1" ht="22.8" customHeight="1">
      <c r="B176" s="160"/>
      <c r="C176" s="161"/>
      <c r="D176" s="162" t="s">
        <v>73</v>
      </c>
      <c r="E176" s="174" t="s">
        <v>206</v>
      </c>
      <c r="F176" s="174" t="s">
        <v>255</v>
      </c>
      <c r="G176" s="161"/>
      <c r="H176" s="161"/>
      <c r="I176" s="164"/>
      <c r="J176" s="175">
        <f>BK176</f>
        <v>0</v>
      </c>
      <c r="K176" s="161"/>
      <c r="L176" s="166"/>
      <c r="M176" s="167"/>
      <c r="N176" s="168"/>
      <c r="O176" s="168"/>
      <c r="P176" s="169">
        <f>SUM(P177:P199)</f>
        <v>0</v>
      </c>
      <c r="Q176" s="168"/>
      <c r="R176" s="169">
        <f>SUM(R177:R199)</f>
        <v>0</v>
      </c>
      <c r="S176" s="168"/>
      <c r="T176" s="170">
        <f>SUM(T177:T199)</f>
        <v>8.05</v>
      </c>
      <c r="AR176" s="171" t="s">
        <v>82</v>
      </c>
      <c r="AT176" s="172" t="s">
        <v>73</v>
      </c>
      <c r="AU176" s="172" t="s">
        <v>82</v>
      </c>
      <c r="AY176" s="171" t="s">
        <v>128</v>
      </c>
      <c r="BK176" s="173">
        <f>SUM(BK177:BK199)</f>
        <v>0</v>
      </c>
    </row>
    <row r="177" spans="1:65" s="2" customFormat="1" ht="16.5" customHeight="1">
      <c r="A177" s="36"/>
      <c r="B177" s="37"/>
      <c r="C177" s="176" t="s">
        <v>8</v>
      </c>
      <c r="D177" s="176" t="s">
        <v>130</v>
      </c>
      <c r="E177" s="177" t="s">
        <v>256</v>
      </c>
      <c r="F177" s="178" t="s">
        <v>257</v>
      </c>
      <c r="G177" s="179" t="s">
        <v>146</v>
      </c>
      <c r="H177" s="180">
        <v>963</v>
      </c>
      <c r="I177" s="181"/>
      <c r="J177" s="182">
        <f>ROUND(I177*H177,2)</f>
        <v>0</v>
      </c>
      <c r="K177" s="178" t="s">
        <v>134</v>
      </c>
      <c r="L177" s="41"/>
      <c r="M177" s="183" t="s">
        <v>28</v>
      </c>
      <c r="N177" s="184" t="s">
        <v>47</v>
      </c>
      <c r="O177" s="67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7" t="s">
        <v>135</v>
      </c>
      <c r="AT177" s="187" t="s">
        <v>130</v>
      </c>
      <c r="AU177" s="187" t="s">
        <v>84</v>
      </c>
      <c r="AY177" s="19" t="s">
        <v>128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9" t="s">
        <v>135</v>
      </c>
      <c r="BK177" s="188">
        <f>ROUND(I177*H177,2)</f>
        <v>0</v>
      </c>
      <c r="BL177" s="19" t="s">
        <v>135</v>
      </c>
      <c r="BM177" s="187" t="s">
        <v>258</v>
      </c>
    </row>
    <row r="178" spans="1:47" s="2" customFormat="1" ht="28.8">
      <c r="A178" s="36"/>
      <c r="B178" s="37"/>
      <c r="C178" s="38"/>
      <c r="D178" s="189" t="s">
        <v>137</v>
      </c>
      <c r="E178" s="38"/>
      <c r="F178" s="190" t="s">
        <v>259</v>
      </c>
      <c r="G178" s="38"/>
      <c r="H178" s="38"/>
      <c r="I178" s="191"/>
      <c r="J178" s="38"/>
      <c r="K178" s="38"/>
      <c r="L178" s="41"/>
      <c r="M178" s="192"/>
      <c r="N178" s="193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137</v>
      </c>
      <c r="AU178" s="19" t="s">
        <v>84</v>
      </c>
    </row>
    <row r="179" spans="1:47" s="2" customFormat="1" ht="10.2">
      <c r="A179" s="36"/>
      <c r="B179" s="37"/>
      <c r="C179" s="38"/>
      <c r="D179" s="194" t="s">
        <v>139</v>
      </c>
      <c r="E179" s="38"/>
      <c r="F179" s="195" t="s">
        <v>260</v>
      </c>
      <c r="G179" s="38"/>
      <c r="H179" s="38"/>
      <c r="I179" s="191"/>
      <c r="J179" s="38"/>
      <c r="K179" s="38"/>
      <c r="L179" s="41"/>
      <c r="M179" s="192"/>
      <c r="N179" s="193"/>
      <c r="O179" s="67"/>
      <c r="P179" s="67"/>
      <c r="Q179" s="67"/>
      <c r="R179" s="67"/>
      <c r="S179" s="67"/>
      <c r="T179" s="68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139</v>
      </c>
      <c r="AU179" s="19" t="s">
        <v>84</v>
      </c>
    </row>
    <row r="180" spans="2:51" s="13" customFormat="1" ht="10.2">
      <c r="B180" s="196"/>
      <c r="C180" s="197"/>
      <c r="D180" s="189" t="s">
        <v>141</v>
      </c>
      <c r="E180" s="198" t="s">
        <v>28</v>
      </c>
      <c r="F180" s="199" t="s">
        <v>185</v>
      </c>
      <c r="G180" s="197"/>
      <c r="H180" s="198" t="s">
        <v>28</v>
      </c>
      <c r="I180" s="200"/>
      <c r="J180" s="197"/>
      <c r="K180" s="197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141</v>
      </c>
      <c r="AU180" s="205" t="s">
        <v>84</v>
      </c>
      <c r="AV180" s="13" t="s">
        <v>82</v>
      </c>
      <c r="AW180" s="13" t="s">
        <v>35</v>
      </c>
      <c r="AX180" s="13" t="s">
        <v>74</v>
      </c>
      <c r="AY180" s="205" t="s">
        <v>128</v>
      </c>
    </row>
    <row r="181" spans="2:51" s="13" customFormat="1" ht="10.2">
      <c r="B181" s="196"/>
      <c r="C181" s="197"/>
      <c r="D181" s="189" t="s">
        <v>141</v>
      </c>
      <c r="E181" s="198" t="s">
        <v>28</v>
      </c>
      <c r="F181" s="199" t="s">
        <v>261</v>
      </c>
      <c r="G181" s="197"/>
      <c r="H181" s="198" t="s">
        <v>28</v>
      </c>
      <c r="I181" s="200"/>
      <c r="J181" s="197"/>
      <c r="K181" s="197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141</v>
      </c>
      <c r="AU181" s="205" t="s">
        <v>84</v>
      </c>
      <c r="AV181" s="13" t="s">
        <v>82</v>
      </c>
      <c r="AW181" s="13" t="s">
        <v>35</v>
      </c>
      <c r="AX181" s="13" t="s">
        <v>74</v>
      </c>
      <c r="AY181" s="205" t="s">
        <v>128</v>
      </c>
    </row>
    <row r="182" spans="2:51" s="14" customFormat="1" ht="10.2">
      <c r="B182" s="206"/>
      <c r="C182" s="207"/>
      <c r="D182" s="189" t="s">
        <v>141</v>
      </c>
      <c r="E182" s="208" t="s">
        <v>28</v>
      </c>
      <c r="F182" s="209" t="s">
        <v>254</v>
      </c>
      <c r="G182" s="207"/>
      <c r="H182" s="210">
        <v>350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141</v>
      </c>
      <c r="AU182" s="216" t="s">
        <v>84</v>
      </c>
      <c r="AV182" s="14" t="s">
        <v>84</v>
      </c>
      <c r="AW182" s="14" t="s">
        <v>35</v>
      </c>
      <c r="AX182" s="14" t="s">
        <v>74</v>
      </c>
      <c r="AY182" s="216" t="s">
        <v>128</v>
      </c>
    </row>
    <row r="183" spans="2:51" s="13" customFormat="1" ht="10.2">
      <c r="B183" s="196"/>
      <c r="C183" s="197"/>
      <c r="D183" s="189" t="s">
        <v>141</v>
      </c>
      <c r="E183" s="198" t="s">
        <v>28</v>
      </c>
      <c r="F183" s="199" t="s">
        <v>262</v>
      </c>
      <c r="G183" s="197"/>
      <c r="H183" s="198" t="s">
        <v>28</v>
      </c>
      <c r="I183" s="200"/>
      <c r="J183" s="197"/>
      <c r="K183" s="197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141</v>
      </c>
      <c r="AU183" s="205" t="s">
        <v>84</v>
      </c>
      <c r="AV183" s="13" t="s">
        <v>82</v>
      </c>
      <c r="AW183" s="13" t="s">
        <v>35</v>
      </c>
      <c r="AX183" s="13" t="s">
        <v>74</v>
      </c>
      <c r="AY183" s="205" t="s">
        <v>128</v>
      </c>
    </row>
    <row r="184" spans="2:51" s="14" customFormat="1" ht="10.2">
      <c r="B184" s="206"/>
      <c r="C184" s="207"/>
      <c r="D184" s="189" t="s">
        <v>141</v>
      </c>
      <c r="E184" s="208" t="s">
        <v>28</v>
      </c>
      <c r="F184" s="209" t="s">
        <v>263</v>
      </c>
      <c r="G184" s="207"/>
      <c r="H184" s="210">
        <v>613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141</v>
      </c>
      <c r="AU184" s="216" t="s">
        <v>84</v>
      </c>
      <c r="AV184" s="14" t="s">
        <v>84</v>
      </c>
      <c r="AW184" s="14" t="s">
        <v>35</v>
      </c>
      <c r="AX184" s="14" t="s">
        <v>74</v>
      </c>
      <c r="AY184" s="216" t="s">
        <v>128</v>
      </c>
    </row>
    <row r="185" spans="2:51" s="15" customFormat="1" ht="10.2">
      <c r="B185" s="217"/>
      <c r="C185" s="218"/>
      <c r="D185" s="189" t="s">
        <v>141</v>
      </c>
      <c r="E185" s="219" t="s">
        <v>28</v>
      </c>
      <c r="F185" s="220" t="s">
        <v>168</v>
      </c>
      <c r="G185" s="218"/>
      <c r="H185" s="221">
        <v>963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141</v>
      </c>
      <c r="AU185" s="227" t="s">
        <v>84</v>
      </c>
      <c r="AV185" s="15" t="s">
        <v>135</v>
      </c>
      <c r="AW185" s="15" t="s">
        <v>35</v>
      </c>
      <c r="AX185" s="15" t="s">
        <v>82</v>
      </c>
      <c r="AY185" s="227" t="s">
        <v>128</v>
      </c>
    </row>
    <row r="186" spans="1:65" s="2" customFormat="1" ht="16.5" customHeight="1">
      <c r="A186" s="36"/>
      <c r="B186" s="37"/>
      <c r="C186" s="176" t="s">
        <v>264</v>
      </c>
      <c r="D186" s="176" t="s">
        <v>130</v>
      </c>
      <c r="E186" s="177" t="s">
        <v>265</v>
      </c>
      <c r="F186" s="178" t="s">
        <v>266</v>
      </c>
      <c r="G186" s="179" t="s">
        <v>146</v>
      </c>
      <c r="H186" s="180">
        <v>350</v>
      </c>
      <c r="I186" s="181"/>
      <c r="J186" s="182">
        <f>ROUND(I186*H186,2)</f>
        <v>0</v>
      </c>
      <c r="K186" s="178" t="s">
        <v>134</v>
      </c>
      <c r="L186" s="41"/>
      <c r="M186" s="183" t="s">
        <v>28</v>
      </c>
      <c r="N186" s="184" t="s">
        <v>47</v>
      </c>
      <c r="O186" s="67"/>
      <c r="P186" s="185">
        <f>O186*H186</f>
        <v>0</v>
      </c>
      <c r="Q186" s="185">
        <v>0</v>
      </c>
      <c r="R186" s="185">
        <f>Q186*H186</f>
        <v>0</v>
      </c>
      <c r="S186" s="185">
        <v>0.023</v>
      </c>
      <c r="T186" s="186">
        <f>S186*H186</f>
        <v>8.05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135</v>
      </c>
      <c r="AT186" s="187" t="s">
        <v>130</v>
      </c>
      <c r="AU186" s="187" t="s">
        <v>84</v>
      </c>
      <c r="AY186" s="19" t="s">
        <v>128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135</v>
      </c>
      <c r="BK186" s="188">
        <f>ROUND(I186*H186,2)</f>
        <v>0</v>
      </c>
      <c r="BL186" s="19" t="s">
        <v>135</v>
      </c>
      <c r="BM186" s="187" t="s">
        <v>267</v>
      </c>
    </row>
    <row r="187" spans="1:47" s="2" customFormat="1" ht="28.8">
      <c r="A187" s="36"/>
      <c r="B187" s="37"/>
      <c r="C187" s="38"/>
      <c r="D187" s="189" t="s">
        <v>137</v>
      </c>
      <c r="E187" s="38"/>
      <c r="F187" s="190" t="s">
        <v>268</v>
      </c>
      <c r="G187" s="38"/>
      <c r="H187" s="38"/>
      <c r="I187" s="191"/>
      <c r="J187" s="38"/>
      <c r="K187" s="38"/>
      <c r="L187" s="41"/>
      <c r="M187" s="192"/>
      <c r="N187" s="193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137</v>
      </c>
      <c r="AU187" s="19" t="s">
        <v>84</v>
      </c>
    </row>
    <row r="188" spans="1:47" s="2" customFormat="1" ht="10.2">
      <c r="A188" s="36"/>
      <c r="B188" s="37"/>
      <c r="C188" s="38"/>
      <c r="D188" s="194" t="s">
        <v>139</v>
      </c>
      <c r="E188" s="38"/>
      <c r="F188" s="195" t="s">
        <v>269</v>
      </c>
      <c r="G188" s="38"/>
      <c r="H188" s="38"/>
      <c r="I188" s="191"/>
      <c r="J188" s="38"/>
      <c r="K188" s="38"/>
      <c r="L188" s="41"/>
      <c r="M188" s="192"/>
      <c r="N188" s="193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139</v>
      </c>
      <c r="AU188" s="19" t="s">
        <v>84</v>
      </c>
    </row>
    <row r="189" spans="2:51" s="13" customFormat="1" ht="10.2">
      <c r="B189" s="196"/>
      <c r="C189" s="197"/>
      <c r="D189" s="189" t="s">
        <v>141</v>
      </c>
      <c r="E189" s="198" t="s">
        <v>28</v>
      </c>
      <c r="F189" s="199" t="s">
        <v>253</v>
      </c>
      <c r="G189" s="197"/>
      <c r="H189" s="198" t="s">
        <v>28</v>
      </c>
      <c r="I189" s="200"/>
      <c r="J189" s="197"/>
      <c r="K189" s="197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141</v>
      </c>
      <c r="AU189" s="205" t="s">
        <v>84</v>
      </c>
      <c r="AV189" s="13" t="s">
        <v>82</v>
      </c>
      <c r="AW189" s="13" t="s">
        <v>35</v>
      </c>
      <c r="AX189" s="13" t="s">
        <v>74</v>
      </c>
      <c r="AY189" s="205" t="s">
        <v>128</v>
      </c>
    </row>
    <row r="190" spans="2:51" s="14" customFormat="1" ht="10.2">
      <c r="B190" s="206"/>
      <c r="C190" s="207"/>
      <c r="D190" s="189" t="s">
        <v>141</v>
      </c>
      <c r="E190" s="208" t="s">
        <v>28</v>
      </c>
      <c r="F190" s="209" t="s">
        <v>254</v>
      </c>
      <c r="G190" s="207"/>
      <c r="H190" s="210">
        <v>350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141</v>
      </c>
      <c r="AU190" s="216" t="s">
        <v>84</v>
      </c>
      <c r="AV190" s="14" t="s">
        <v>84</v>
      </c>
      <c r="AW190" s="14" t="s">
        <v>35</v>
      </c>
      <c r="AX190" s="14" t="s">
        <v>82</v>
      </c>
      <c r="AY190" s="216" t="s">
        <v>128</v>
      </c>
    </row>
    <row r="191" spans="1:65" s="2" customFormat="1" ht="16.5" customHeight="1">
      <c r="A191" s="36"/>
      <c r="B191" s="37"/>
      <c r="C191" s="176" t="s">
        <v>270</v>
      </c>
      <c r="D191" s="176" t="s">
        <v>130</v>
      </c>
      <c r="E191" s="177" t="s">
        <v>271</v>
      </c>
      <c r="F191" s="178" t="s">
        <v>272</v>
      </c>
      <c r="G191" s="179" t="s">
        <v>146</v>
      </c>
      <c r="H191" s="180">
        <v>1100</v>
      </c>
      <c r="I191" s="181"/>
      <c r="J191" s="182">
        <f>ROUND(I191*H191,2)</f>
        <v>0</v>
      </c>
      <c r="K191" s="178" t="s">
        <v>134</v>
      </c>
      <c r="L191" s="41"/>
      <c r="M191" s="183" t="s">
        <v>28</v>
      </c>
      <c r="N191" s="184" t="s">
        <v>47</v>
      </c>
      <c r="O191" s="67"/>
      <c r="P191" s="185">
        <f>O191*H191</f>
        <v>0</v>
      </c>
      <c r="Q191" s="185">
        <v>0</v>
      </c>
      <c r="R191" s="185">
        <f>Q191*H191</f>
        <v>0</v>
      </c>
      <c r="S191" s="185">
        <v>0</v>
      </c>
      <c r="T191" s="18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7" t="s">
        <v>135</v>
      </c>
      <c r="AT191" s="187" t="s">
        <v>130</v>
      </c>
      <c r="AU191" s="187" t="s">
        <v>84</v>
      </c>
      <c r="AY191" s="19" t="s">
        <v>128</v>
      </c>
      <c r="BE191" s="188">
        <f>IF(N191="základní",J191,0)</f>
        <v>0</v>
      </c>
      <c r="BF191" s="188">
        <f>IF(N191="snížená",J191,0)</f>
        <v>0</v>
      </c>
      <c r="BG191" s="188">
        <f>IF(N191="zákl. přenesená",J191,0)</f>
        <v>0</v>
      </c>
      <c r="BH191" s="188">
        <f>IF(N191="sníž. přenesená",J191,0)</f>
        <v>0</v>
      </c>
      <c r="BI191" s="188">
        <f>IF(N191="nulová",J191,0)</f>
        <v>0</v>
      </c>
      <c r="BJ191" s="19" t="s">
        <v>135</v>
      </c>
      <c r="BK191" s="188">
        <f>ROUND(I191*H191,2)</f>
        <v>0</v>
      </c>
      <c r="BL191" s="19" t="s">
        <v>135</v>
      </c>
      <c r="BM191" s="187" t="s">
        <v>273</v>
      </c>
    </row>
    <row r="192" spans="1:47" s="2" customFormat="1" ht="10.2">
      <c r="A192" s="36"/>
      <c r="B192" s="37"/>
      <c r="C192" s="38"/>
      <c r="D192" s="189" t="s">
        <v>137</v>
      </c>
      <c r="E192" s="38"/>
      <c r="F192" s="190" t="s">
        <v>272</v>
      </c>
      <c r="G192" s="38"/>
      <c r="H192" s="38"/>
      <c r="I192" s="191"/>
      <c r="J192" s="38"/>
      <c r="K192" s="38"/>
      <c r="L192" s="41"/>
      <c r="M192" s="192"/>
      <c r="N192" s="193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137</v>
      </c>
      <c r="AU192" s="19" t="s">
        <v>84</v>
      </c>
    </row>
    <row r="193" spans="1:47" s="2" customFormat="1" ht="10.2">
      <c r="A193" s="36"/>
      <c r="B193" s="37"/>
      <c r="C193" s="38"/>
      <c r="D193" s="194" t="s">
        <v>139</v>
      </c>
      <c r="E193" s="38"/>
      <c r="F193" s="195" t="s">
        <v>274</v>
      </c>
      <c r="G193" s="38"/>
      <c r="H193" s="38"/>
      <c r="I193" s="191"/>
      <c r="J193" s="38"/>
      <c r="K193" s="38"/>
      <c r="L193" s="41"/>
      <c r="M193" s="192"/>
      <c r="N193" s="193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139</v>
      </c>
      <c r="AU193" s="19" t="s">
        <v>84</v>
      </c>
    </row>
    <row r="194" spans="2:51" s="13" customFormat="1" ht="10.2">
      <c r="B194" s="196"/>
      <c r="C194" s="197"/>
      <c r="D194" s="189" t="s">
        <v>141</v>
      </c>
      <c r="E194" s="198" t="s">
        <v>28</v>
      </c>
      <c r="F194" s="199" t="s">
        <v>275</v>
      </c>
      <c r="G194" s="197"/>
      <c r="H194" s="198" t="s">
        <v>28</v>
      </c>
      <c r="I194" s="200"/>
      <c r="J194" s="197"/>
      <c r="K194" s="197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141</v>
      </c>
      <c r="AU194" s="205" t="s">
        <v>84</v>
      </c>
      <c r="AV194" s="13" t="s">
        <v>82</v>
      </c>
      <c r="AW194" s="13" t="s">
        <v>35</v>
      </c>
      <c r="AX194" s="13" t="s">
        <v>74</v>
      </c>
      <c r="AY194" s="205" t="s">
        <v>128</v>
      </c>
    </row>
    <row r="195" spans="2:51" s="13" customFormat="1" ht="10.2">
      <c r="B195" s="196"/>
      <c r="C195" s="197"/>
      <c r="D195" s="189" t="s">
        <v>141</v>
      </c>
      <c r="E195" s="198" t="s">
        <v>28</v>
      </c>
      <c r="F195" s="199" t="s">
        <v>261</v>
      </c>
      <c r="G195" s="197"/>
      <c r="H195" s="198" t="s">
        <v>28</v>
      </c>
      <c r="I195" s="200"/>
      <c r="J195" s="197"/>
      <c r="K195" s="197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141</v>
      </c>
      <c r="AU195" s="205" t="s">
        <v>84</v>
      </c>
      <c r="AV195" s="13" t="s">
        <v>82</v>
      </c>
      <c r="AW195" s="13" t="s">
        <v>35</v>
      </c>
      <c r="AX195" s="13" t="s">
        <v>74</v>
      </c>
      <c r="AY195" s="205" t="s">
        <v>128</v>
      </c>
    </row>
    <row r="196" spans="2:51" s="14" customFormat="1" ht="10.2">
      <c r="B196" s="206"/>
      <c r="C196" s="207"/>
      <c r="D196" s="189" t="s">
        <v>141</v>
      </c>
      <c r="E196" s="208" t="s">
        <v>28</v>
      </c>
      <c r="F196" s="209" t="s">
        <v>254</v>
      </c>
      <c r="G196" s="207"/>
      <c r="H196" s="210">
        <v>350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141</v>
      </c>
      <c r="AU196" s="216" t="s">
        <v>84</v>
      </c>
      <c r="AV196" s="14" t="s">
        <v>84</v>
      </c>
      <c r="AW196" s="14" t="s">
        <v>35</v>
      </c>
      <c r="AX196" s="14" t="s">
        <v>74</v>
      </c>
      <c r="AY196" s="216" t="s">
        <v>128</v>
      </c>
    </row>
    <row r="197" spans="2:51" s="13" customFormat="1" ht="10.2">
      <c r="B197" s="196"/>
      <c r="C197" s="197"/>
      <c r="D197" s="189" t="s">
        <v>141</v>
      </c>
      <c r="E197" s="198" t="s">
        <v>28</v>
      </c>
      <c r="F197" s="199" t="s">
        <v>276</v>
      </c>
      <c r="G197" s="197"/>
      <c r="H197" s="198" t="s">
        <v>28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141</v>
      </c>
      <c r="AU197" s="205" t="s">
        <v>84</v>
      </c>
      <c r="AV197" s="13" t="s">
        <v>82</v>
      </c>
      <c r="AW197" s="13" t="s">
        <v>35</v>
      </c>
      <c r="AX197" s="13" t="s">
        <v>74</v>
      </c>
      <c r="AY197" s="205" t="s">
        <v>128</v>
      </c>
    </row>
    <row r="198" spans="2:51" s="14" customFormat="1" ht="10.2">
      <c r="B198" s="206"/>
      <c r="C198" s="207"/>
      <c r="D198" s="189" t="s">
        <v>141</v>
      </c>
      <c r="E198" s="208" t="s">
        <v>28</v>
      </c>
      <c r="F198" s="209" t="s">
        <v>277</v>
      </c>
      <c r="G198" s="207"/>
      <c r="H198" s="210">
        <v>750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141</v>
      </c>
      <c r="AU198" s="216" t="s">
        <v>84</v>
      </c>
      <c r="AV198" s="14" t="s">
        <v>84</v>
      </c>
      <c r="AW198" s="14" t="s">
        <v>35</v>
      </c>
      <c r="AX198" s="14" t="s">
        <v>74</v>
      </c>
      <c r="AY198" s="216" t="s">
        <v>128</v>
      </c>
    </row>
    <row r="199" spans="2:51" s="15" customFormat="1" ht="10.2">
      <c r="B199" s="217"/>
      <c r="C199" s="218"/>
      <c r="D199" s="189" t="s">
        <v>141</v>
      </c>
      <c r="E199" s="219" t="s">
        <v>28</v>
      </c>
      <c r="F199" s="220" t="s">
        <v>168</v>
      </c>
      <c r="G199" s="218"/>
      <c r="H199" s="221">
        <v>1100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141</v>
      </c>
      <c r="AU199" s="227" t="s">
        <v>84</v>
      </c>
      <c r="AV199" s="15" t="s">
        <v>135</v>
      </c>
      <c r="AW199" s="15" t="s">
        <v>35</v>
      </c>
      <c r="AX199" s="15" t="s">
        <v>82</v>
      </c>
      <c r="AY199" s="227" t="s">
        <v>128</v>
      </c>
    </row>
    <row r="200" spans="2:63" s="12" customFormat="1" ht="22.8" customHeight="1">
      <c r="B200" s="160"/>
      <c r="C200" s="161"/>
      <c r="D200" s="162" t="s">
        <v>73</v>
      </c>
      <c r="E200" s="174" t="s">
        <v>278</v>
      </c>
      <c r="F200" s="174" t="s">
        <v>279</v>
      </c>
      <c r="G200" s="161"/>
      <c r="H200" s="161"/>
      <c r="I200" s="164"/>
      <c r="J200" s="175">
        <f>BK200</f>
        <v>0</v>
      </c>
      <c r="K200" s="161"/>
      <c r="L200" s="166"/>
      <c r="M200" s="167"/>
      <c r="N200" s="168"/>
      <c r="O200" s="168"/>
      <c r="P200" s="169">
        <f>SUM(P201:P211)</f>
        <v>0</v>
      </c>
      <c r="Q200" s="168"/>
      <c r="R200" s="169">
        <f>SUM(R201:R211)</f>
        <v>0</v>
      </c>
      <c r="S200" s="168"/>
      <c r="T200" s="170">
        <f>SUM(T201:T211)</f>
        <v>0</v>
      </c>
      <c r="AR200" s="171" t="s">
        <v>82</v>
      </c>
      <c r="AT200" s="172" t="s">
        <v>73</v>
      </c>
      <c r="AU200" s="172" t="s">
        <v>82</v>
      </c>
      <c r="AY200" s="171" t="s">
        <v>128</v>
      </c>
      <c r="BK200" s="173">
        <f>SUM(BK201:BK211)</f>
        <v>0</v>
      </c>
    </row>
    <row r="201" spans="1:65" s="2" customFormat="1" ht="16.5" customHeight="1">
      <c r="A201" s="36"/>
      <c r="B201" s="37"/>
      <c r="C201" s="176" t="s">
        <v>280</v>
      </c>
      <c r="D201" s="176" t="s">
        <v>130</v>
      </c>
      <c r="E201" s="177" t="s">
        <v>281</v>
      </c>
      <c r="F201" s="178" t="s">
        <v>282</v>
      </c>
      <c r="G201" s="179" t="s">
        <v>283</v>
      </c>
      <c r="H201" s="180">
        <v>26.618</v>
      </c>
      <c r="I201" s="181"/>
      <c r="J201" s="182">
        <f>ROUND(I201*H201,2)</f>
        <v>0</v>
      </c>
      <c r="K201" s="178" t="s">
        <v>28</v>
      </c>
      <c r="L201" s="41"/>
      <c r="M201" s="183" t="s">
        <v>28</v>
      </c>
      <c r="N201" s="184" t="s">
        <v>47</v>
      </c>
      <c r="O201" s="67"/>
      <c r="P201" s="185">
        <f>O201*H201</f>
        <v>0</v>
      </c>
      <c r="Q201" s="185">
        <v>0</v>
      </c>
      <c r="R201" s="185">
        <f>Q201*H201</f>
        <v>0</v>
      </c>
      <c r="S201" s="185">
        <v>0</v>
      </c>
      <c r="T201" s="18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7" t="s">
        <v>284</v>
      </c>
      <c r="AT201" s="187" t="s">
        <v>130</v>
      </c>
      <c r="AU201" s="187" t="s">
        <v>84</v>
      </c>
      <c r="AY201" s="19" t="s">
        <v>128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9" t="s">
        <v>135</v>
      </c>
      <c r="BK201" s="188">
        <f>ROUND(I201*H201,2)</f>
        <v>0</v>
      </c>
      <c r="BL201" s="19" t="s">
        <v>284</v>
      </c>
      <c r="BM201" s="187" t="s">
        <v>285</v>
      </c>
    </row>
    <row r="202" spans="1:47" s="2" customFormat="1" ht="19.2">
      <c r="A202" s="36"/>
      <c r="B202" s="37"/>
      <c r="C202" s="38"/>
      <c r="D202" s="189" t="s">
        <v>137</v>
      </c>
      <c r="E202" s="38"/>
      <c r="F202" s="190" t="s">
        <v>286</v>
      </c>
      <c r="G202" s="38"/>
      <c r="H202" s="38"/>
      <c r="I202" s="191"/>
      <c r="J202" s="38"/>
      <c r="K202" s="38"/>
      <c r="L202" s="41"/>
      <c r="M202" s="192"/>
      <c r="N202" s="193"/>
      <c r="O202" s="67"/>
      <c r="P202" s="67"/>
      <c r="Q202" s="67"/>
      <c r="R202" s="67"/>
      <c r="S202" s="67"/>
      <c r="T202" s="68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137</v>
      </c>
      <c r="AU202" s="19" t="s">
        <v>84</v>
      </c>
    </row>
    <row r="203" spans="2:51" s="13" customFormat="1" ht="10.2">
      <c r="B203" s="196"/>
      <c r="C203" s="197"/>
      <c r="D203" s="189" t="s">
        <v>141</v>
      </c>
      <c r="E203" s="198" t="s">
        <v>28</v>
      </c>
      <c r="F203" s="199" t="s">
        <v>287</v>
      </c>
      <c r="G203" s="197"/>
      <c r="H203" s="198" t="s">
        <v>28</v>
      </c>
      <c r="I203" s="200"/>
      <c r="J203" s="197"/>
      <c r="K203" s="197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141</v>
      </c>
      <c r="AU203" s="205" t="s">
        <v>84</v>
      </c>
      <c r="AV203" s="13" t="s">
        <v>82</v>
      </c>
      <c r="AW203" s="13" t="s">
        <v>35</v>
      </c>
      <c r="AX203" s="13" t="s">
        <v>74</v>
      </c>
      <c r="AY203" s="205" t="s">
        <v>128</v>
      </c>
    </row>
    <row r="204" spans="2:51" s="13" customFormat="1" ht="10.2">
      <c r="B204" s="196"/>
      <c r="C204" s="197"/>
      <c r="D204" s="189" t="s">
        <v>141</v>
      </c>
      <c r="E204" s="198" t="s">
        <v>28</v>
      </c>
      <c r="F204" s="199" t="s">
        <v>186</v>
      </c>
      <c r="G204" s="197"/>
      <c r="H204" s="198" t="s">
        <v>28</v>
      </c>
      <c r="I204" s="200"/>
      <c r="J204" s="197"/>
      <c r="K204" s="197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141</v>
      </c>
      <c r="AU204" s="205" t="s">
        <v>84</v>
      </c>
      <c r="AV204" s="13" t="s">
        <v>82</v>
      </c>
      <c r="AW204" s="13" t="s">
        <v>35</v>
      </c>
      <c r="AX204" s="13" t="s">
        <v>74</v>
      </c>
      <c r="AY204" s="205" t="s">
        <v>128</v>
      </c>
    </row>
    <row r="205" spans="2:51" s="14" customFormat="1" ht="10.2">
      <c r="B205" s="206"/>
      <c r="C205" s="207"/>
      <c r="D205" s="189" t="s">
        <v>141</v>
      </c>
      <c r="E205" s="208" t="s">
        <v>28</v>
      </c>
      <c r="F205" s="209" t="s">
        <v>288</v>
      </c>
      <c r="G205" s="207"/>
      <c r="H205" s="210">
        <v>9.768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141</v>
      </c>
      <c r="AU205" s="216" t="s">
        <v>84</v>
      </c>
      <c r="AV205" s="14" t="s">
        <v>84</v>
      </c>
      <c r="AW205" s="14" t="s">
        <v>35</v>
      </c>
      <c r="AX205" s="14" t="s">
        <v>74</v>
      </c>
      <c r="AY205" s="216" t="s">
        <v>128</v>
      </c>
    </row>
    <row r="206" spans="2:51" s="13" customFormat="1" ht="10.2">
      <c r="B206" s="196"/>
      <c r="C206" s="197"/>
      <c r="D206" s="189" t="s">
        <v>141</v>
      </c>
      <c r="E206" s="198" t="s">
        <v>28</v>
      </c>
      <c r="F206" s="199" t="s">
        <v>188</v>
      </c>
      <c r="G206" s="197"/>
      <c r="H206" s="198" t="s">
        <v>28</v>
      </c>
      <c r="I206" s="200"/>
      <c r="J206" s="197"/>
      <c r="K206" s="197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141</v>
      </c>
      <c r="AU206" s="205" t="s">
        <v>84</v>
      </c>
      <c r="AV206" s="13" t="s">
        <v>82</v>
      </c>
      <c r="AW206" s="13" t="s">
        <v>35</v>
      </c>
      <c r="AX206" s="13" t="s">
        <v>74</v>
      </c>
      <c r="AY206" s="205" t="s">
        <v>128</v>
      </c>
    </row>
    <row r="207" spans="2:51" s="14" customFormat="1" ht="10.2">
      <c r="B207" s="206"/>
      <c r="C207" s="207"/>
      <c r="D207" s="189" t="s">
        <v>141</v>
      </c>
      <c r="E207" s="208" t="s">
        <v>28</v>
      </c>
      <c r="F207" s="209" t="s">
        <v>289</v>
      </c>
      <c r="G207" s="207"/>
      <c r="H207" s="210">
        <v>8.8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141</v>
      </c>
      <c r="AU207" s="216" t="s">
        <v>84</v>
      </c>
      <c r="AV207" s="14" t="s">
        <v>84</v>
      </c>
      <c r="AW207" s="14" t="s">
        <v>35</v>
      </c>
      <c r="AX207" s="14" t="s">
        <v>74</v>
      </c>
      <c r="AY207" s="216" t="s">
        <v>128</v>
      </c>
    </row>
    <row r="208" spans="2:51" s="16" customFormat="1" ht="10.2">
      <c r="B208" s="228"/>
      <c r="C208" s="229"/>
      <c r="D208" s="189" t="s">
        <v>141</v>
      </c>
      <c r="E208" s="230" t="s">
        <v>28</v>
      </c>
      <c r="F208" s="231" t="s">
        <v>290</v>
      </c>
      <c r="G208" s="229"/>
      <c r="H208" s="232">
        <v>18.568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141</v>
      </c>
      <c r="AU208" s="238" t="s">
        <v>84</v>
      </c>
      <c r="AV208" s="16" t="s">
        <v>151</v>
      </c>
      <c r="AW208" s="16" t="s">
        <v>35</v>
      </c>
      <c r="AX208" s="16" t="s">
        <v>74</v>
      </c>
      <c r="AY208" s="238" t="s">
        <v>128</v>
      </c>
    </row>
    <row r="209" spans="2:51" s="13" customFormat="1" ht="10.2">
      <c r="B209" s="196"/>
      <c r="C209" s="197"/>
      <c r="D209" s="189" t="s">
        <v>141</v>
      </c>
      <c r="E209" s="198" t="s">
        <v>28</v>
      </c>
      <c r="F209" s="199" t="s">
        <v>291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141</v>
      </c>
      <c r="AU209" s="205" t="s">
        <v>84</v>
      </c>
      <c r="AV209" s="13" t="s">
        <v>82</v>
      </c>
      <c r="AW209" s="13" t="s">
        <v>35</v>
      </c>
      <c r="AX209" s="13" t="s">
        <v>74</v>
      </c>
      <c r="AY209" s="205" t="s">
        <v>128</v>
      </c>
    </row>
    <row r="210" spans="2:51" s="14" customFormat="1" ht="10.2">
      <c r="B210" s="206"/>
      <c r="C210" s="207"/>
      <c r="D210" s="189" t="s">
        <v>141</v>
      </c>
      <c r="E210" s="208" t="s">
        <v>28</v>
      </c>
      <c r="F210" s="209" t="s">
        <v>292</v>
      </c>
      <c r="G210" s="207"/>
      <c r="H210" s="210">
        <v>8.05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141</v>
      </c>
      <c r="AU210" s="216" t="s">
        <v>84</v>
      </c>
      <c r="AV210" s="14" t="s">
        <v>84</v>
      </c>
      <c r="AW210" s="14" t="s">
        <v>35</v>
      </c>
      <c r="AX210" s="14" t="s">
        <v>74</v>
      </c>
      <c r="AY210" s="216" t="s">
        <v>128</v>
      </c>
    </row>
    <row r="211" spans="2:51" s="15" customFormat="1" ht="10.2">
      <c r="B211" s="217"/>
      <c r="C211" s="218"/>
      <c r="D211" s="189" t="s">
        <v>141</v>
      </c>
      <c r="E211" s="219" t="s">
        <v>28</v>
      </c>
      <c r="F211" s="220" t="s">
        <v>168</v>
      </c>
      <c r="G211" s="218"/>
      <c r="H211" s="221">
        <v>26.618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141</v>
      </c>
      <c r="AU211" s="227" t="s">
        <v>84</v>
      </c>
      <c r="AV211" s="15" t="s">
        <v>135</v>
      </c>
      <c r="AW211" s="15" t="s">
        <v>35</v>
      </c>
      <c r="AX211" s="15" t="s">
        <v>82</v>
      </c>
      <c r="AY211" s="227" t="s">
        <v>128</v>
      </c>
    </row>
    <row r="212" spans="2:63" s="12" customFormat="1" ht="22.8" customHeight="1">
      <c r="B212" s="160"/>
      <c r="C212" s="161"/>
      <c r="D212" s="162" t="s">
        <v>73</v>
      </c>
      <c r="E212" s="174" t="s">
        <v>293</v>
      </c>
      <c r="F212" s="174" t="s">
        <v>294</v>
      </c>
      <c r="G212" s="161"/>
      <c r="H212" s="161"/>
      <c r="I212" s="164"/>
      <c r="J212" s="175">
        <f>BK212</f>
        <v>0</v>
      </c>
      <c r="K212" s="161"/>
      <c r="L212" s="166"/>
      <c r="M212" s="167"/>
      <c r="N212" s="168"/>
      <c r="O212" s="168"/>
      <c r="P212" s="169">
        <f>SUM(P213:P215)</f>
        <v>0</v>
      </c>
      <c r="Q212" s="168"/>
      <c r="R212" s="169">
        <f>SUM(R213:R215)</f>
        <v>0</v>
      </c>
      <c r="S212" s="168"/>
      <c r="T212" s="170">
        <f>SUM(T213:T215)</f>
        <v>0</v>
      </c>
      <c r="AR212" s="171" t="s">
        <v>82</v>
      </c>
      <c r="AT212" s="172" t="s">
        <v>73</v>
      </c>
      <c r="AU212" s="172" t="s">
        <v>82</v>
      </c>
      <c r="AY212" s="171" t="s">
        <v>128</v>
      </c>
      <c r="BK212" s="173">
        <f>SUM(BK213:BK215)</f>
        <v>0</v>
      </c>
    </row>
    <row r="213" spans="1:65" s="2" customFormat="1" ht="16.5" customHeight="1">
      <c r="A213" s="36"/>
      <c r="B213" s="37"/>
      <c r="C213" s="176" t="s">
        <v>295</v>
      </c>
      <c r="D213" s="176" t="s">
        <v>130</v>
      </c>
      <c r="E213" s="177" t="s">
        <v>296</v>
      </c>
      <c r="F213" s="178" t="s">
        <v>297</v>
      </c>
      <c r="G213" s="179" t="s">
        <v>283</v>
      </c>
      <c r="H213" s="180">
        <v>78.265</v>
      </c>
      <c r="I213" s="181"/>
      <c r="J213" s="182">
        <f>ROUND(I213*H213,2)</f>
        <v>0</v>
      </c>
      <c r="K213" s="178" t="s">
        <v>134</v>
      </c>
      <c r="L213" s="41"/>
      <c r="M213" s="183" t="s">
        <v>28</v>
      </c>
      <c r="N213" s="184" t="s">
        <v>47</v>
      </c>
      <c r="O213" s="67"/>
      <c r="P213" s="185">
        <f>O213*H213</f>
        <v>0</v>
      </c>
      <c r="Q213" s="185">
        <v>0</v>
      </c>
      <c r="R213" s="185">
        <f>Q213*H213</f>
        <v>0</v>
      </c>
      <c r="S213" s="185">
        <v>0</v>
      </c>
      <c r="T213" s="18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7" t="s">
        <v>135</v>
      </c>
      <c r="AT213" s="187" t="s">
        <v>130</v>
      </c>
      <c r="AU213" s="187" t="s">
        <v>84</v>
      </c>
      <c r="AY213" s="19" t="s">
        <v>128</v>
      </c>
      <c r="BE213" s="188">
        <f>IF(N213="základní",J213,0)</f>
        <v>0</v>
      </c>
      <c r="BF213" s="188">
        <f>IF(N213="snížená",J213,0)</f>
        <v>0</v>
      </c>
      <c r="BG213" s="188">
        <f>IF(N213="zákl. přenesená",J213,0)</f>
        <v>0</v>
      </c>
      <c r="BH213" s="188">
        <f>IF(N213="sníž. přenesená",J213,0)</f>
        <v>0</v>
      </c>
      <c r="BI213" s="188">
        <f>IF(N213="nulová",J213,0)</f>
        <v>0</v>
      </c>
      <c r="BJ213" s="19" t="s">
        <v>135</v>
      </c>
      <c r="BK213" s="188">
        <f>ROUND(I213*H213,2)</f>
        <v>0</v>
      </c>
      <c r="BL213" s="19" t="s">
        <v>135</v>
      </c>
      <c r="BM213" s="187" t="s">
        <v>298</v>
      </c>
    </row>
    <row r="214" spans="1:47" s="2" customFormat="1" ht="10.2">
      <c r="A214" s="36"/>
      <c r="B214" s="37"/>
      <c r="C214" s="38"/>
      <c r="D214" s="189" t="s">
        <v>137</v>
      </c>
      <c r="E214" s="38"/>
      <c r="F214" s="190" t="s">
        <v>299</v>
      </c>
      <c r="G214" s="38"/>
      <c r="H214" s="38"/>
      <c r="I214" s="191"/>
      <c r="J214" s="38"/>
      <c r="K214" s="38"/>
      <c r="L214" s="41"/>
      <c r="M214" s="192"/>
      <c r="N214" s="193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137</v>
      </c>
      <c r="AU214" s="19" t="s">
        <v>84</v>
      </c>
    </row>
    <row r="215" spans="1:47" s="2" customFormat="1" ht="10.2">
      <c r="A215" s="36"/>
      <c r="B215" s="37"/>
      <c r="C215" s="38"/>
      <c r="D215" s="194" t="s">
        <v>139</v>
      </c>
      <c r="E215" s="38"/>
      <c r="F215" s="195" t="s">
        <v>300</v>
      </c>
      <c r="G215" s="38"/>
      <c r="H215" s="38"/>
      <c r="I215" s="191"/>
      <c r="J215" s="38"/>
      <c r="K215" s="38"/>
      <c r="L215" s="41"/>
      <c r="M215" s="239"/>
      <c r="N215" s="240"/>
      <c r="O215" s="241"/>
      <c r="P215" s="241"/>
      <c r="Q215" s="241"/>
      <c r="R215" s="241"/>
      <c r="S215" s="241"/>
      <c r="T215" s="242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139</v>
      </c>
      <c r="AU215" s="19" t="s">
        <v>84</v>
      </c>
    </row>
    <row r="216" spans="1:31" s="2" customFormat="1" ht="6.9" customHeight="1">
      <c r="A216" s="36"/>
      <c r="B216" s="50"/>
      <c r="C216" s="51"/>
      <c r="D216" s="51"/>
      <c r="E216" s="51"/>
      <c r="F216" s="51"/>
      <c r="G216" s="51"/>
      <c r="H216" s="51"/>
      <c r="I216" s="51"/>
      <c r="J216" s="51"/>
      <c r="K216" s="51"/>
      <c r="L216" s="41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algorithmName="SHA-512" hashValue="G5Jw+du9/Uebl38cuEXpdIuXEWSuOqmq4okQaaO7dDwiACZtzjAMvmwHw4ovAu/Ex56a+z26kAWZWKFoim/pgQ==" saltValue="2yx/zbiPA8mK05ml91H13Yf6NbdG2HxeDYBza4Z3WdNiL/NDjYzsxZZTIlgmuRC/FZCyIHtRMIPzu2qE1oyahw==" spinCount="100000" sheet="1" objects="1" scenarios="1" formatColumns="0" formatRows="0" autoFilter="0"/>
  <autoFilter ref="C86:K21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11103202"/>
    <hyperlink ref="F97" r:id="rId2" display="https://podminky.urs.cz/item/CS_URS_2023_02/111251101"/>
    <hyperlink ref="F106" r:id="rId3" display="https://podminky.urs.cz/item/CS_URS_2023_02/114203103"/>
    <hyperlink ref="F115" r:id="rId4" display="https://podminky.urs.cz/item/CS_URS_2023_02/114203202"/>
    <hyperlink ref="F124" r:id="rId5" display="https://podminky.urs.cz/item/CS_URS_2023_02/129951121"/>
    <hyperlink ref="F133" r:id="rId6" display="https://podminky.urs.cz/item/CS_URS_2023_02/162251141"/>
    <hyperlink ref="F143" r:id="rId7" display="https://podminky.urs.cz/item/CS_URS_2023_02/312311911"/>
    <hyperlink ref="F148" r:id="rId8" display="https://podminky.urs.cz/item/CS_URS_2023_02/321212625"/>
    <hyperlink ref="F162" r:id="rId9" display="https://podminky.urs.cz/item/CS_URS_2023_02/465513317"/>
    <hyperlink ref="F167" r:id="rId10" display="https://podminky.urs.cz/item/CS_URS_2023_02/465518317"/>
    <hyperlink ref="F173" r:id="rId11" display="https://podminky.urs.cz/item/CS_URS_2023_02/628635552"/>
    <hyperlink ref="F179" r:id="rId12" display="https://podminky.urs.cz/item/CS_URS_2023_02/938901101"/>
    <hyperlink ref="F188" r:id="rId13" display="https://podminky.urs.cz/item/CS_URS_2023_02/938903211"/>
    <hyperlink ref="F193" r:id="rId14" display="https://podminky.urs.cz/item/CS_URS_2023_02/985131111"/>
    <hyperlink ref="F215" r:id="rId15" display="https://podminky.urs.cz/item/CS_URS_2023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Opatovice, oprava spárování dlážděných přelivných ploch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301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11. 12. 2023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39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ROUND((SUM(BE84:BE121)),2)</f>
        <v>0</v>
      </c>
      <c r="G33" s="36"/>
      <c r="H33" s="36"/>
      <c r="I33" s="121">
        <v>0.21</v>
      </c>
      <c r="J33" s="120">
        <f>ROUND(((SUM(BE84:BE121))*I33),2)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ROUND((SUM(BF84:BF121)),2)</f>
        <v>0</v>
      </c>
      <c r="G34" s="36"/>
      <c r="H34" s="36"/>
      <c r="I34" s="121">
        <v>0.15</v>
      </c>
      <c r="J34" s="120">
        <f>ROUND(((SUM(BF84:BF121))*I34),2)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ROUND((SUM(BG84:BG121)),2)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ROUND((SUM(BH84:BH121)),2)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ROUND((SUM(BI84:BI121)),2)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Opatovice, oprava spárování dlážděných přelivných ploch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SO 02 - Oprava jezu ( levá strana jezu - přespárování)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Březhrad, Výsoká n/L.</v>
      </c>
      <c r="G52" s="38"/>
      <c r="H52" s="38"/>
      <c r="I52" s="31" t="s">
        <v>24</v>
      </c>
      <c r="J52" s="62" t="str">
        <f>IF(J12="","",J12)</f>
        <v>11. 12. 2023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2, Pardubice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109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110</v>
      </c>
      <c r="E62" s="146"/>
      <c r="F62" s="146"/>
      <c r="G62" s="146"/>
      <c r="H62" s="146"/>
      <c r="I62" s="146"/>
      <c r="J62" s="147">
        <f>J96</f>
        <v>0</v>
      </c>
      <c r="K62" s="144"/>
      <c r="L62" s="148"/>
    </row>
    <row r="63" spans="2:12" s="10" customFormat="1" ht="19.95" customHeight="1">
      <c r="B63" s="143"/>
      <c r="C63" s="144"/>
      <c r="D63" s="145" t="s">
        <v>111</v>
      </c>
      <c r="E63" s="146"/>
      <c r="F63" s="146"/>
      <c r="G63" s="146"/>
      <c r="H63" s="146"/>
      <c r="I63" s="146"/>
      <c r="J63" s="147">
        <f>J112</f>
        <v>0</v>
      </c>
      <c r="K63" s="144"/>
      <c r="L63" s="148"/>
    </row>
    <row r="64" spans="2:12" s="10" customFormat="1" ht="19.95" customHeight="1">
      <c r="B64" s="143"/>
      <c r="C64" s="144"/>
      <c r="D64" s="145" t="s">
        <v>112</v>
      </c>
      <c r="E64" s="146"/>
      <c r="F64" s="146"/>
      <c r="G64" s="146"/>
      <c r="H64" s="146"/>
      <c r="I64" s="146"/>
      <c r="J64" s="147">
        <f>J118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113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VD Opatovice, oprava spárování dlážděných přelivných ploch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7" t="str">
        <f>E9</f>
        <v>SO 02 - Oprava jezu ( levá strana jezu - přespárování)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Březhrad, Výsoká n/L.</v>
      </c>
      <c r="G78" s="38"/>
      <c r="H78" s="38"/>
      <c r="I78" s="31" t="s">
        <v>24</v>
      </c>
      <c r="J78" s="62" t="str">
        <f>IF(J12="","",J12)</f>
        <v>11. 12. 2023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2, Pardubice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114</v>
      </c>
      <c r="D83" s="152" t="s">
        <v>59</v>
      </c>
      <c r="E83" s="152" t="s">
        <v>55</v>
      </c>
      <c r="F83" s="152" t="s">
        <v>56</v>
      </c>
      <c r="G83" s="152" t="s">
        <v>115</v>
      </c>
      <c r="H83" s="152" t="s">
        <v>116</v>
      </c>
      <c r="I83" s="152" t="s">
        <v>117</v>
      </c>
      <c r="J83" s="152" t="s">
        <v>103</v>
      </c>
      <c r="K83" s="153" t="s">
        <v>118</v>
      </c>
      <c r="L83" s="154"/>
      <c r="M83" s="71" t="s">
        <v>28</v>
      </c>
      <c r="N83" s="72" t="s">
        <v>44</v>
      </c>
      <c r="O83" s="72" t="s">
        <v>119</v>
      </c>
      <c r="P83" s="72" t="s">
        <v>120</v>
      </c>
      <c r="Q83" s="72" t="s">
        <v>121</v>
      </c>
      <c r="R83" s="72" t="s">
        <v>122</v>
      </c>
      <c r="S83" s="72" t="s">
        <v>123</v>
      </c>
      <c r="T83" s="73" t="s">
        <v>124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125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8.019848</v>
      </c>
      <c r="S84" s="75"/>
      <c r="T84" s="158">
        <f>T85</f>
        <v>1.4099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104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126</v>
      </c>
      <c r="F85" s="163" t="s">
        <v>127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P86+P96+P112+P118</f>
        <v>0</v>
      </c>
      <c r="Q85" s="168"/>
      <c r="R85" s="169">
        <f>R86+R96+R112+R118</f>
        <v>8.019848</v>
      </c>
      <c r="S85" s="168"/>
      <c r="T85" s="170">
        <f>T86+T96+T112+T118</f>
        <v>1.4099</v>
      </c>
      <c r="AR85" s="171" t="s">
        <v>82</v>
      </c>
      <c r="AT85" s="172" t="s">
        <v>73</v>
      </c>
      <c r="AU85" s="172" t="s">
        <v>74</v>
      </c>
      <c r="AY85" s="171" t="s">
        <v>128</v>
      </c>
      <c r="BK85" s="173">
        <f>BK86+BK96+BK112+BK118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179</v>
      </c>
      <c r="F86" s="174" t="s">
        <v>246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SUM(P87:P95)</f>
        <v>0</v>
      </c>
      <c r="Q86" s="168"/>
      <c r="R86" s="169">
        <f>SUM(R87:R95)</f>
        <v>8.017987999999999</v>
      </c>
      <c r="S86" s="168"/>
      <c r="T86" s="170">
        <f>SUM(T87:T95)</f>
        <v>0</v>
      </c>
      <c r="AR86" s="171" t="s">
        <v>82</v>
      </c>
      <c r="AT86" s="172" t="s">
        <v>73</v>
      </c>
      <c r="AU86" s="172" t="s">
        <v>82</v>
      </c>
      <c r="AY86" s="171" t="s">
        <v>128</v>
      </c>
      <c r="BK86" s="173">
        <f>SUM(BK87:BK95)</f>
        <v>0</v>
      </c>
    </row>
    <row r="87" spans="1:65" s="2" customFormat="1" ht="21.75" customHeight="1">
      <c r="A87" s="36"/>
      <c r="B87" s="37"/>
      <c r="C87" s="176" t="s">
        <v>82</v>
      </c>
      <c r="D87" s="176" t="s">
        <v>130</v>
      </c>
      <c r="E87" s="177" t="s">
        <v>248</v>
      </c>
      <c r="F87" s="178" t="s">
        <v>249</v>
      </c>
      <c r="G87" s="179" t="s">
        <v>146</v>
      </c>
      <c r="H87" s="180">
        <v>61.3</v>
      </c>
      <c r="I87" s="181"/>
      <c r="J87" s="182">
        <f>ROUND(I87*H87,2)</f>
        <v>0</v>
      </c>
      <c r="K87" s="178" t="s">
        <v>134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0.13076</v>
      </c>
      <c r="R87" s="185">
        <f>Q87*H87</f>
        <v>8.015588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135</v>
      </c>
      <c r="AT87" s="187" t="s">
        <v>130</v>
      </c>
      <c r="AU87" s="187" t="s">
        <v>84</v>
      </c>
      <c r="AY87" s="19" t="s">
        <v>128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135</v>
      </c>
      <c r="BK87" s="188">
        <f>ROUND(I87*H87,2)</f>
        <v>0</v>
      </c>
      <c r="BL87" s="19" t="s">
        <v>135</v>
      </c>
      <c r="BM87" s="187" t="s">
        <v>250</v>
      </c>
    </row>
    <row r="88" spans="1:47" s="2" customFormat="1" ht="19.2">
      <c r="A88" s="36"/>
      <c r="B88" s="37"/>
      <c r="C88" s="38"/>
      <c r="D88" s="189" t="s">
        <v>137</v>
      </c>
      <c r="E88" s="38"/>
      <c r="F88" s="190" t="s">
        <v>251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137</v>
      </c>
      <c r="AU88" s="19" t="s">
        <v>84</v>
      </c>
    </row>
    <row r="89" spans="1:47" s="2" customFormat="1" ht="10.2">
      <c r="A89" s="36"/>
      <c r="B89" s="37"/>
      <c r="C89" s="38"/>
      <c r="D89" s="194" t="s">
        <v>139</v>
      </c>
      <c r="E89" s="38"/>
      <c r="F89" s="195" t="s">
        <v>252</v>
      </c>
      <c r="G89" s="38"/>
      <c r="H89" s="38"/>
      <c r="I89" s="191"/>
      <c r="J89" s="38"/>
      <c r="K89" s="38"/>
      <c r="L89" s="41"/>
      <c r="M89" s="192"/>
      <c r="N89" s="193"/>
      <c r="O89" s="67"/>
      <c r="P89" s="67"/>
      <c r="Q89" s="67"/>
      <c r="R89" s="67"/>
      <c r="S89" s="67"/>
      <c r="T89" s="6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139</v>
      </c>
      <c r="AU89" s="19" t="s">
        <v>84</v>
      </c>
    </row>
    <row r="90" spans="2:51" s="13" customFormat="1" ht="10.2">
      <c r="B90" s="196"/>
      <c r="C90" s="197"/>
      <c r="D90" s="189" t="s">
        <v>141</v>
      </c>
      <c r="E90" s="198" t="s">
        <v>28</v>
      </c>
      <c r="F90" s="199" t="s">
        <v>302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141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128</v>
      </c>
    </row>
    <row r="91" spans="2:51" s="14" customFormat="1" ht="10.2">
      <c r="B91" s="206"/>
      <c r="C91" s="207"/>
      <c r="D91" s="189" t="s">
        <v>141</v>
      </c>
      <c r="E91" s="208" t="s">
        <v>28</v>
      </c>
      <c r="F91" s="209" t="s">
        <v>303</v>
      </c>
      <c r="G91" s="207"/>
      <c r="H91" s="210">
        <v>61.3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141</v>
      </c>
      <c r="AU91" s="216" t="s">
        <v>84</v>
      </c>
      <c r="AV91" s="14" t="s">
        <v>84</v>
      </c>
      <c r="AW91" s="14" t="s">
        <v>35</v>
      </c>
      <c r="AX91" s="14" t="s">
        <v>82</v>
      </c>
      <c r="AY91" s="216" t="s">
        <v>128</v>
      </c>
    </row>
    <row r="92" spans="1:65" s="2" customFormat="1" ht="16.5" customHeight="1">
      <c r="A92" s="36"/>
      <c r="B92" s="37"/>
      <c r="C92" s="176" t="s">
        <v>84</v>
      </c>
      <c r="D92" s="176" t="s">
        <v>130</v>
      </c>
      <c r="E92" s="177" t="s">
        <v>304</v>
      </c>
      <c r="F92" s="178" t="s">
        <v>305</v>
      </c>
      <c r="G92" s="179" t="s">
        <v>306</v>
      </c>
      <c r="H92" s="180">
        <v>6</v>
      </c>
      <c r="I92" s="181"/>
      <c r="J92" s="182">
        <f>ROUND(I92*H92,2)</f>
        <v>0</v>
      </c>
      <c r="K92" s="178" t="s">
        <v>28</v>
      </c>
      <c r="L92" s="41"/>
      <c r="M92" s="183" t="s">
        <v>28</v>
      </c>
      <c r="N92" s="184" t="s">
        <v>47</v>
      </c>
      <c r="O92" s="67"/>
      <c r="P92" s="185">
        <f>O92*H92</f>
        <v>0</v>
      </c>
      <c r="Q92" s="185">
        <v>0.0004</v>
      </c>
      <c r="R92" s="185">
        <f>Q92*H92</f>
        <v>0.0024000000000000002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135</v>
      </c>
      <c r="AT92" s="187" t="s">
        <v>130</v>
      </c>
      <c r="AU92" s="187" t="s">
        <v>84</v>
      </c>
      <c r="AY92" s="19" t="s">
        <v>128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135</v>
      </c>
      <c r="BK92" s="188">
        <f>ROUND(I92*H92,2)</f>
        <v>0</v>
      </c>
      <c r="BL92" s="19" t="s">
        <v>135</v>
      </c>
      <c r="BM92" s="187" t="s">
        <v>307</v>
      </c>
    </row>
    <row r="93" spans="1:47" s="2" customFormat="1" ht="10.2">
      <c r="A93" s="36"/>
      <c r="B93" s="37"/>
      <c r="C93" s="38"/>
      <c r="D93" s="189" t="s">
        <v>137</v>
      </c>
      <c r="E93" s="38"/>
      <c r="F93" s="190" t="s">
        <v>305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137</v>
      </c>
      <c r="AU93" s="19" t="s">
        <v>84</v>
      </c>
    </row>
    <row r="94" spans="2:51" s="13" customFormat="1" ht="10.2">
      <c r="B94" s="196"/>
      <c r="C94" s="197"/>
      <c r="D94" s="189" t="s">
        <v>141</v>
      </c>
      <c r="E94" s="198" t="s">
        <v>28</v>
      </c>
      <c r="F94" s="199" t="s">
        <v>308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141</v>
      </c>
      <c r="AU94" s="205" t="s">
        <v>84</v>
      </c>
      <c r="AV94" s="13" t="s">
        <v>82</v>
      </c>
      <c r="AW94" s="13" t="s">
        <v>35</v>
      </c>
      <c r="AX94" s="13" t="s">
        <v>74</v>
      </c>
      <c r="AY94" s="205" t="s">
        <v>128</v>
      </c>
    </row>
    <row r="95" spans="2:51" s="14" customFormat="1" ht="10.2">
      <c r="B95" s="206"/>
      <c r="C95" s="207"/>
      <c r="D95" s="189" t="s">
        <v>141</v>
      </c>
      <c r="E95" s="208" t="s">
        <v>28</v>
      </c>
      <c r="F95" s="209" t="s">
        <v>309</v>
      </c>
      <c r="G95" s="207"/>
      <c r="H95" s="210">
        <v>6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141</v>
      </c>
      <c r="AU95" s="216" t="s">
        <v>84</v>
      </c>
      <c r="AV95" s="14" t="s">
        <v>84</v>
      </c>
      <c r="AW95" s="14" t="s">
        <v>35</v>
      </c>
      <c r="AX95" s="14" t="s">
        <v>82</v>
      </c>
      <c r="AY95" s="216" t="s">
        <v>128</v>
      </c>
    </row>
    <row r="96" spans="2:63" s="12" customFormat="1" ht="22.8" customHeight="1">
      <c r="B96" s="160"/>
      <c r="C96" s="161"/>
      <c r="D96" s="162" t="s">
        <v>73</v>
      </c>
      <c r="E96" s="174" t="s">
        <v>206</v>
      </c>
      <c r="F96" s="174" t="s">
        <v>255</v>
      </c>
      <c r="G96" s="161"/>
      <c r="H96" s="161"/>
      <c r="I96" s="164"/>
      <c r="J96" s="175">
        <f>BK96</f>
        <v>0</v>
      </c>
      <c r="K96" s="161"/>
      <c r="L96" s="166"/>
      <c r="M96" s="167"/>
      <c r="N96" s="168"/>
      <c r="O96" s="168"/>
      <c r="P96" s="169">
        <f>SUM(P97:P111)</f>
        <v>0</v>
      </c>
      <c r="Q96" s="168"/>
      <c r="R96" s="169">
        <f>SUM(R97:R111)</f>
        <v>0.00186</v>
      </c>
      <c r="S96" s="168"/>
      <c r="T96" s="170">
        <f>SUM(T97:T111)</f>
        <v>1.4099</v>
      </c>
      <c r="AR96" s="171" t="s">
        <v>82</v>
      </c>
      <c r="AT96" s="172" t="s">
        <v>73</v>
      </c>
      <c r="AU96" s="172" t="s">
        <v>82</v>
      </c>
      <c r="AY96" s="171" t="s">
        <v>128</v>
      </c>
      <c r="BK96" s="173">
        <f>SUM(BK97:BK111)</f>
        <v>0</v>
      </c>
    </row>
    <row r="97" spans="1:65" s="2" customFormat="1" ht="16.5" customHeight="1">
      <c r="A97" s="36"/>
      <c r="B97" s="37"/>
      <c r="C97" s="176" t="s">
        <v>151</v>
      </c>
      <c r="D97" s="176" t="s">
        <v>130</v>
      </c>
      <c r="E97" s="177" t="s">
        <v>310</v>
      </c>
      <c r="F97" s="178" t="s">
        <v>311</v>
      </c>
      <c r="G97" s="179" t="s">
        <v>306</v>
      </c>
      <c r="H97" s="180">
        <v>6</v>
      </c>
      <c r="I97" s="181"/>
      <c r="J97" s="182">
        <f>ROUND(I97*H97,2)</f>
        <v>0</v>
      </c>
      <c r="K97" s="178" t="s">
        <v>134</v>
      </c>
      <c r="L97" s="41"/>
      <c r="M97" s="183" t="s">
        <v>28</v>
      </c>
      <c r="N97" s="184" t="s">
        <v>47</v>
      </c>
      <c r="O97" s="67"/>
      <c r="P97" s="185">
        <f>O97*H97</f>
        <v>0</v>
      </c>
      <c r="Q97" s="185">
        <v>0.00014</v>
      </c>
      <c r="R97" s="185">
        <f>Q97*H97</f>
        <v>0.0008399999999999999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135</v>
      </c>
      <c r="AT97" s="187" t="s">
        <v>130</v>
      </c>
      <c r="AU97" s="187" t="s">
        <v>84</v>
      </c>
      <c r="AY97" s="19" t="s">
        <v>128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135</v>
      </c>
      <c r="BK97" s="188">
        <f>ROUND(I97*H97,2)</f>
        <v>0</v>
      </c>
      <c r="BL97" s="19" t="s">
        <v>135</v>
      </c>
      <c r="BM97" s="187" t="s">
        <v>312</v>
      </c>
    </row>
    <row r="98" spans="1:47" s="2" customFormat="1" ht="10.2">
      <c r="A98" s="36"/>
      <c r="B98" s="37"/>
      <c r="C98" s="38"/>
      <c r="D98" s="189" t="s">
        <v>137</v>
      </c>
      <c r="E98" s="38"/>
      <c r="F98" s="190" t="s">
        <v>313</v>
      </c>
      <c r="G98" s="38"/>
      <c r="H98" s="38"/>
      <c r="I98" s="191"/>
      <c r="J98" s="38"/>
      <c r="K98" s="38"/>
      <c r="L98" s="41"/>
      <c r="M98" s="192"/>
      <c r="N98" s="193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137</v>
      </c>
      <c r="AU98" s="19" t="s">
        <v>84</v>
      </c>
    </row>
    <row r="99" spans="1:47" s="2" customFormat="1" ht="10.2">
      <c r="A99" s="36"/>
      <c r="B99" s="37"/>
      <c r="C99" s="38"/>
      <c r="D99" s="194" t="s">
        <v>139</v>
      </c>
      <c r="E99" s="38"/>
      <c r="F99" s="195" t="s">
        <v>314</v>
      </c>
      <c r="G99" s="38"/>
      <c r="H99" s="38"/>
      <c r="I99" s="191"/>
      <c r="J99" s="38"/>
      <c r="K99" s="38"/>
      <c r="L99" s="41"/>
      <c r="M99" s="192"/>
      <c r="N99" s="193"/>
      <c r="O99" s="67"/>
      <c r="P99" s="67"/>
      <c r="Q99" s="67"/>
      <c r="R99" s="67"/>
      <c r="S99" s="67"/>
      <c r="T99" s="68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139</v>
      </c>
      <c r="AU99" s="19" t="s">
        <v>84</v>
      </c>
    </row>
    <row r="100" spans="2:51" s="13" customFormat="1" ht="10.2">
      <c r="B100" s="196"/>
      <c r="C100" s="197"/>
      <c r="D100" s="189" t="s">
        <v>141</v>
      </c>
      <c r="E100" s="198" t="s">
        <v>28</v>
      </c>
      <c r="F100" s="199" t="s">
        <v>315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141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128</v>
      </c>
    </row>
    <row r="101" spans="2:51" s="14" customFormat="1" ht="10.2">
      <c r="B101" s="206"/>
      <c r="C101" s="207"/>
      <c r="D101" s="189" t="s">
        <v>141</v>
      </c>
      <c r="E101" s="208" t="s">
        <v>28</v>
      </c>
      <c r="F101" s="209" t="s">
        <v>309</v>
      </c>
      <c r="G101" s="207"/>
      <c r="H101" s="210">
        <v>6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141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128</v>
      </c>
    </row>
    <row r="102" spans="1:65" s="2" customFormat="1" ht="16.5" customHeight="1">
      <c r="A102" s="36"/>
      <c r="B102" s="37"/>
      <c r="C102" s="176" t="s">
        <v>135</v>
      </c>
      <c r="D102" s="176" t="s">
        <v>130</v>
      </c>
      <c r="E102" s="177" t="s">
        <v>316</v>
      </c>
      <c r="F102" s="178" t="s">
        <v>317</v>
      </c>
      <c r="G102" s="179" t="s">
        <v>306</v>
      </c>
      <c r="H102" s="180">
        <v>6</v>
      </c>
      <c r="I102" s="181"/>
      <c r="J102" s="182">
        <f>ROUND(I102*H102,2)</f>
        <v>0</v>
      </c>
      <c r="K102" s="178" t="s">
        <v>28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0.00017</v>
      </c>
      <c r="R102" s="185">
        <f>Q102*H102</f>
        <v>0.00102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135</v>
      </c>
      <c r="AT102" s="187" t="s">
        <v>130</v>
      </c>
      <c r="AU102" s="187" t="s">
        <v>84</v>
      </c>
      <c r="AY102" s="19" t="s">
        <v>128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135</v>
      </c>
      <c r="BK102" s="188">
        <f>ROUND(I102*H102,2)</f>
        <v>0</v>
      </c>
      <c r="BL102" s="19" t="s">
        <v>135</v>
      </c>
      <c r="BM102" s="187" t="s">
        <v>318</v>
      </c>
    </row>
    <row r="103" spans="1:47" s="2" customFormat="1" ht="10.2">
      <c r="A103" s="36"/>
      <c r="B103" s="37"/>
      <c r="C103" s="38"/>
      <c r="D103" s="189" t="s">
        <v>137</v>
      </c>
      <c r="E103" s="38"/>
      <c r="F103" s="190" t="s">
        <v>319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137</v>
      </c>
      <c r="AU103" s="19" t="s">
        <v>84</v>
      </c>
    </row>
    <row r="104" spans="2:51" s="13" customFormat="1" ht="10.2">
      <c r="B104" s="196"/>
      <c r="C104" s="197"/>
      <c r="D104" s="189" t="s">
        <v>141</v>
      </c>
      <c r="E104" s="198" t="s">
        <v>28</v>
      </c>
      <c r="F104" s="199" t="s">
        <v>320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141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128</v>
      </c>
    </row>
    <row r="105" spans="2:51" s="13" customFormat="1" ht="10.2">
      <c r="B105" s="196"/>
      <c r="C105" s="197"/>
      <c r="D105" s="189" t="s">
        <v>141</v>
      </c>
      <c r="E105" s="198" t="s">
        <v>28</v>
      </c>
      <c r="F105" s="199" t="s">
        <v>321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141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128</v>
      </c>
    </row>
    <row r="106" spans="2:51" s="14" customFormat="1" ht="10.2">
      <c r="B106" s="206"/>
      <c r="C106" s="207"/>
      <c r="D106" s="189" t="s">
        <v>141</v>
      </c>
      <c r="E106" s="208" t="s">
        <v>28</v>
      </c>
      <c r="F106" s="209" t="s">
        <v>309</v>
      </c>
      <c r="G106" s="207"/>
      <c r="H106" s="210">
        <v>6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141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128</v>
      </c>
    </row>
    <row r="107" spans="1:65" s="2" customFormat="1" ht="16.5" customHeight="1">
      <c r="A107" s="36"/>
      <c r="B107" s="37"/>
      <c r="C107" s="176" t="s">
        <v>169</v>
      </c>
      <c r="D107" s="176" t="s">
        <v>130</v>
      </c>
      <c r="E107" s="177" t="s">
        <v>265</v>
      </c>
      <c r="F107" s="178" t="s">
        <v>266</v>
      </c>
      <c r="G107" s="179" t="s">
        <v>146</v>
      </c>
      <c r="H107" s="180">
        <v>61.3</v>
      </c>
      <c r="I107" s="181"/>
      <c r="J107" s="182">
        <f>ROUND(I107*H107,2)</f>
        <v>0</v>
      </c>
      <c r="K107" s="178" t="s">
        <v>134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0.023</v>
      </c>
      <c r="T107" s="186">
        <f>S107*H107</f>
        <v>1.4099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135</v>
      </c>
      <c r="AT107" s="187" t="s">
        <v>130</v>
      </c>
      <c r="AU107" s="187" t="s">
        <v>84</v>
      </c>
      <c r="AY107" s="19" t="s">
        <v>128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135</v>
      </c>
      <c r="BK107" s="188">
        <f>ROUND(I107*H107,2)</f>
        <v>0</v>
      </c>
      <c r="BL107" s="19" t="s">
        <v>135</v>
      </c>
      <c r="BM107" s="187" t="s">
        <v>267</v>
      </c>
    </row>
    <row r="108" spans="1:47" s="2" customFormat="1" ht="28.8">
      <c r="A108" s="36"/>
      <c r="B108" s="37"/>
      <c r="C108" s="38"/>
      <c r="D108" s="189" t="s">
        <v>137</v>
      </c>
      <c r="E108" s="38"/>
      <c r="F108" s="190" t="s">
        <v>268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137</v>
      </c>
      <c r="AU108" s="19" t="s">
        <v>84</v>
      </c>
    </row>
    <row r="109" spans="1:47" s="2" customFormat="1" ht="10.2">
      <c r="A109" s="36"/>
      <c r="B109" s="37"/>
      <c r="C109" s="38"/>
      <c r="D109" s="194" t="s">
        <v>139</v>
      </c>
      <c r="E109" s="38"/>
      <c r="F109" s="195" t="s">
        <v>269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139</v>
      </c>
      <c r="AU109" s="19" t="s">
        <v>84</v>
      </c>
    </row>
    <row r="110" spans="2:51" s="13" customFormat="1" ht="10.2">
      <c r="B110" s="196"/>
      <c r="C110" s="197"/>
      <c r="D110" s="189" t="s">
        <v>141</v>
      </c>
      <c r="E110" s="198" t="s">
        <v>28</v>
      </c>
      <c r="F110" s="199" t="s">
        <v>322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141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128</v>
      </c>
    </row>
    <row r="111" spans="2:51" s="14" customFormat="1" ht="10.2">
      <c r="B111" s="206"/>
      <c r="C111" s="207"/>
      <c r="D111" s="189" t="s">
        <v>141</v>
      </c>
      <c r="E111" s="208" t="s">
        <v>28</v>
      </c>
      <c r="F111" s="209" t="s">
        <v>303</v>
      </c>
      <c r="G111" s="207"/>
      <c r="H111" s="210">
        <v>61.3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141</v>
      </c>
      <c r="AU111" s="216" t="s">
        <v>84</v>
      </c>
      <c r="AV111" s="14" t="s">
        <v>84</v>
      </c>
      <c r="AW111" s="14" t="s">
        <v>35</v>
      </c>
      <c r="AX111" s="14" t="s">
        <v>82</v>
      </c>
      <c r="AY111" s="216" t="s">
        <v>128</v>
      </c>
    </row>
    <row r="112" spans="2:63" s="12" customFormat="1" ht="22.8" customHeight="1">
      <c r="B112" s="160"/>
      <c r="C112" s="161"/>
      <c r="D112" s="162" t="s">
        <v>73</v>
      </c>
      <c r="E112" s="174" t="s">
        <v>278</v>
      </c>
      <c r="F112" s="174" t="s">
        <v>279</v>
      </c>
      <c r="G112" s="161"/>
      <c r="H112" s="161"/>
      <c r="I112" s="164"/>
      <c r="J112" s="175">
        <f>BK112</f>
        <v>0</v>
      </c>
      <c r="K112" s="161"/>
      <c r="L112" s="166"/>
      <c r="M112" s="167"/>
      <c r="N112" s="168"/>
      <c r="O112" s="168"/>
      <c r="P112" s="169">
        <f>SUM(P113:P117)</f>
        <v>0</v>
      </c>
      <c r="Q112" s="168"/>
      <c r="R112" s="169">
        <f>SUM(R113:R117)</f>
        <v>0</v>
      </c>
      <c r="S112" s="168"/>
      <c r="T112" s="170">
        <f>SUM(T113:T117)</f>
        <v>0</v>
      </c>
      <c r="AR112" s="171" t="s">
        <v>82</v>
      </c>
      <c r="AT112" s="172" t="s">
        <v>73</v>
      </c>
      <c r="AU112" s="172" t="s">
        <v>82</v>
      </c>
      <c r="AY112" s="171" t="s">
        <v>128</v>
      </c>
      <c r="BK112" s="173">
        <f>SUM(BK113:BK117)</f>
        <v>0</v>
      </c>
    </row>
    <row r="113" spans="1:65" s="2" customFormat="1" ht="16.5" customHeight="1">
      <c r="A113" s="36"/>
      <c r="B113" s="37"/>
      <c r="C113" s="176" t="s">
        <v>179</v>
      </c>
      <c r="D113" s="176" t="s">
        <v>130</v>
      </c>
      <c r="E113" s="177" t="s">
        <v>281</v>
      </c>
      <c r="F113" s="178" t="s">
        <v>282</v>
      </c>
      <c r="G113" s="179" t="s">
        <v>283</v>
      </c>
      <c r="H113" s="180">
        <v>1.41</v>
      </c>
      <c r="I113" s="181"/>
      <c r="J113" s="182">
        <f>ROUND(I113*H113,2)</f>
        <v>0</v>
      </c>
      <c r="K113" s="178" t="s">
        <v>28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284</v>
      </c>
      <c r="AT113" s="187" t="s">
        <v>130</v>
      </c>
      <c r="AU113" s="187" t="s">
        <v>84</v>
      </c>
      <c r="AY113" s="19" t="s">
        <v>128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135</v>
      </c>
      <c r="BK113" s="188">
        <f>ROUND(I113*H113,2)</f>
        <v>0</v>
      </c>
      <c r="BL113" s="19" t="s">
        <v>284</v>
      </c>
      <c r="BM113" s="187" t="s">
        <v>323</v>
      </c>
    </row>
    <row r="114" spans="1:47" s="2" customFormat="1" ht="19.2">
      <c r="A114" s="36"/>
      <c r="B114" s="37"/>
      <c r="C114" s="38"/>
      <c r="D114" s="189" t="s">
        <v>137</v>
      </c>
      <c r="E114" s="38"/>
      <c r="F114" s="190" t="s">
        <v>286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84</v>
      </c>
    </row>
    <row r="115" spans="2:51" s="13" customFormat="1" ht="10.2">
      <c r="B115" s="196"/>
      <c r="C115" s="197"/>
      <c r="D115" s="189" t="s">
        <v>141</v>
      </c>
      <c r="E115" s="198" t="s">
        <v>28</v>
      </c>
      <c r="F115" s="199" t="s">
        <v>324</v>
      </c>
      <c r="G115" s="197"/>
      <c r="H115" s="198" t="s">
        <v>28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141</v>
      </c>
      <c r="AU115" s="205" t="s">
        <v>84</v>
      </c>
      <c r="AV115" s="13" t="s">
        <v>82</v>
      </c>
      <c r="AW115" s="13" t="s">
        <v>35</v>
      </c>
      <c r="AX115" s="13" t="s">
        <v>74</v>
      </c>
      <c r="AY115" s="205" t="s">
        <v>128</v>
      </c>
    </row>
    <row r="116" spans="2:51" s="13" customFormat="1" ht="10.2">
      <c r="B116" s="196"/>
      <c r="C116" s="197"/>
      <c r="D116" s="189" t="s">
        <v>141</v>
      </c>
      <c r="E116" s="198" t="s">
        <v>28</v>
      </c>
      <c r="F116" s="199" t="s">
        <v>291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141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128</v>
      </c>
    </row>
    <row r="117" spans="2:51" s="14" customFormat="1" ht="10.2">
      <c r="B117" s="206"/>
      <c r="C117" s="207"/>
      <c r="D117" s="189" t="s">
        <v>141</v>
      </c>
      <c r="E117" s="208" t="s">
        <v>28</v>
      </c>
      <c r="F117" s="209" t="s">
        <v>325</v>
      </c>
      <c r="G117" s="207"/>
      <c r="H117" s="210">
        <v>1.41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141</v>
      </c>
      <c r="AU117" s="216" t="s">
        <v>84</v>
      </c>
      <c r="AV117" s="14" t="s">
        <v>84</v>
      </c>
      <c r="AW117" s="14" t="s">
        <v>35</v>
      </c>
      <c r="AX117" s="14" t="s">
        <v>82</v>
      </c>
      <c r="AY117" s="216" t="s">
        <v>128</v>
      </c>
    </row>
    <row r="118" spans="2:63" s="12" customFormat="1" ht="22.8" customHeight="1">
      <c r="B118" s="160"/>
      <c r="C118" s="161"/>
      <c r="D118" s="162" t="s">
        <v>73</v>
      </c>
      <c r="E118" s="174" t="s">
        <v>293</v>
      </c>
      <c r="F118" s="174" t="s">
        <v>294</v>
      </c>
      <c r="G118" s="161"/>
      <c r="H118" s="161"/>
      <c r="I118" s="164"/>
      <c r="J118" s="175">
        <f>BK118</f>
        <v>0</v>
      </c>
      <c r="K118" s="161"/>
      <c r="L118" s="166"/>
      <c r="M118" s="167"/>
      <c r="N118" s="168"/>
      <c r="O118" s="168"/>
      <c r="P118" s="169">
        <f>SUM(P119:P121)</f>
        <v>0</v>
      </c>
      <c r="Q118" s="168"/>
      <c r="R118" s="169">
        <f>SUM(R119:R121)</f>
        <v>0</v>
      </c>
      <c r="S118" s="168"/>
      <c r="T118" s="170">
        <f>SUM(T119:T121)</f>
        <v>0</v>
      </c>
      <c r="AR118" s="171" t="s">
        <v>82</v>
      </c>
      <c r="AT118" s="172" t="s">
        <v>73</v>
      </c>
      <c r="AU118" s="172" t="s">
        <v>82</v>
      </c>
      <c r="AY118" s="171" t="s">
        <v>128</v>
      </c>
      <c r="BK118" s="173">
        <f>SUM(BK119:BK121)</f>
        <v>0</v>
      </c>
    </row>
    <row r="119" spans="1:65" s="2" customFormat="1" ht="16.5" customHeight="1">
      <c r="A119" s="36"/>
      <c r="B119" s="37"/>
      <c r="C119" s="176" t="s">
        <v>190</v>
      </c>
      <c r="D119" s="176" t="s">
        <v>130</v>
      </c>
      <c r="E119" s="177" t="s">
        <v>296</v>
      </c>
      <c r="F119" s="178" t="s">
        <v>297</v>
      </c>
      <c r="G119" s="179" t="s">
        <v>283</v>
      </c>
      <c r="H119" s="180">
        <v>8.02</v>
      </c>
      <c r="I119" s="181"/>
      <c r="J119" s="182">
        <f>ROUND(I119*H119,2)</f>
        <v>0</v>
      </c>
      <c r="K119" s="178" t="s">
        <v>134</v>
      </c>
      <c r="L119" s="41"/>
      <c r="M119" s="183" t="s">
        <v>28</v>
      </c>
      <c r="N119" s="184" t="s">
        <v>47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135</v>
      </c>
      <c r="AT119" s="187" t="s">
        <v>130</v>
      </c>
      <c r="AU119" s="187" t="s">
        <v>84</v>
      </c>
      <c r="AY119" s="19" t="s">
        <v>128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135</v>
      </c>
      <c r="BK119" s="188">
        <f>ROUND(I119*H119,2)</f>
        <v>0</v>
      </c>
      <c r="BL119" s="19" t="s">
        <v>135</v>
      </c>
      <c r="BM119" s="187" t="s">
        <v>298</v>
      </c>
    </row>
    <row r="120" spans="1:47" s="2" customFormat="1" ht="10.2">
      <c r="A120" s="36"/>
      <c r="B120" s="37"/>
      <c r="C120" s="38"/>
      <c r="D120" s="189" t="s">
        <v>137</v>
      </c>
      <c r="E120" s="38"/>
      <c r="F120" s="190" t="s">
        <v>299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84</v>
      </c>
    </row>
    <row r="121" spans="1:47" s="2" customFormat="1" ht="10.2">
      <c r="A121" s="36"/>
      <c r="B121" s="37"/>
      <c r="C121" s="38"/>
      <c r="D121" s="194" t="s">
        <v>139</v>
      </c>
      <c r="E121" s="38"/>
      <c r="F121" s="195" t="s">
        <v>300</v>
      </c>
      <c r="G121" s="38"/>
      <c r="H121" s="38"/>
      <c r="I121" s="191"/>
      <c r="J121" s="38"/>
      <c r="K121" s="38"/>
      <c r="L121" s="41"/>
      <c r="M121" s="239"/>
      <c r="N121" s="240"/>
      <c r="O121" s="241"/>
      <c r="P121" s="241"/>
      <c r="Q121" s="241"/>
      <c r="R121" s="241"/>
      <c r="S121" s="241"/>
      <c r="T121" s="242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139</v>
      </c>
      <c r="AU121" s="19" t="s">
        <v>84</v>
      </c>
    </row>
    <row r="122" spans="1:31" s="2" customFormat="1" ht="6.9" customHeight="1">
      <c r="A122" s="36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1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sheetProtection algorithmName="SHA-512" hashValue="C5V3zZlTZHyKM/mTWQwzXxtu1dt14WVnl8qPf17zuyouRxhbFRVD1p4PBHVdfHAXGtjVLsEBQmKZlDGB+W6Qqg==" saltValue="2EON/x1uug6rxs/cmQ0me3ObdfC/iH6HZytogzZqhovGaUa4RwqJZQ3G81k72wIwOkaXhgN1G5XOw24IOafy9A==" spinCount="100000" sheet="1" objects="1" scenarios="1" formatColumns="0" formatRows="0" autoFilter="0"/>
  <autoFilter ref="C83:K12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628635552"/>
    <hyperlink ref="F99" r:id="rId2" display="https://podminky.urs.cz/item/CS_URS_2023_02/919735126"/>
    <hyperlink ref="F109" r:id="rId3" display="https://podminky.urs.cz/item/CS_URS_2023_02/938903211"/>
    <hyperlink ref="F121" r:id="rId4" display="https://podminky.urs.cz/item/CS_URS_2023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90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Opatovice, oprava spárování dlážděných přelivných ploch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326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11. 12. 2023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39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ROUND((SUM(BE84:BE111)),2)</f>
        <v>0</v>
      </c>
      <c r="G33" s="36"/>
      <c r="H33" s="36"/>
      <c r="I33" s="121">
        <v>0.21</v>
      </c>
      <c r="J33" s="120">
        <f>ROUND(((SUM(BE84:BE111))*I33),2)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ROUND((SUM(BF84:BF111)),2)</f>
        <v>0</v>
      </c>
      <c r="G34" s="36"/>
      <c r="H34" s="36"/>
      <c r="I34" s="121">
        <v>0.15</v>
      </c>
      <c r="J34" s="120">
        <f>ROUND(((SUM(BF84:BF111))*I34),2)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ROUND((SUM(BG84:BG111)),2)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ROUND((SUM(BH84:BH111)),2)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ROUND((SUM(BI84:BI111)),2)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Opatovice, oprava spárování dlážděných přelivných ploch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SO 03 - Oprava jezu u paty jezu (doplnění betonu)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Březhrad, Výsoká n/L.</v>
      </c>
      <c r="G52" s="38"/>
      <c r="H52" s="38"/>
      <c r="I52" s="31" t="s">
        <v>24</v>
      </c>
      <c r="J52" s="62" t="str">
        <f>IF(J12="","",J12)</f>
        <v>11. 12. 2023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2, Pardubice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106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107</v>
      </c>
      <c r="E62" s="146"/>
      <c r="F62" s="146"/>
      <c r="G62" s="146"/>
      <c r="H62" s="146"/>
      <c r="I62" s="146"/>
      <c r="J62" s="147">
        <f>J92</f>
        <v>0</v>
      </c>
      <c r="K62" s="144"/>
      <c r="L62" s="148"/>
    </row>
    <row r="63" spans="2:12" s="10" customFormat="1" ht="19.95" customHeight="1">
      <c r="B63" s="143"/>
      <c r="C63" s="144"/>
      <c r="D63" s="145" t="s">
        <v>111</v>
      </c>
      <c r="E63" s="146"/>
      <c r="F63" s="146"/>
      <c r="G63" s="146"/>
      <c r="H63" s="146"/>
      <c r="I63" s="146"/>
      <c r="J63" s="147">
        <f>J103</f>
        <v>0</v>
      </c>
      <c r="K63" s="144"/>
      <c r="L63" s="148"/>
    </row>
    <row r="64" spans="2:12" s="10" customFormat="1" ht="19.95" customHeight="1">
      <c r="B64" s="143"/>
      <c r="C64" s="144"/>
      <c r="D64" s="145" t="s">
        <v>112</v>
      </c>
      <c r="E64" s="146"/>
      <c r="F64" s="146"/>
      <c r="G64" s="146"/>
      <c r="H64" s="146"/>
      <c r="I64" s="146"/>
      <c r="J64" s="147">
        <f>J108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113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VD Opatovice, oprava spárování dlážděných přelivných ploch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99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7" t="str">
        <f>E9</f>
        <v>SO 03 - Oprava jezu u paty jezu (doplnění betonu)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Březhrad, Výsoká n/L.</v>
      </c>
      <c r="G78" s="38"/>
      <c r="H78" s="38"/>
      <c r="I78" s="31" t="s">
        <v>24</v>
      </c>
      <c r="J78" s="62" t="str">
        <f>IF(J12="","",J12)</f>
        <v>11. 12. 2023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2, Pardubice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114</v>
      </c>
      <c r="D83" s="152" t="s">
        <v>59</v>
      </c>
      <c r="E83" s="152" t="s">
        <v>55</v>
      </c>
      <c r="F83" s="152" t="s">
        <v>56</v>
      </c>
      <c r="G83" s="152" t="s">
        <v>115</v>
      </c>
      <c r="H83" s="152" t="s">
        <v>116</v>
      </c>
      <c r="I83" s="152" t="s">
        <v>117</v>
      </c>
      <c r="J83" s="152" t="s">
        <v>103</v>
      </c>
      <c r="K83" s="153" t="s">
        <v>118</v>
      </c>
      <c r="L83" s="154"/>
      <c r="M83" s="71" t="s">
        <v>28</v>
      </c>
      <c r="N83" s="72" t="s">
        <v>44</v>
      </c>
      <c r="O83" s="72" t="s">
        <v>119</v>
      </c>
      <c r="P83" s="72" t="s">
        <v>120</v>
      </c>
      <c r="Q83" s="72" t="s">
        <v>121</v>
      </c>
      <c r="R83" s="72" t="s">
        <v>122</v>
      </c>
      <c r="S83" s="72" t="s">
        <v>123</v>
      </c>
      <c r="T83" s="73" t="s">
        <v>124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125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40.7371378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104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126</v>
      </c>
      <c r="F85" s="163" t="s">
        <v>127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P86+P92+P103+P108</f>
        <v>0</v>
      </c>
      <c r="Q85" s="168"/>
      <c r="R85" s="169">
        <f>R86+R92+R103+R108</f>
        <v>40.7371378</v>
      </c>
      <c r="S85" s="168"/>
      <c r="T85" s="170">
        <f>T86+T92+T103+T108</f>
        <v>0</v>
      </c>
      <c r="AR85" s="171" t="s">
        <v>82</v>
      </c>
      <c r="AT85" s="172" t="s">
        <v>73</v>
      </c>
      <c r="AU85" s="172" t="s">
        <v>74</v>
      </c>
      <c r="AY85" s="171" t="s">
        <v>128</v>
      </c>
      <c r="BK85" s="173">
        <f>BK86+BK92+BK103+BK108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82</v>
      </c>
      <c r="F86" s="174" t="s">
        <v>129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SUM(P87:P91)</f>
        <v>0</v>
      </c>
      <c r="Q86" s="168"/>
      <c r="R86" s="169">
        <f>SUM(R87:R91)</f>
        <v>0</v>
      </c>
      <c r="S86" s="168"/>
      <c r="T86" s="170">
        <f>SUM(T87:T91)</f>
        <v>0</v>
      </c>
      <c r="AR86" s="171" t="s">
        <v>82</v>
      </c>
      <c r="AT86" s="172" t="s">
        <v>73</v>
      </c>
      <c r="AU86" s="172" t="s">
        <v>82</v>
      </c>
      <c r="AY86" s="171" t="s">
        <v>128</v>
      </c>
      <c r="BK86" s="173">
        <f>SUM(BK87:BK91)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130</v>
      </c>
      <c r="E87" s="177" t="s">
        <v>327</v>
      </c>
      <c r="F87" s="178" t="s">
        <v>328</v>
      </c>
      <c r="G87" s="179" t="s">
        <v>159</v>
      </c>
      <c r="H87" s="180">
        <v>16.56</v>
      </c>
      <c r="I87" s="181"/>
      <c r="J87" s="182">
        <f>ROUND(I87*H87,2)</f>
        <v>0</v>
      </c>
      <c r="K87" s="178" t="s">
        <v>134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135</v>
      </c>
      <c r="AT87" s="187" t="s">
        <v>130</v>
      </c>
      <c r="AU87" s="187" t="s">
        <v>84</v>
      </c>
      <c r="AY87" s="19" t="s">
        <v>128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135</v>
      </c>
      <c r="BK87" s="188">
        <f>ROUND(I87*H87,2)</f>
        <v>0</v>
      </c>
      <c r="BL87" s="19" t="s">
        <v>135</v>
      </c>
      <c r="BM87" s="187" t="s">
        <v>329</v>
      </c>
    </row>
    <row r="88" spans="1:47" s="2" customFormat="1" ht="19.2">
      <c r="A88" s="36"/>
      <c r="B88" s="37"/>
      <c r="C88" s="38"/>
      <c r="D88" s="189" t="s">
        <v>137</v>
      </c>
      <c r="E88" s="38"/>
      <c r="F88" s="190" t="s">
        <v>330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137</v>
      </c>
      <c r="AU88" s="19" t="s">
        <v>84</v>
      </c>
    </row>
    <row r="89" spans="1:47" s="2" customFormat="1" ht="10.2">
      <c r="A89" s="36"/>
      <c r="B89" s="37"/>
      <c r="C89" s="38"/>
      <c r="D89" s="194" t="s">
        <v>139</v>
      </c>
      <c r="E89" s="38"/>
      <c r="F89" s="195" t="s">
        <v>331</v>
      </c>
      <c r="G89" s="38"/>
      <c r="H89" s="38"/>
      <c r="I89" s="191"/>
      <c r="J89" s="38"/>
      <c r="K89" s="38"/>
      <c r="L89" s="41"/>
      <c r="M89" s="192"/>
      <c r="N89" s="193"/>
      <c r="O89" s="67"/>
      <c r="P89" s="67"/>
      <c r="Q89" s="67"/>
      <c r="R89" s="67"/>
      <c r="S89" s="67"/>
      <c r="T89" s="6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139</v>
      </c>
      <c r="AU89" s="19" t="s">
        <v>84</v>
      </c>
    </row>
    <row r="90" spans="2:51" s="13" customFormat="1" ht="20.4">
      <c r="B90" s="196"/>
      <c r="C90" s="197"/>
      <c r="D90" s="189" t="s">
        <v>141</v>
      </c>
      <c r="E90" s="198" t="s">
        <v>28</v>
      </c>
      <c r="F90" s="199" t="s">
        <v>332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141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128</v>
      </c>
    </row>
    <row r="91" spans="2:51" s="14" customFormat="1" ht="10.2">
      <c r="B91" s="206"/>
      <c r="C91" s="207"/>
      <c r="D91" s="189" t="s">
        <v>141</v>
      </c>
      <c r="E91" s="208" t="s">
        <v>28</v>
      </c>
      <c r="F91" s="209" t="s">
        <v>333</v>
      </c>
      <c r="G91" s="207"/>
      <c r="H91" s="210">
        <v>16.56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141</v>
      </c>
      <c r="AU91" s="216" t="s">
        <v>84</v>
      </c>
      <c r="AV91" s="14" t="s">
        <v>84</v>
      </c>
      <c r="AW91" s="14" t="s">
        <v>35</v>
      </c>
      <c r="AX91" s="14" t="s">
        <v>82</v>
      </c>
      <c r="AY91" s="216" t="s">
        <v>128</v>
      </c>
    </row>
    <row r="92" spans="2:63" s="12" customFormat="1" ht="22.8" customHeight="1">
      <c r="B92" s="160"/>
      <c r="C92" s="161"/>
      <c r="D92" s="162" t="s">
        <v>73</v>
      </c>
      <c r="E92" s="174" t="s">
        <v>151</v>
      </c>
      <c r="F92" s="174" t="s">
        <v>205</v>
      </c>
      <c r="G92" s="161"/>
      <c r="H92" s="161"/>
      <c r="I92" s="164"/>
      <c r="J92" s="175">
        <f>BK92</f>
        <v>0</v>
      </c>
      <c r="K92" s="161"/>
      <c r="L92" s="166"/>
      <c r="M92" s="167"/>
      <c r="N92" s="168"/>
      <c r="O92" s="168"/>
      <c r="P92" s="169">
        <f>SUM(P93:P102)</f>
        <v>0</v>
      </c>
      <c r="Q92" s="168"/>
      <c r="R92" s="169">
        <f>SUM(R93:R102)</f>
        <v>40.7371378</v>
      </c>
      <c r="S92" s="168"/>
      <c r="T92" s="170">
        <f>SUM(T93:T102)</f>
        <v>0</v>
      </c>
      <c r="AR92" s="171" t="s">
        <v>82</v>
      </c>
      <c r="AT92" s="172" t="s">
        <v>73</v>
      </c>
      <c r="AU92" s="172" t="s">
        <v>82</v>
      </c>
      <c r="AY92" s="171" t="s">
        <v>128</v>
      </c>
      <c r="BK92" s="173">
        <f>SUM(BK93:BK102)</f>
        <v>0</v>
      </c>
    </row>
    <row r="93" spans="1:65" s="2" customFormat="1" ht="16.5" customHeight="1">
      <c r="A93" s="36"/>
      <c r="B93" s="37"/>
      <c r="C93" s="176" t="s">
        <v>84</v>
      </c>
      <c r="D93" s="176" t="s">
        <v>130</v>
      </c>
      <c r="E93" s="177" t="s">
        <v>207</v>
      </c>
      <c r="F93" s="178" t="s">
        <v>208</v>
      </c>
      <c r="G93" s="179" t="s">
        <v>159</v>
      </c>
      <c r="H93" s="180">
        <v>17.67</v>
      </c>
      <c r="I93" s="181"/>
      <c r="J93" s="182">
        <f>ROUND(I93*H93,2)</f>
        <v>0</v>
      </c>
      <c r="K93" s="178" t="s">
        <v>134</v>
      </c>
      <c r="L93" s="41"/>
      <c r="M93" s="183" t="s">
        <v>28</v>
      </c>
      <c r="N93" s="184" t="s">
        <v>47</v>
      </c>
      <c r="O93" s="67"/>
      <c r="P93" s="185">
        <f>O93*H93</f>
        <v>0</v>
      </c>
      <c r="Q93" s="185">
        <v>2.30102</v>
      </c>
      <c r="R93" s="185">
        <f>Q93*H93</f>
        <v>40.6590234</v>
      </c>
      <c r="S93" s="185">
        <v>0</v>
      </c>
      <c r="T93" s="186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7" t="s">
        <v>135</v>
      </c>
      <c r="AT93" s="187" t="s">
        <v>130</v>
      </c>
      <c r="AU93" s="187" t="s">
        <v>84</v>
      </c>
      <c r="AY93" s="19" t="s">
        <v>128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9" t="s">
        <v>135</v>
      </c>
      <c r="BK93" s="188">
        <f>ROUND(I93*H93,2)</f>
        <v>0</v>
      </c>
      <c r="BL93" s="19" t="s">
        <v>135</v>
      </c>
      <c r="BM93" s="187" t="s">
        <v>334</v>
      </c>
    </row>
    <row r="94" spans="1:47" s="2" customFormat="1" ht="10.2">
      <c r="A94" s="36"/>
      <c r="B94" s="37"/>
      <c r="C94" s="38"/>
      <c r="D94" s="189" t="s">
        <v>137</v>
      </c>
      <c r="E94" s="38"/>
      <c r="F94" s="190" t="s">
        <v>210</v>
      </c>
      <c r="G94" s="38"/>
      <c r="H94" s="38"/>
      <c r="I94" s="191"/>
      <c r="J94" s="38"/>
      <c r="K94" s="38"/>
      <c r="L94" s="41"/>
      <c r="M94" s="192"/>
      <c r="N94" s="193"/>
      <c r="O94" s="67"/>
      <c r="P94" s="67"/>
      <c r="Q94" s="67"/>
      <c r="R94" s="67"/>
      <c r="S94" s="67"/>
      <c r="T94" s="6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137</v>
      </c>
      <c r="AU94" s="19" t="s">
        <v>84</v>
      </c>
    </row>
    <row r="95" spans="1:47" s="2" customFormat="1" ht="10.2">
      <c r="A95" s="36"/>
      <c r="B95" s="37"/>
      <c r="C95" s="38"/>
      <c r="D95" s="194" t="s">
        <v>139</v>
      </c>
      <c r="E95" s="38"/>
      <c r="F95" s="195" t="s">
        <v>211</v>
      </c>
      <c r="G95" s="38"/>
      <c r="H95" s="38"/>
      <c r="I95" s="191"/>
      <c r="J95" s="38"/>
      <c r="K95" s="38"/>
      <c r="L95" s="41"/>
      <c r="M95" s="192"/>
      <c r="N95" s="193"/>
      <c r="O95" s="67"/>
      <c r="P95" s="67"/>
      <c r="Q95" s="67"/>
      <c r="R95" s="67"/>
      <c r="S95" s="67"/>
      <c r="T95" s="68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139</v>
      </c>
      <c r="AU95" s="19" t="s">
        <v>84</v>
      </c>
    </row>
    <row r="96" spans="2:51" s="13" customFormat="1" ht="10.2">
      <c r="B96" s="196"/>
      <c r="C96" s="197"/>
      <c r="D96" s="189" t="s">
        <v>141</v>
      </c>
      <c r="E96" s="198" t="s">
        <v>28</v>
      </c>
      <c r="F96" s="199" t="s">
        <v>335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141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128</v>
      </c>
    </row>
    <row r="97" spans="2:51" s="14" customFormat="1" ht="10.2">
      <c r="B97" s="206"/>
      <c r="C97" s="207"/>
      <c r="D97" s="189" t="s">
        <v>141</v>
      </c>
      <c r="E97" s="208" t="s">
        <v>28</v>
      </c>
      <c r="F97" s="209" t="s">
        <v>336</v>
      </c>
      <c r="G97" s="207"/>
      <c r="H97" s="210">
        <v>17.67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141</v>
      </c>
      <c r="AU97" s="216" t="s">
        <v>84</v>
      </c>
      <c r="AV97" s="14" t="s">
        <v>84</v>
      </c>
      <c r="AW97" s="14" t="s">
        <v>35</v>
      </c>
      <c r="AX97" s="14" t="s">
        <v>82</v>
      </c>
      <c r="AY97" s="216" t="s">
        <v>128</v>
      </c>
    </row>
    <row r="98" spans="1:65" s="2" customFormat="1" ht="16.5" customHeight="1">
      <c r="A98" s="36"/>
      <c r="B98" s="37"/>
      <c r="C98" s="176" t="s">
        <v>151</v>
      </c>
      <c r="D98" s="176" t="s">
        <v>130</v>
      </c>
      <c r="E98" s="177" t="s">
        <v>337</v>
      </c>
      <c r="F98" s="178" t="s">
        <v>338</v>
      </c>
      <c r="G98" s="179" t="s">
        <v>283</v>
      </c>
      <c r="H98" s="180">
        <v>0.074</v>
      </c>
      <c r="I98" s="181"/>
      <c r="J98" s="182">
        <f>ROUND(I98*H98,2)</f>
        <v>0</v>
      </c>
      <c r="K98" s="178" t="s">
        <v>134</v>
      </c>
      <c r="L98" s="41"/>
      <c r="M98" s="183" t="s">
        <v>28</v>
      </c>
      <c r="N98" s="184" t="s">
        <v>47</v>
      </c>
      <c r="O98" s="67"/>
      <c r="P98" s="185">
        <f>O98*H98</f>
        <v>0</v>
      </c>
      <c r="Q98" s="185">
        <v>1.0556</v>
      </c>
      <c r="R98" s="185">
        <f>Q98*H98</f>
        <v>0.0781144</v>
      </c>
      <c r="S98" s="185">
        <v>0</v>
      </c>
      <c r="T98" s="18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7" t="s">
        <v>135</v>
      </c>
      <c r="AT98" s="187" t="s">
        <v>130</v>
      </c>
      <c r="AU98" s="187" t="s">
        <v>84</v>
      </c>
      <c r="AY98" s="19" t="s">
        <v>128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9" t="s">
        <v>135</v>
      </c>
      <c r="BK98" s="188">
        <f>ROUND(I98*H98,2)</f>
        <v>0</v>
      </c>
      <c r="BL98" s="19" t="s">
        <v>135</v>
      </c>
      <c r="BM98" s="187" t="s">
        <v>339</v>
      </c>
    </row>
    <row r="99" spans="1:47" s="2" customFormat="1" ht="28.8">
      <c r="A99" s="36"/>
      <c r="B99" s="37"/>
      <c r="C99" s="38"/>
      <c r="D99" s="189" t="s">
        <v>137</v>
      </c>
      <c r="E99" s="38"/>
      <c r="F99" s="190" t="s">
        <v>340</v>
      </c>
      <c r="G99" s="38"/>
      <c r="H99" s="38"/>
      <c r="I99" s="191"/>
      <c r="J99" s="38"/>
      <c r="K99" s="38"/>
      <c r="L99" s="41"/>
      <c r="M99" s="192"/>
      <c r="N99" s="193"/>
      <c r="O99" s="67"/>
      <c r="P99" s="67"/>
      <c r="Q99" s="67"/>
      <c r="R99" s="67"/>
      <c r="S99" s="67"/>
      <c r="T99" s="68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137</v>
      </c>
      <c r="AU99" s="19" t="s">
        <v>84</v>
      </c>
    </row>
    <row r="100" spans="1:47" s="2" customFormat="1" ht="10.2">
      <c r="A100" s="36"/>
      <c r="B100" s="37"/>
      <c r="C100" s="38"/>
      <c r="D100" s="194" t="s">
        <v>139</v>
      </c>
      <c r="E100" s="38"/>
      <c r="F100" s="195" t="s">
        <v>341</v>
      </c>
      <c r="G100" s="38"/>
      <c r="H100" s="38"/>
      <c r="I100" s="191"/>
      <c r="J100" s="38"/>
      <c r="K100" s="38"/>
      <c r="L100" s="41"/>
      <c r="M100" s="192"/>
      <c r="N100" s="193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139</v>
      </c>
      <c r="AU100" s="19" t="s">
        <v>84</v>
      </c>
    </row>
    <row r="101" spans="2:51" s="13" customFormat="1" ht="10.2">
      <c r="B101" s="196"/>
      <c r="C101" s="197"/>
      <c r="D101" s="189" t="s">
        <v>141</v>
      </c>
      <c r="E101" s="198" t="s">
        <v>28</v>
      </c>
      <c r="F101" s="199" t="s">
        <v>342</v>
      </c>
      <c r="G101" s="197"/>
      <c r="H101" s="198" t="s">
        <v>28</v>
      </c>
      <c r="I101" s="200"/>
      <c r="J101" s="197"/>
      <c r="K101" s="197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141</v>
      </c>
      <c r="AU101" s="205" t="s">
        <v>84</v>
      </c>
      <c r="AV101" s="13" t="s">
        <v>82</v>
      </c>
      <c r="AW101" s="13" t="s">
        <v>35</v>
      </c>
      <c r="AX101" s="13" t="s">
        <v>74</v>
      </c>
      <c r="AY101" s="205" t="s">
        <v>128</v>
      </c>
    </row>
    <row r="102" spans="2:51" s="14" customFormat="1" ht="10.2">
      <c r="B102" s="206"/>
      <c r="C102" s="207"/>
      <c r="D102" s="189" t="s">
        <v>141</v>
      </c>
      <c r="E102" s="208" t="s">
        <v>28</v>
      </c>
      <c r="F102" s="209" t="s">
        <v>343</v>
      </c>
      <c r="G102" s="207"/>
      <c r="H102" s="210">
        <v>0.074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141</v>
      </c>
      <c r="AU102" s="216" t="s">
        <v>84</v>
      </c>
      <c r="AV102" s="14" t="s">
        <v>84</v>
      </c>
      <c r="AW102" s="14" t="s">
        <v>35</v>
      </c>
      <c r="AX102" s="14" t="s">
        <v>82</v>
      </c>
      <c r="AY102" s="216" t="s">
        <v>128</v>
      </c>
    </row>
    <row r="103" spans="2:63" s="12" customFormat="1" ht="22.8" customHeight="1">
      <c r="B103" s="160"/>
      <c r="C103" s="161"/>
      <c r="D103" s="162" t="s">
        <v>73</v>
      </c>
      <c r="E103" s="174" t="s">
        <v>278</v>
      </c>
      <c r="F103" s="174" t="s">
        <v>279</v>
      </c>
      <c r="G103" s="161"/>
      <c r="H103" s="161"/>
      <c r="I103" s="164"/>
      <c r="J103" s="175">
        <f>BK103</f>
        <v>0</v>
      </c>
      <c r="K103" s="161"/>
      <c r="L103" s="166"/>
      <c r="M103" s="167"/>
      <c r="N103" s="168"/>
      <c r="O103" s="168"/>
      <c r="P103" s="169">
        <f>SUM(P104:P107)</f>
        <v>0</v>
      </c>
      <c r="Q103" s="168"/>
      <c r="R103" s="169">
        <f>SUM(R104:R107)</f>
        <v>0</v>
      </c>
      <c r="S103" s="168"/>
      <c r="T103" s="170">
        <f>SUM(T104:T107)</f>
        <v>0</v>
      </c>
      <c r="AR103" s="171" t="s">
        <v>82</v>
      </c>
      <c r="AT103" s="172" t="s">
        <v>73</v>
      </c>
      <c r="AU103" s="172" t="s">
        <v>82</v>
      </c>
      <c r="AY103" s="171" t="s">
        <v>128</v>
      </c>
      <c r="BK103" s="173">
        <f>SUM(BK104:BK107)</f>
        <v>0</v>
      </c>
    </row>
    <row r="104" spans="1:65" s="2" customFormat="1" ht="16.5" customHeight="1">
      <c r="A104" s="36"/>
      <c r="B104" s="37"/>
      <c r="C104" s="176" t="s">
        <v>135</v>
      </c>
      <c r="D104" s="176" t="s">
        <v>130</v>
      </c>
      <c r="E104" s="177" t="s">
        <v>344</v>
      </c>
      <c r="F104" s="178" t="s">
        <v>345</v>
      </c>
      <c r="G104" s="179" t="s">
        <v>283</v>
      </c>
      <c r="H104" s="180">
        <v>33.12</v>
      </c>
      <c r="I104" s="181"/>
      <c r="J104" s="182">
        <f>ROUND(I104*H104,2)</f>
        <v>0</v>
      </c>
      <c r="K104" s="178" t="s">
        <v>28</v>
      </c>
      <c r="L104" s="41"/>
      <c r="M104" s="183" t="s">
        <v>28</v>
      </c>
      <c r="N104" s="184" t="s">
        <v>47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135</v>
      </c>
      <c r="AT104" s="187" t="s">
        <v>130</v>
      </c>
      <c r="AU104" s="187" t="s">
        <v>84</v>
      </c>
      <c r="AY104" s="19" t="s">
        <v>128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135</v>
      </c>
      <c r="BK104" s="188">
        <f>ROUND(I104*H104,2)</f>
        <v>0</v>
      </c>
      <c r="BL104" s="19" t="s">
        <v>135</v>
      </c>
      <c r="BM104" s="187" t="s">
        <v>346</v>
      </c>
    </row>
    <row r="105" spans="1:47" s="2" customFormat="1" ht="10.2">
      <c r="A105" s="36"/>
      <c r="B105" s="37"/>
      <c r="C105" s="38"/>
      <c r="D105" s="189" t="s">
        <v>137</v>
      </c>
      <c r="E105" s="38"/>
      <c r="F105" s="190" t="s">
        <v>347</v>
      </c>
      <c r="G105" s="38"/>
      <c r="H105" s="38"/>
      <c r="I105" s="191"/>
      <c r="J105" s="38"/>
      <c r="K105" s="38"/>
      <c r="L105" s="41"/>
      <c r="M105" s="192"/>
      <c r="N105" s="193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137</v>
      </c>
      <c r="AU105" s="19" t="s">
        <v>84</v>
      </c>
    </row>
    <row r="106" spans="2:51" s="13" customFormat="1" ht="10.2">
      <c r="B106" s="196"/>
      <c r="C106" s="197"/>
      <c r="D106" s="189" t="s">
        <v>141</v>
      </c>
      <c r="E106" s="198" t="s">
        <v>28</v>
      </c>
      <c r="F106" s="199" t="s">
        <v>348</v>
      </c>
      <c r="G106" s="197"/>
      <c r="H106" s="198" t="s">
        <v>28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141</v>
      </c>
      <c r="AU106" s="205" t="s">
        <v>84</v>
      </c>
      <c r="AV106" s="13" t="s">
        <v>82</v>
      </c>
      <c r="AW106" s="13" t="s">
        <v>35</v>
      </c>
      <c r="AX106" s="13" t="s">
        <v>74</v>
      </c>
      <c r="AY106" s="205" t="s">
        <v>128</v>
      </c>
    </row>
    <row r="107" spans="2:51" s="14" customFormat="1" ht="10.2">
      <c r="B107" s="206"/>
      <c r="C107" s="207"/>
      <c r="D107" s="189" t="s">
        <v>141</v>
      </c>
      <c r="E107" s="208" t="s">
        <v>28</v>
      </c>
      <c r="F107" s="209" t="s">
        <v>349</v>
      </c>
      <c r="G107" s="207"/>
      <c r="H107" s="210">
        <v>33.12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141</v>
      </c>
      <c r="AU107" s="216" t="s">
        <v>84</v>
      </c>
      <c r="AV107" s="14" t="s">
        <v>84</v>
      </c>
      <c r="AW107" s="14" t="s">
        <v>35</v>
      </c>
      <c r="AX107" s="14" t="s">
        <v>82</v>
      </c>
      <c r="AY107" s="216" t="s">
        <v>128</v>
      </c>
    </row>
    <row r="108" spans="2:63" s="12" customFormat="1" ht="22.8" customHeight="1">
      <c r="B108" s="160"/>
      <c r="C108" s="161"/>
      <c r="D108" s="162" t="s">
        <v>73</v>
      </c>
      <c r="E108" s="174" t="s">
        <v>293</v>
      </c>
      <c r="F108" s="174" t="s">
        <v>294</v>
      </c>
      <c r="G108" s="161"/>
      <c r="H108" s="161"/>
      <c r="I108" s="164"/>
      <c r="J108" s="175">
        <f>BK108</f>
        <v>0</v>
      </c>
      <c r="K108" s="161"/>
      <c r="L108" s="166"/>
      <c r="M108" s="167"/>
      <c r="N108" s="168"/>
      <c r="O108" s="168"/>
      <c r="P108" s="169">
        <f>SUM(P109:P111)</f>
        <v>0</v>
      </c>
      <c r="Q108" s="168"/>
      <c r="R108" s="169">
        <f>SUM(R109:R111)</f>
        <v>0</v>
      </c>
      <c r="S108" s="168"/>
      <c r="T108" s="170">
        <f>SUM(T109:T111)</f>
        <v>0</v>
      </c>
      <c r="AR108" s="171" t="s">
        <v>82</v>
      </c>
      <c r="AT108" s="172" t="s">
        <v>73</v>
      </c>
      <c r="AU108" s="172" t="s">
        <v>82</v>
      </c>
      <c r="AY108" s="171" t="s">
        <v>128</v>
      </c>
      <c r="BK108" s="173">
        <f>SUM(BK109:BK111)</f>
        <v>0</v>
      </c>
    </row>
    <row r="109" spans="1:65" s="2" customFormat="1" ht="16.5" customHeight="1">
      <c r="A109" s="36"/>
      <c r="B109" s="37"/>
      <c r="C109" s="176" t="s">
        <v>169</v>
      </c>
      <c r="D109" s="176" t="s">
        <v>130</v>
      </c>
      <c r="E109" s="177" t="s">
        <v>296</v>
      </c>
      <c r="F109" s="178" t="s">
        <v>297</v>
      </c>
      <c r="G109" s="179" t="s">
        <v>283</v>
      </c>
      <c r="H109" s="180">
        <v>40.737</v>
      </c>
      <c r="I109" s="181"/>
      <c r="J109" s="182">
        <f>ROUND(I109*H109,2)</f>
        <v>0</v>
      </c>
      <c r="K109" s="178" t="s">
        <v>134</v>
      </c>
      <c r="L109" s="41"/>
      <c r="M109" s="183" t="s">
        <v>28</v>
      </c>
      <c r="N109" s="184" t="s">
        <v>47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135</v>
      </c>
      <c r="AT109" s="187" t="s">
        <v>130</v>
      </c>
      <c r="AU109" s="187" t="s">
        <v>84</v>
      </c>
      <c r="AY109" s="19" t="s">
        <v>128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135</v>
      </c>
      <c r="BK109" s="188">
        <f>ROUND(I109*H109,2)</f>
        <v>0</v>
      </c>
      <c r="BL109" s="19" t="s">
        <v>135</v>
      </c>
      <c r="BM109" s="187" t="s">
        <v>298</v>
      </c>
    </row>
    <row r="110" spans="1:47" s="2" customFormat="1" ht="10.2">
      <c r="A110" s="36"/>
      <c r="B110" s="37"/>
      <c r="C110" s="38"/>
      <c r="D110" s="189" t="s">
        <v>137</v>
      </c>
      <c r="E110" s="38"/>
      <c r="F110" s="190" t="s">
        <v>299</v>
      </c>
      <c r="G110" s="38"/>
      <c r="H110" s="38"/>
      <c r="I110" s="191"/>
      <c r="J110" s="38"/>
      <c r="K110" s="38"/>
      <c r="L110" s="41"/>
      <c r="M110" s="192"/>
      <c r="N110" s="193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137</v>
      </c>
      <c r="AU110" s="19" t="s">
        <v>84</v>
      </c>
    </row>
    <row r="111" spans="1:47" s="2" customFormat="1" ht="10.2">
      <c r="A111" s="36"/>
      <c r="B111" s="37"/>
      <c r="C111" s="38"/>
      <c r="D111" s="194" t="s">
        <v>139</v>
      </c>
      <c r="E111" s="38"/>
      <c r="F111" s="195" t="s">
        <v>300</v>
      </c>
      <c r="G111" s="38"/>
      <c r="H111" s="38"/>
      <c r="I111" s="191"/>
      <c r="J111" s="38"/>
      <c r="K111" s="38"/>
      <c r="L111" s="41"/>
      <c r="M111" s="239"/>
      <c r="N111" s="240"/>
      <c r="O111" s="241"/>
      <c r="P111" s="241"/>
      <c r="Q111" s="241"/>
      <c r="R111" s="241"/>
      <c r="S111" s="241"/>
      <c r="T111" s="242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139</v>
      </c>
      <c r="AU111" s="19" t="s">
        <v>84</v>
      </c>
    </row>
    <row r="112" spans="1:31" s="2" customFormat="1" ht="6.9" customHeight="1">
      <c r="A112" s="36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1"/>
      <c r="M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</sheetData>
  <sheetProtection algorithmName="SHA-512" hashValue="jKercE9S/mlCDcn+pcERGtUo20IhiOsL1gDD6QZKg8R3gpr+paSNtUJRA8Iw/+SF2JpP8Sg+hikpfv7F8Fr30g==" saltValue="6c2M07f1VCFJJ9qJOR/k1U4EhTxZ+g6DXGMDlsfoHDD+CfBPX0w7C7sNmM5laaUd0NA2oa7R80mMXreMvDeI1Q==" spinCount="100000" sheet="1" objects="1" scenarios="1" formatColumns="0" formatRows="0" autoFilter="0"/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131351201"/>
    <hyperlink ref="F95" r:id="rId2" display="https://podminky.urs.cz/item/CS_URS_2023_02/312311911"/>
    <hyperlink ref="F100" r:id="rId3" display="https://podminky.urs.cz/item/CS_URS_2023_02/321366112"/>
    <hyperlink ref="F111" r:id="rId4" display="https://podminky.urs.cz/item/CS_URS_2023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Opatovice, oprava spárování dlážděných přelivných ploch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350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11. 12. 2023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39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ROUND(J87,2)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ROUND((SUM(BE87:BE281)),2)</f>
        <v>0</v>
      </c>
      <c r="G33" s="36"/>
      <c r="H33" s="36"/>
      <c r="I33" s="121">
        <v>0.21</v>
      </c>
      <c r="J33" s="120">
        <f>ROUND(((SUM(BE87:BE281))*I33),2)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ROUND((SUM(BF87:BF281)),2)</f>
        <v>0</v>
      </c>
      <c r="G34" s="36"/>
      <c r="H34" s="36"/>
      <c r="I34" s="121">
        <v>0.15</v>
      </c>
      <c r="J34" s="120">
        <f>ROUND(((SUM(BF87:BF281))*I34),2)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ROUND((SUM(BG87:BG281)),2)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ROUND((SUM(BH87:BH281)),2)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ROUND((SUM(BI87:BI281)),2)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Opatovice, oprava spárování dlážděných přelivných ploch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SO 04 - Oprava jezu - přelivná hrana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Březhrad, Výsoká n/L.</v>
      </c>
      <c r="G52" s="38"/>
      <c r="H52" s="38"/>
      <c r="I52" s="31" t="s">
        <v>24</v>
      </c>
      <c r="J52" s="62" t="str">
        <f>IF(J12="","",J12)</f>
        <v>11. 12. 2023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2, Pardubice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J87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10" customFormat="1" ht="19.95" customHeight="1">
      <c r="B61" s="143"/>
      <c r="C61" s="144"/>
      <c r="D61" s="145" t="s">
        <v>106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2:12" s="10" customFormat="1" ht="19.95" customHeight="1">
      <c r="B62" s="143"/>
      <c r="C62" s="144"/>
      <c r="D62" s="145" t="s">
        <v>351</v>
      </c>
      <c r="E62" s="146"/>
      <c r="F62" s="146"/>
      <c r="G62" s="146"/>
      <c r="H62" s="146"/>
      <c r="I62" s="146"/>
      <c r="J62" s="147">
        <f>J159</f>
        <v>0</v>
      </c>
      <c r="K62" s="144"/>
      <c r="L62" s="148"/>
    </row>
    <row r="63" spans="2:12" s="10" customFormat="1" ht="19.95" customHeight="1">
      <c r="B63" s="143"/>
      <c r="C63" s="144"/>
      <c r="D63" s="145" t="s">
        <v>107</v>
      </c>
      <c r="E63" s="146"/>
      <c r="F63" s="146"/>
      <c r="G63" s="146"/>
      <c r="H63" s="146"/>
      <c r="I63" s="146"/>
      <c r="J63" s="147">
        <f>J167</f>
        <v>0</v>
      </c>
      <c r="K63" s="144"/>
      <c r="L63" s="148"/>
    </row>
    <row r="64" spans="2:12" s="10" customFormat="1" ht="19.95" customHeight="1">
      <c r="B64" s="143"/>
      <c r="C64" s="144"/>
      <c r="D64" s="145" t="s">
        <v>108</v>
      </c>
      <c r="E64" s="146"/>
      <c r="F64" s="146"/>
      <c r="G64" s="146"/>
      <c r="H64" s="146"/>
      <c r="I64" s="146"/>
      <c r="J64" s="147">
        <f>J201</f>
        <v>0</v>
      </c>
      <c r="K64" s="144"/>
      <c r="L64" s="148"/>
    </row>
    <row r="65" spans="2:12" s="10" customFormat="1" ht="19.95" customHeight="1">
      <c r="B65" s="143"/>
      <c r="C65" s="144"/>
      <c r="D65" s="145" t="s">
        <v>110</v>
      </c>
      <c r="E65" s="146"/>
      <c r="F65" s="146"/>
      <c r="G65" s="146"/>
      <c r="H65" s="146"/>
      <c r="I65" s="146"/>
      <c r="J65" s="147">
        <f>J230</f>
        <v>0</v>
      </c>
      <c r="K65" s="144"/>
      <c r="L65" s="148"/>
    </row>
    <row r="66" spans="2:12" s="10" customFormat="1" ht="19.95" customHeight="1">
      <c r="B66" s="143"/>
      <c r="C66" s="144"/>
      <c r="D66" s="145" t="s">
        <v>111</v>
      </c>
      <c r="E66" s="146"/>
      <c r="F66" s="146"/>
      <c r="G66" s="146"/>
      <c r="H66" s="146"/>
      <c r="I66" s="146"/>
      <c r="J66" s="147">
        <f>J259</f>
        <v>0</v>
      </c>
      <c r="K66" s="144"/>
      <c r="L66" s="148"/>
    </row>
    <row r="67" spans="2:12" s="10" customFormat="1" ht="19.95" customHeight="1">
      <c r="B67" s="143"/>
      <c r="C67" s="144"/>
      <c r="D67" s="145" t="s">
        <v>112</v>
      </c>
      <c r="E67" s="146"/>
      <c r="F67" s="146"/>
      <c r="G67" s="146"/>
      <c r="H67" s="146"/>
      <c r="I67" s="146"/>
      <c r="J67" s="147">
        <f>J278</f>
        <v>0</v>
      </c>
      <c r="K67" s="144"/>
      <c r="L67" s="148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113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4" t="str">
        <f>E7</f>
        <v>VD Opatovice, oprava spárování dlážděných přelivných ploch</v>
      </c>
      <c r="F77" s="385"/>
      <c r="G77" s="385"/>
      <c r="H77" s="385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99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7" t="str">
        <f>E9</f>
        <v>SO 04 - Oprava jezu - přelivná hrana</v>
      </c>
      <c r="F79" s="386"/>
      <c r="G79" s="386"/>
      <c r="H79" s="386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F12</f>
        <v>Březhrad, Výsoká n/L.</v>
      </c>
      <c r="G81" s="38"/>
      <c r="H81" s="38"/>
      <c r="I81" s="31" t="s">
        <v>24</v>
      </c>
      <c r="J81" s="62" t="str">
        <f>IF(J12="","",J12)</f>
        <v>11. 12. 2023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05" customHeight="1">
      <c r="A83" s="36"/>
      <c r="B83" s="37"/>
      <c r="C83" s="31" t="s">
        <v>26</v>
      </c>
      <c r="D83" s="38"/>
      <c r="E83" s="38"/>
      <c r="F83" s="29" t="str">
        <f>E15</f>
        <v>Povodí Labe, státní podnik, závod 2, Pardubice</v>
      </c>
      <c r="G83" s="38"/>
      <c r="H83" s="38"/>
      <c r="I83" s="31" t="s">
        <v>33</v>
      </c>
      <c r="J83" s="34" t="str">
        <f>E21</f>
        <v>Povodí Labe, státní podnik, OIČ, Hradec Králové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36</v>
      </c>
      <c r="J84" s="34" t="str">
        <f>E24</f>
        <v>Ing. Eva Morkesová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9"/>
      <c r="B86" s="150"/>
      <c r="C86" s="151" t="s">
        <v>114</v>
      </c>
      <c r="D86" s="152" t="s">
        <v>59</v>
      </c>
      <c r="E86" s="152" t="s">
        <v>55</v>
      </c>
      <c r="F86" s="152" t="s">
        <v>56</v>
      </c>
      <c r="G86" s="152" t="s">
        <v>115</v>
      </c>
      <c r="H86" s="152" t="s">
        <v>116</v>
      </c>
      <c r="I86" s="152" t="s">
        <v>117</v>
      </c>
      <c r="J86" s="152" t="s">
        <v>103</v>
      </c>
      <c r="K86" s="153" t="s">
        <v>118</v>
      </c>
      <c r="L86" s="154"/>
      <c r="M86" s="71" t="s">
        <v>28</v>
      </c>
      <c r="N86" s="72" t="s">
        <v>44</v>
      </c>
      <c r="O86" s="72" t="s">
        <v>119</v>
      </c>
      <c r="P86" s="72" t="s">
        <v>120</v>
      </c>
      <c r="Q86" s="72" t="s">
        <v>121</v>
      </c>
      <c r="R86" s="72" t="s">
        <v>122</v>
      </c>
      <c r="S86" s="72" t="s">
        <v>123</v>
      </c>
      <c r="T86" s="73" t="s">
        <v>124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8" customHeight="1">
      <c r="A87" s="36"/>
      <c r="B87" s="37"/>
      <c r="C87" s="78" t="s">
        <v>125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41"/>
      <c r="M87" s="74"/>
      <c r="N87" s="156"/>
      <c r="O87" s="75"/>
      <c r="P87" s="157">
        <f>P88</f>
        <v>0</v>
      </c>
      <c r="Q87" s="75"/>
      <c r="R87" s="157">
        <f>R88</f>
        <v>16.094120849999996</v>
      </c>
      <c r="S87" s="75"/>
      <c r="T87" s="158">
        <f>T88</f>
        <v>21.8766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73</v>
      </c>
      <c r="AU87" s="19" t="s">
        <v>104</v>
      </c>
      <c r="BK87" s="159">
        <f>BK88</f>
        <v>0</v>
      </c>
    </row>
    <row r="88" spans="2:63" s="12" customFormat="1" ht="25.95" customHeight="1">
      <c r="B88" s="160"/>
      <c r="C88" s="161"/>
      <c r="D88" s="162" t="s">
        <v>73</v>
      </c>
      <c r="E88" s="163" t="s">
        <v>126</v>
      </c>
      <c r="F88" s="163" t="s">
        <v>127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P89+P159+P167+P201+P230+P259+P278</f>
        <v>0</v>
      </c>
      <c r="Q88" s="168"/>
      <c r="R88" s="169">
        <f>R89+R159+R167+R201+R230+R259+R278</f>
        <v>16.094120849999996</v>
      </c>
      <c r="S88" s="168"/>
      <c r="T88" s="170">
        <f>T89+T159+T167+T201+T230+T259+T278</f>
        <v>21.8766</v>
      </c>
      <c r="AR88" s="171" t="s">
        <v>82</v>
      </c>
      <c r="AT88" s="172" t="s">
        <v>73</v>
      </c>
      <c r="AU88" s="172" t="s">
        <v>74</v>
      </c>
      <c r="AY88" s="171" t="s">
        <v>128</v>
      </c>
      <c r="BK88" s="173">
        <f>BK89+BK159+BK167+BK201+BK230+BK259+BK278</f>
        <v>0</v>
      </c>
    </row>
    <row r="89" spans="2:63" s="12" customFormat="1" ht="22.8" customHeight="1">
      <c r="B89" s="160"/>
      <c r="C89" s="161"/>
      <c r="D89" s="162" t="s">
        <v>73</v>
      </c>
      <c r="E89" s="174" t="s">
        <v>82</v>
      </c>
      <c r="F89" s="174" t="s">
        <v>129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SUM(P90:P158)</f>
        <v>0</v>
      </c>
      <c r="Q89" s="168"/>
      <c r="R89" s="169">
        <f>SUM(R90:R158)</f>
        <v>1.682916</v>
      </c>
      <c r="S89" s="168"/>
      <c r="T89" s="170">
        <f>SUM(T90:T158)</f>
        <v>15.150599999999999</v>
      </c>
      <c r="AR89" s="171" t="s">
        <v>82</v>
      </c>
      <c r="AT89" s="172" t="s">
        <v>73</v>
      </c>
      <c r="AU89" s="172" t="s">
        <v>82</v>
      </c>
      <c r="AY89" s="171" t="s">
        <v>128</v>
      </c>
      <c r="BK89" s="173">
        <f>SUM(BK90:BK158)</f>
        <v>0</v>
      </c>
    </row>
    <row r="90" spans="1:65" s="2" customFormat="1" ht="16.5" customHeight="1">
      <c r="A90" s="36"/>
      <c r="B90" s="37"/>
      <c r="C90" s="176" t="s">
        <v>82</v>
      </c>
      <c r="D90" s="176" t="s">
        <v>130</v>
      </c>
      <c r="E90" s="177" t="s">
        <v>157</v>
      </c>
      <c r="F90" s="178" t="s">
        <v>158</v>
      </c>
      <c r="G90" s="179" t="s">
        <v>159</v>
      </c>
      <c r="H90" s="180">
        <v>7.974</v>
      </c>
      <c r="I90" s="181"/>
      <c r="J90" s="182">
        <f>ROUND(I90*H90,2)</f>
        <v>0</v>
      </c>
      <c r="K90" s="178" t="s">
        <v>134</v>
      </c>
      <c r="L90" s="41"/>
      <c r="M90" s="183" t="s">
        <v>28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1.9</v>
      </c>
      <c r="T90" s="186">
        <f>S90*H90</f>
        <v>15.150599999999999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135</v>
      </c>
      <c r="AT90" s="187" t="s">
        <v>130</v>
      </c>
      <c r="AU90" s="187" t="s">
        <v>84</v>
      </c>
      <c r="AY90" s="19" t="s">
        <v>128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135</v>
      </c>
      <c r="BK90" s="188">
        <f>ROUND(I90*H90,2)</f>
        <v>0</v>
      </c>
      <c r="BL90" s="19" t="s">
        <v>135</v>
      </c>
      <c r="BM90" s="187" t="s">
        <v>160</v>
      </c>
    </row>
    <row r="91" spans="1:47" s="2" customFormat="1" ht="19.2">
      <c r="A91" s="36"/>
      <c r="B91" s="37"/>
      <c r="C91" s="38"/>
      <c r="D91" s="189" t="s">
        <v>137</v>
      </c>
      <c r="E91" s="38"/>
      <c r="F91" s="190" t="s">
        <v>161</v>
      </c>
      <c r="G91" s="38"/>
      <c r="H91" s="38"/>
      <c r="I91" s="191"/>
      <c r="J91" s="38"/>
      <c r="K91" s="38"/>
      <c r="L91" s="41"/>
      <c r="M91" s="192"/>
      <c r="N91" s="193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137</v>
      </c>
      <c r="AU91" s="19" t="s">
        <v>84</v>
      </c>
    </row>
    <row r="92" spans="1:47" s="2" customFormat="1" ht="10.2">
      <c r="A92" s="36"/>
      <c r="B92" s="37"/>
      <c r="C92" s="38"/>
      <c r="D92" s="194" t="s">
        <v>139</v>
      </c>
      <c r="E92" s="38"/>
      <c r="F92" s="195" t="s">
        <v>162</v>
      </c>
      <c r="G92" s="38"/>
      <c r="H92" s="38"/>
      <c r="I92" s="191"/>
      <c r="J92" s="38"/>
      <c r="K92" s="38"/>
      <c r="L92" s="41"/>
      <c r="M92" s="192"/>
      <c r="N92" s="193"/>
      <c r="O92" s="67"/>
      <c r="P92" s="67"/>
      <c r="Q92" s="67"/>
      <c r="R92" s="67"/>
      <c r="S92" s="67"/>
      <c r="T92" s="68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139</v>
      </c>
      <c r="AU92" s="19" t="s">
        <v>84</v>
      </c>
    </row>
    <row r="93" spans="2:51" s="13" customFormat="1" ht="10.2">
      <c r="B93" s="196"/>
      <c r="C93" s="197"/>
      <c r="D93" s="189" t="s">
        <v>141</v>
      </c>
      <c r="E93" s="198" t="s">
        <v>28</v>
      </c>
      <c r="F93" s="199" t="s">
        <v>185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141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128</v>
      </c>
    </row>
    <row r="94" spans="2:51" s="13" customFormat="1" ht="10.2">
      <c r="B94" s="196"/>
      <c r="C94" s="197"/>
      <c r="D94" s="189" t="s">
        <v>141</v>
      </c>
      <c r="E94" s="198" t="s">
        <v>28</v>
      </c>
      <c r="F94" s="199" t="s">
        <v>352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141</v>
      </c>
      <c r="AU94" s="205" t="s">
        <v>84</v>
      </c>
      <c r="AV94" s="13" t="s">
        <v>82</v>
      </c>
      <c r="AW94" s="13" t="s">
        <v>35</v>
      </c>
      <c r="AX94" s="13" t="s">
        <v>74</v>
      </c>
      <c r="AY94" s="205" t="s">
        <v>128</v>
      </c>
    </row>
    <row r="95" spans="2:51" s="14" customFormat="1" ht="10.2">
      <c r="B95" s="206"/>
      <c r="C95" s="207"/>
      <c r="D95" s="189" t="s">
        <v>141</v>
      </c>
      <c r="E95" s="208" t="s">
        <v>28</v>
      </c>
      <c r="F95" s="209" t="s">
        <v>353</v>
      </c>
      <c r="G95" s="207"/>
      <c r="H95" s="210">
        <v>5.31</v>
      </c>
      <c r="I95" s="211"/>
      <c r="J95" s="207"/>
      <c r="K95" s="207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141</v>
      </c>
      <c r="AU95" s="216" t="s">
        <v>84</v>
      </c>
      <c r="AV95" s="14" t="s">
        <v>84</v>
      </c>
      <c r="AW95" s="14" t="s">
        <v>35</v>
      </c>
      <c r="AX95" s="14" t="s">
        <v>74</v>
      </c>
      <c r="AY95" s="216" t="s">
        <v>128</v>
      </c>
    </row>
    <row r="96" spans="2:51" s="13" customFormat="1" ht="10.2">
      <c r="B96" s="196"/>
      <c r="C96" s="197"/>
      <c r="D96" s="189" t="s">
        <v>141</v>
      </c>
      <c r="E96" s="198" t="s">
        <v>28</v>
      </c>
      <c r="F96" s="199" t="s">
        <v>354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141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128</v>
      </c>
    </row>
    <row r="97" spans="2:51" s="14" customFormat="1" ht="10.2">
      <c r="B97" s="206"/>
      <c r="C97" s="207"/>
      <c r="D97" s="189" t="s">
        <v>141</v>
      </c>
      <c r="E97" s="208" t="s">
        <v>28</v>
      </c>
      <c r="F97" s="209" t="s">
        <v>355</v>
      </c>
      <c r="G97" s="207"/>
      <c r="H97" s="210">
        <v>2.664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141</v>
      </c>
      <c r="AU97" s="216" t="s">
        <v>84</v>
      </c>
      <c r="AV97" s="14" t="s">
        <v>84</v>
      </c>
      <c r="AW97" s="14" t="s">
        <v>35</v>
      </c>
      <c r="AX97" s="14" t="s">
        <v>74</v>
      </c>
      <c r="AY97" s="216" t="s">
        <v>128</v>
      </c>
    </row>
    <row r="98" spans="2:51" s="15" customFormat="1" ht="10.2">
      <c r="B98" s="217"/>
      <c r="C98" s="218"/>
      <c r="D98" s="189" t="s">
        <v>141</v>
      </c>
      <c r="E98" s="219" t="s">
        <v>28</v>
      </c>
      <c r="F98" s="220" t="s">
        <v>168</v>
      </c>
      <c r="G98" s="218"/>
      <c r="H98" s="221">
        <v>7.974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141</v>
      </c>
      <c r="AU98" s="227" t="s">
        <v>84</v>
      </c>
      <c r="AV98" s="15" t="s">
        <v>135</v>
      </c>
      <c r="AW98" s="15" t="s">
        <v>35</v>
      </c>
      <c r="AX98" s="15" t="s">
        <v>82</v>
      </c>
      <c r="AY98" s="227" t="s">
        <v>128</v>
      </c>
    </row>
    <row r="99" spans="1:65" s="2" customFormat="1" ht="16.5" customHeight="1">
      <c r="A99" s="36"/>
      <c r="B99" s="37"/>
      <c r="C99" s="176" t="s">
        <v>84</v>
      </c>
      <c r="D99" s="176" t="s">
        <v>130</v>
      </c>
      <c r="E99" s="177" t="s">
        <v>170</v>
      </c>
      <c r="F99" s="178" t="s">
        <v>171</v>
      </c>
      <c r="G99" s="179" t="s">
        <v>159</v>
      </c>
      <c r="H99" s="180">
        <v>7.974</v>
      </c>
      <c r="I99" s="181"/>
      <c r="J99" s="182">
        <f>ROUND(I99*H99,2)</f>
        <v>0</v>
      </c>
      <c r="K99" s="178" t="s">
        <v>134</v>
      </c>
      <c r="L99" s="41"/>
      <c r="M99" s="183" t="s">
        <v>28</v>
      </c>
      <c r="N99" s="184" t="s">
        <v>47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135</v>
      </c>
      <c r="AT99" s="187" t="s">
        <v>130</v>
      </c>
      <c r="AU99" s="187" t="s">
        <v>84</v>
      </c>
      <c r="AY99" s="19" t="s">
        <v>128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135</v>
      </c>
      <c r="BK99" s="188">
        <f>ROUND(I99*H99,2)</f>
        <v>0</v>
      </c>
      <c r="BL99" s="19" t="s">
        <v>135</v>
      </c>
      <c r="BM99" s="187" t="s">
        <v>172</v>
      </c>
    </row>
    <row r="100" spans="1:47" s="2" customFormat="1" ht="19.2">
      <c r="A100" s="36"/>
      <c r="B100" s="37"/>
      <c r="C100" s="38"/>
      <c r="D100" s="189" t="s">
        <v>137</v>
      </c>
      <c r="E100" s="38"/>
      <c r="F100" s="190" t="s">
        <v>173</v>
      </c>
      <c r="G100" s="38"/>
      <c r="H100" s="38"/>
      <c r="I100" s="191"/>
      <c r="J100" s="38"/>
      <c r="K100" s="38"/>
      <c r="L100" s="41"/>
      <c r="M100" s="192"/>
      <c r="N100" s="193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137</v>
      </c>
      <c r="AU100" s="19" t="s">
        <v>84</v>
      </c>
    </row>
    <row r="101" spans="1:47" s="2" customFormat="1" ht="10.2">
      <c r="A101" s="36"/>
      <c r="B101" s="37"/>
      <c r="C101" s="38"/>
      <c r="D101" s="194" t="s">
        <v>139</v>
      </c>
      <c r="E101" s="38"/>
      <c r="F101" s="195" t="s">
        <v>174</v>
      </c>
      <c r="G101" s="38"/>
      <c r="H101" s="38"/>
      <c r="I101" s="191"/>
      <c r="J101" s="38"/>
      <c r="K101" s="38"/>
      <c r="L101" s="41"/>
      <c r="M101" s="192"/>
      <c r="N101" s="193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139</v>
      </c>
      <c r="AU101" s="19" t="s">
        <v>84</v>
      </c>
    </row>
    <row r="102" spans="2:51" s="13" customFormat="1" ht="10.2">
      <c r="B102" s="196"/>
      <c r="C102" s="197"/>
      <c r="D102" s="189" t="s">
        <v>141</v>
      </c>
      <c r="E102" s="198" t="s">
        <v>28</v>
      </c>
      <c r="F102" s="199" t="s">
        <v>356</v>
      </c>
      <c r="G102" s="197"/>
      <c r="H102" s="198" t="s">
        <v>28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141</v>
      </c>
      <c r="AU102" s="205" t="s">
        <v>84</v>
      </c>
      <c r="AV102" s="13" t="s">
        <v>82</v>
      </c>
      <c r="AW102" s="13" t="s">
        <v>35</v>
      </c>
      <c r="AX102" s="13" t="s">
        <v>74</v>
      </c>
      <c r="AY102" s="205" t="s">
        <v>128</v>
      </c>
    </row>
    <row r="103" spans="2:51" s="13" customFormat="1" ht="10.2">
      <c r="B103" s="196"/>
      <c r="C103" s="197"/>
      <c r="D103" s="189" t="s">
        <v>141</v>
      </c>
      <c r="E103" s="198" t="s">
        <v>28</v>
      </c>
      <c r="F103" s="199" t="s">
        <v>352</v>
      </c>
      <c r="G103" s="197"/>
      <c r="H103" s="198" t="s">
        <v>28</v>
      </c>
      <c r="I103" s="200"/>
      <c r="J103" s="197"/>
      <c r="K103" s="197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141</v>
      </c>
      <c r="AU103" s="205" t="s">
        <v>84</v>
      </c>
      <c r="AV103" s="13" t="s">
        <v>82</v>
      </c>
      <c r="AW103" s="13" t="s">
        <v>35</v>
      </c>
      <c r="AX103" s="13" t="s">
        <v>74</v>
      </c>
      <c r="AY103" s="205" t="s">
        <v>128</v>
      </c>
    </row>
    <row r="104" spans="2:51" s="14" customFormat="1" ht="10.2">
      <c r="B104" s="206"/>
      <c r="C104" s="207"/>
      <c r="D104" s="189" t="s">
        <v>141</v>
      </c>
      <c r="E104" s="208" t="s">
        <v>28</v>
      </c>
      <c r="F104" s="209" t="s">
        <v>353</v>
      </c>
      <c r="G104" s="207"/>
      <c r="H104" s="210">
        <v>5.31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141</v>
      </c>
      <c r="AU104" s="216" t="s">
        <v>84</v>
      </c>
      <c r="AV104" s="14" t="s">
        <v>84</v>
      </c>
      <c r="AW104" s="14" t="s">
        <v>35</v>
      </c>
      <c r="AX104" s="14" t="s">
        <v>74</v>
      </c>
      <c r="AY104" s="216" t="s">
        <v>128</v>
      </c>
    </row>
    <row r="105" spans="2:51" s="13" customFormat="1" ht="10.2">
      <c r="B105" s="196"/>
      <c r="C105" s="197"/>
      <c r="D105" s="189" t="s">
        <v>141</v>
      </c>
      <c r="E105" s="198" t="s">
        <v>28</v>
      </c>
      <c r="F105" s="199" t="s">
        <v>354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141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128</v>
      </c>
    </row>
    <row r="106" spans="2:51" s="14" customFormat="1" ht="10.2">
      <c r="B106" s="206"/>
      <c r="C106" s="207"/>
      <c r="D106" s="189" t="s">
        <v>141</v>
      </c>
      <c r="E106" s="208" t="s">
        <v>28</v>
      </c>
      <c r="F106" s="209" t="s">
        <v>355</v>
      </c>
      <c r="G106" s="207"/>
      <c r="H106" s="210">
        <v>2.664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141</v>
      </c>
      <c r="AU106" s="216" t="s">
        <v>84</v>
      </c>
      <c r="AV106" s="14" t="s">
        <v>84</v>
      </c>
      <c r="AW106" s="14" t="s">
        <v>35</v>
      </c>
      <c r="AX106" s="14" t="s">
        <v>74</v>
      </c>
      <c r="AY106" s="216" t="s">
        <v>128</v>
      </c>
    </row>
    <row r="107" spans="2:51" s="15" customFormat="1" ht="10.2">
      <c r="B107" s="217"/>
      <c r="C107" s="218"/>
      <c r="D107" s="189" t="s">
        <v>141</v>
      </c>
      <c r="E107" s="219" t="s">
        <v>28</v>
      </c>
      <c r="F107" s="220" t="s">
        <v>168</v>
      </c>
      <c r="G107" s="218"/>
      <c r="H107" s="221">
        <v>7.974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141</v>
      </c>
      <c r="AU107" s="227" t="s">
        <v>84</v>
      </c>
      <c r="AV107" s="15" t="s">
        <v>135</v>
      </c>
      <c r="AW107" s="15" t="s">
        <v>35</v>
      </c>
      <c r="AX107" s="15" t="s">
        <v>82</v>
      </c>
      <c r="AY107" s="227" t="s">
        <v>128</v>
      </c>
    </row>
    <row r="108" spans="1:65" s="2" customFormat="1" ht="16.5" customHeight="1">
      <c r="A108" s="36"/>
      <c r="B108" s="37"/>
      <c r="C108" s="176" t="s">
        <v>151</v>
      </c>
      <c r="D108" s="176" t="s">
        <v>130</v>
      </c>
      <c r="E108" s="177" t="s">
        <v>357</v>
      </c>
      <c r="F108" s="178" t="s">
        <v>358</v>
      </c>
      <c r="G108" s="179" t="s">
        <v>159</v>
      </c>
      <c r="H108" s="180">
        <v>37.106</v>
      </c>
      <c r="I108" s="181"/>
      <c r="J108" s="182">
        <f>ROUND(I108*H108,2)</f>
        <v>0</v>
      </c>
      <c r="K108" s="178" t="s">
        <v>134</v>
      </c>
      <c r="L108" s="41"/>
      <c r="M108" s="183" t="s">
        <v>28</v>
      </c>
      <c r="N108" s="184" t="s">
        <v>47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135</v>
      </c>
      <c r="AT108" s="187" t="s">
        <v>130</v>
      </c>
      <c r="AU108" s="187" t="s">
        <v>84</v>
      </c>
      <c r="AY108" s="19" t="s">
        <v>128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135</v>
      </c>
      <c r="BK108" s="188">
        <f>ROUND(I108*H108,2)</f>
        <v>0</v>
      </c>
      <c r="BL108" s="19" t="s">
        <v>135</v>
      </c>
      <c r="BM108" s="187" t="s">
        <v>359</v>
      </c>
    </row>
    <row r="109" spans="1:47" s="2" customFormat="1" ht="10.2">
      <c r="A109" s="36"/>
      <c r="B109" s="37"/>
      <c r="C109" s="38"/>
      <c r="D109" s="189" t="s">
        <v>137</v>
      </c>
      <c r="E109" s="38"/>
      <c r="F109" s="190" t="s">
        <v>360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137</v>
      </c>
      <c r="AU109" s="19" t="s">
        <v>84</v>
      </c>
    </row>
    <row r="110" spans="1:47" s="2" customFormat="1" ht="10.2">
      <c r="A110" s="36"/>
      <c r="B110" s="37"/>
      <c r="C110" s="38"/>
      <c r="D110" s="194" t="s">
        <v>139</v>
      </c>
      <c r="E110" s="38"/>
      <c r="F110" s="195" t="s">
        <v>361</v>
      </c>
      <c r="G110" s="38"/>
      <c r="H110" s="38"/>
      <c r="I110" s="191"/>
      <c r="J110" s="38"/>
      <c r="K110" s="38"/>
      <c r="L110" s="41"/>
      <c r="M110" s="192"/>
      <c r="N110" s="193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139</v>
      </c>
      <c r="AU110" s="19" t="s">
        <v>84</v>
      </c>
    </row>
    <row r="111" spans="2:51" s="13" customFormat="1" ht="10.2">
      <c r="B111" s="196"/>
      <c r="C111" s="197"/>
      <c r="D111" s="189" t="s">
        <v>141</v>
      </c>
      <c r="E111" s="198" t="s">
        <v>28</v>
      </c>
      <c r="F111" s="199" t="s">
        <v>185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141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128</v>
      </c>
    </row>
    <row r="112" spans="2:51" s="13" customFormat="1" ht="10.2">
      <c r="B112" s="196"/>
      <c r="C112" s="197"/>
      <c r="D112" s="189" t="s">
        <v>141</v>
      </c>
      <c r="E112" s="198" t="s">
        <v>28</v>
      </c>
      <c r="F112" s="199" t="s">
        <v>362</v>
      </c>
      <c r="G112" s="197"/>
      <c r="H112" s="198" t="s">
        <v>28</v>
      </c>
      <c r="I112" s="200"/>
      <c r="J112" s="197"/>
      <c r="K112" s="197"/>
      <c r="L112" s="201"/>
      <c r="M112" s="202"/>
      <c r="N112" s="203"/>
      <c r="O112" s="203"/>
      <c r="P112" s="203"/>
      <c r="Q112" s="203"/>
      <c r="R112" s="203"/>
      <c r="S112" s="203"/>
      <c r="T112" s="204"/>
      <c r="AT112" s="205" t="s">
        <v>141</v>
      </c>
      <c r="AU112" s="205" t="s">
        <v>84</v>
      </c>
      <c r="AV112" s="13" t="s">
        <v>82</v>
      </c>
      <c r="AW112" s="13" t="s">
        <v>35</v>
      </c>
      <c r="AX112" s="13" t="s">
        <v>74</v>
      </c>
      <c r="AY112" s="205" t="s">
        <v>128</v>
      </c>
    </row>
    <row r="113" spans="2:51" s="14" customFormat="1" ht="10.2">
      <c r="B113" s="206"/>
      <c r="C113" s="207"/>
      <c r="D113" s="189" t="s">
        <v>141</v>
      </c>
      <c r="E113" s="208" t="s">
        <v>28</v>
      </c>
      <c r="F113" s="209" t="s">
        <v>363</v>
      </c>
      <c r="G113" s="207"/>
      <c r="H113" s="210">
        <v>25.96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141</v>
      </c>
      <c r="AU113" s="216" t="s">
        <v>84</v>
      </c>
      <c r="AV113" s="14" t="s">
        <v>84</v>
      </c>
      <c r="AW113" s="14" t="s">
        <v>35</v>
      </c>
      <c r="AX113" s="14" t="s">
        <v>74</v>
      </c>
      <c r="AY113" s="216" t="s">
        <v>128</v>
      </c>
    </row>
    <row r="114" spans="2:51" s="13" customFormat="1" ht="10.2">
      <c r="B114" s="196"/>
      <c r="C114" s="197"/>
      <c r="D114" s="189" t="s">
        <v>141</v>
      </c>
      <c r="E114" s="198" t="s">
        <v>28</v>
      </c>
      <c r="F114" s="199" t="s">
        <v>364</v>
      </c>
      <c r="G114" s="197"/>
      <c r="H114" s="198" t="s">
        <v>28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141</v>
      </c>
      <c r="AU114" s="205" t="s">
        <v>84</v>
      </c>
      <c r="AV114" s="13" t="s">
        <v>82</v>
      </c>
      <c r="AW114" s="13" t="s">
        <v>35</v>
      </c>
      <c r="AX114" s="13" t="s">
        <v>74</v>
      </c>
      <c r="AY114" s="205" t="s">
        <v>128</v>
      </c>
    </row>
    <row r="115" spans="2:51" s="14" customFormat="1" ht="10.2">
      <c r="B115" s="206"/>
      <c r="C115" s="207"/>
      <c r="D115" s="189" t="s">
        <v>141</v>
      </c>
      <c r="E115" s="208" t="s">
        <v>28</v>
      </c>
      <c r="F115" s="209" t="s">
        <v>365</v>
      </c>
      <c r="G115" s="207"/>
      <c r="H115" s="210">
        <v>8.26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141</v>
      </c>
      <c r="AU115" s="216" t="s">
        <v>84</v>
      </c>
      <c r="AV115" s="14" t="s">
        <v>84</v>
      </c>
      <c r="AW115" s="14" t="s">
        <v>35</v>
      </c>
      <c r="AX115" s="14" t="s">
        <v>74</v>
      </c>
      <c r="AY115" s="216" t="s">
        <v>128</v>
      </c>
    </row>
    <row r="116" spans="2:51" s="13" customFormat="1" ht="10.2">
      <c r="B116" s="196"/>
      <c r="C116" s="197"/>
      <c r="D116" s="189" t="s">
        <v>141</v>
      </c>
      <c r="E116" s="198" t="s">
        <v>28</v>
      </c>
      <c r="F116" s="199" t="s">
        <v>366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141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128</v>
      </c>
    </row>
    <row r="117" spans="2:51" s="14" customFormat="1" ht="10.2">
      <c r="B117" s="206"/>
      <c r="C117" s="207"/>
      <c r="D117" s="189" t="s">
        <v>141</v>
      </c>
      <c r="E117" s="208" t="s">
        <v>28</v>
      </c>
      <c r="F117" s="209" t="s">
        <v>367</v>
      </c>
      <c r="G117" s="207"/>
      <c r="H117" s="210">
        <v>2.886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141</v>
      </c>
      <c r="AU117" s="216" t="s">
        <v>84</v>
      </c>
      <c r="AV117" s="14" t="s">
        <v>84</v>
      </c>
      <c r="AW117" s="14" t="s">
        <v>35</v>
      </c>
      <c r="AX117" s="14" t="s">
        <v>74</v>
      </c>
      <c r="AY117" s="216" t="s">
        <v>128</v>
      </c>
    </row>
    <row r="118" spans="2:51" s="15" customFormat="1" ht="10.2">
      <c r="B118" s="217"/>
      <c r="C118" s="218"/>
      <c r="D118" s="189" t="s">
        <v>141</v>
      </c>
      <c r="E118" s="219" t="s">
        <v>28</v>
      </c>
      <c r="F118" s="220" t="s">
        <v>168</v>
      </c>
      <c r="G118" s="218"/>
      <c r="H118" s="221">
        <v>37.106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141</v>
      </c>
      <c r="AU118" s="227" t="s">
        <v>84</v>
      </c>
      <c r="AV118" s="15" t="s">
        <v>135</v>
      </c>
      <c r="AW118" s="15" t="s">
        <v>35</v>
      </c>
      <c r="AX118" s="15" t="s">
        <v>82</v>
      </c>
      <c r="AY118" s="227" t="s">
        <v>128</v>
      </c>
    </row>
    <row r="119" spans="1:65" s="2" customFormat="1" ht="16.5" customHeight="1">
      <c r="A119" s="36"/>
      <c r="B119" s="37"/>
      <c r="C119" s="176" t="s">
        <v>135</v>
      </c>
      <c r="D119" s="176" t="s">
        <v>130</v>
      </c>
      <c r="E119" s="177" t="s">
        <v>180</v>
      </c>
      <c r="F119" s="178" t="s">
        <v>181</v>
      </c>
      <c r="G119" s="179" t="s">
        <v>159</v>
      </c>
      <c r="H119" s="180">
        <v>15.898</v>
      </c>
      <c r="I119" s="181"/>
      <c r="J119" s="182">
        <f>ROUND(I119*H119,2)</f>
        <v>0</v>
      </c>
      <c r="K119" s="178" t="s">
        <v>134</v>
      </c>
      <c r="L119" s="41"/>
      <c r="M119" s="183" t="s">
        <v>28</v>
      </c>
      <c r="N119" s="184" t="s">
        <v>47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135</v>
      </c>
      <c r="AT119" s="187" t="s">
        <v>130</v>
      </c>
      <c r="AU119" s="187" t="s">
        <v>84</v>
      </c>
      <c r="AY119" s="19" t="s">
        <v>128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135</v>
      </c>
      <c r="BK119" s="188">
        <f>ROUND(I119*H119,2)</f>
        <v>0</v>
      </c>
      <c r="BL119" s="19" t="s">
        <v>135</v>
      </c>
      <c r="BM119" s="187" t="s">
        <v>182</v>
      </c>
    </row>
    <row r="120" spans="1:47" s="2" customFormat="1" ht="19.2">
      <c r="A120" s="36"/>
      <c r="B120" s="37"/>
      <c r="C120" s="38"/>
      <c r="D120" s="189" t="s">
        <v>137</v>
      </c>
      <c r="E120" s="38"/>
      <c r="F120" s="190" t="s">
        <v>183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137</v>
      </c>
      <c r="AU120" s="19" t="s">
        <v>84</v>
      </c>
    </row>
    <row r="121" spans="1:47" s="2" customFormat="1" ht="10.2">
      <c r="A121" s="36"/>
      <c r="B121" s="37"/>
      <c r="C121" s="38"/>
      <c r="D121" s="194" t="s">
        <v>139</v>
      </c>
      <c r="E121" s="38"/>
      <c r="F121" s="195" t="s">
        <v>184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139</v>
      </c>
      <c r="AU121" s="19" t="s">
        <v>84</v>
      </c>
    </row>
    <row r="122" spans="2:51" s="13" customFormat="1" ht="10.2">
      <c r="B122" s="196"/>
      <c r="C122" s="197"/>
      <c r="D122" s="189" t="s">
        <v>141</v>
      </c>
      <c r="E122" s="198" t="s">
        <v>28</v>
      </c>
      <c r="F122" s="199" t="s">
        <v>185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141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128</v>
      </c>
    </row>
    <row r="123" spans="2:51" s="13" customFormat="1" ht="10.2">
      <c r="B123" s="196"/>
      <c r="C123" s="197"/>
      <c r="D123" s="189" t="s">
        <v>141</v>
      </c>
      <c r="E123" s="198" t="s">
        <v>28</v>
      </c>
      <c r="F123" s="199" t="s">
        <v>368</v>
      </c>
      <c r="G123" s="197"/>
      <c r="H123" s="198" t="s">
        <v>28</v>
      </c>
      <c r="I123" s="200"/>
      <c r="J123" s="197"/>
      <c r="K123" s="197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141</v>
      </c>
      <c r="AU123" s="205" t="s">
        <v>84</v>
      </c>
      <c r="AV123" s="13" t="s">
        <v>82</v>
      </c>
      <c r="AW123" s="13" t="s">
        <v>35</v>
      </c>
      <c r="AX123" s="13" t="s">
        <v>74</v>
      </c>
      <c r="AY123" s="205" t="s">
        <v>128</v>
      </c>
    </row>
    <row r="124" spans="2:51" s="14" customFormat="1" ht="10.2">
      <c r="B124" s="206"/>
      <c r="C124" s="207"/>
      <c r="D124" s="189" t="s">
        <v>141</v>
      </c>
      <c r="E124" s="208" t="s">
        <v>28</v>
      </c>
      <c r="F124" s="209" t="s">
        <v>369</v>
      </c>
      <c r="G124" s="207"/>
      <c r="H124" s="210">
        <v>11.8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141</v>
      </c>
      <c r="AU124" s="216" t="s">
        <v>84</v>
      </c>
      <c r="AV124" s="14" t="s">
        <v>84</v>
      </c>
      <c r="AW124" s="14" t="s">
        <v>35</v>
      </c>
      <c r="AX124" s="14" t="s">
        <v>74</v>
      </c>
      <c r="AY124" s="216" t="s">
        <v>128</v>
      </c>
    </row>
    <row r="125" spans="2:51" s="13" customFormat="1" ht="10.2">
      <c r="B125" s="196"/>
      <c r="C125" s="197"/>
      <c r="D125" s="189" t="s">
        <v>141</v>
      </c>
      <c r="E125" s="198" t="s">
        <v>28</v>
      </c>
      <c r="F125" s="199" t="s">
        <v>370</v>
      </c>
      <c r="G125" s="197"/>
      <c r="H125" s="198" t="s">
        <v>28</v>
      </c>
      <c r="I125" s="200"/>
      <c r="J125" s="197"/>
      <c r="K125" s="197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141</v>
      </c>
      <c r="AU125" s="205" t="s">
        <v>84</v>
      </c>
      <c r="AV125" s="13" t="s">
        <v>82</v>
      </c>
      <c r="AW125" s="13" t="s">
        <v>35</v>
      </c>
      <c r="AX125" s="13" t="s">
        <v>74</v>
      </c>
      <c r="AY125" s="205" t="s">
        <v>128</v>
      </c>
    </row>
    <row r="126" spans="2:51" s="14" customFormat="1" ht="10.2">
      <c r="B126" s="206"/>
      <c r="C126" s="207"/>
      <c r="D126" s="189" t="s">
        <v>141</v>
      </c>
      <c r="E126" s="208" t="s">
        <v>28</v>
      </c>
      <c r="F126" s="209" t="s">
        <v>371</v>
      </c>
      <c r="G126" s="207"/>
      <c r="H126" s="210">
        <v>2.655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141</v>
      </c>
      <c r="AU126" s="216" t="s">
        <v>84</v>
      </c>
      <c r="AV126" s="14" t="s">
        <v>84</v>
      </c>
      <c r="AW126" s="14" t="s">
        <v>35</v>
      </c>
      <c r="AX126" s="14" t="s">
        <v>74</v>
      </c>
      <c r="AY126" s="216" t="s">
        <v>128</v>
      </c>
    </row>
    <row r="127" spans="2:51" s="13" customFormat="1" ht="10.2">
      <c r="B127" s="196"/>
      <c r="C127" s="197"/>
      <c r="D127" s="189" t="s">
        <v>141</v>
      </c>
      <c r="E127" s="198" t="s">
        <v>28</v>
      </c>
      <c r="F127" s="199" t="s">
        <v>372</v>
      </c>
      <c r="G127" s="197"/>
      <c r="H127" s="198" t="s">
        <v>28</v>
      </c>
      <c r="I127" s="200"/>
      <c r="J127" s="197"/>
      <c r="K127" s="197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141</v>
      </c>
      <c r="AU127" s="205" t="s">
        <v>84</v>
      </c>
      <c r="AV127" s="13" t="s">
        <v>82</v>
      </c>
      <c r="AW127" s="13" t="s">
        <v>35</v>
      </c>
      <c r="AX127" s="13" t="s">
        <v>74</v>
      </c>
      <c r="AY127" s="205" t="s">
        <v>128</v>
      </c>
    </row>
    <row r="128" spans="2:51" s="14" customFormat="1" ht="10.2">
      <c r="B128" s="206"/>
      <c r="C128" s="207"/>
      <c r="D128" s="189" t="s">
        <v>141</v>
      </c>
      <c r="E128" s="208" t="s">
        <v>28</v>
      </c>
      <c r="F128" s="209" t="s">
        <v>373</v>
      </c>
      <c r="G128" s="207"/>
      <c r="H128" s="210">
        <v>1.443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141</v>
      </c>
      <c r="AU128" s="216" t="s">
        <v>84</v>
      </c>
      <c r="AV128" s="14" t="s">
        <v>84</v>
      </c>
      <c r="AW128" s="14" t="s">
        <v>35</v>
      </c>
      <c r="AX128" s="14" t="s">
        <v>74</v>
      </c>
      <c r="AY128" s="216" t="s">
        <v>128</v>
      </c>
    </row>
    <row r="129" spans="2:51" s="15" customFormat="1" ht="10.2">
      <c r="B129" s="217"/>
      <c r="C129" s="218"/>
      <c r="D129" s="189" t="s">
        <v>141</v>
      </c>
      <c r="E129" s="219" t="s">
        <v>28</v>
      </c>
      <c r="F129" s="220" t="s">
        <v>168</v>
      </c>
      <c r="G129" s="218"/>
      <c r="H129" s="221">
        <v>15.898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141</v>
      </c>
      <c r="AU129" s="227" t="s">
        <v>84</v>
      </c>
      <c r="AV129" s="15" t="s">
        <v>135</v>
      </c>
      <c r="AW129" s="15" t="s">
        <v>35</v>
      </c>
      <c r="AX129" s="15" t="s">
        <v>82</v>
      </c>
      <c r="AY129" s="227" t="s">
        <v>128</v>
      </c>
    </row>
    <row r="130" spans="1:65" s="2" customFormat="1" ht="16.5" customHeight="1">
      <c r="A130" s="36"/>
      <c r="B130" s="37"/>
      <c r="C130" s="176" t="s">
        <v>169</v>
      </c>
      <c r="D130" s="176" t="s">
        <v>130</v>
      </c>
      <c r="E130" s="177" t="s">
        <v>374</v>
      </c>
      <c r="F130" s="178" t="s">
        <v>375</v>
      </c>
      <c r="G130" s="179" t="s">
        <v>306</v>
      </c>
      <c r="H130" s="180">
        <v>11.8</v>
      </c>
      <c r="I130" s="181"/>
      <c r="J130" s="182">
        <f>ROUND(I130*H130,2)</f>
        <v>0</v>
      </c>
      <c r="K130" s="178" t="s">
        <v>28</v>
      </c>
      <c r="L130" s="41"/>
      <c r="M130" s="183" t="s">
        <v>28</v>
      </c>
      <c r="N130" s="184" t="s">
        <v>47</v>
      </c>
      <c r="O130" s="67"/>
      <c r="P130" s="185">
        <f>O130*H130</f>
        <v>0</v>
      </c>
      <c r="Q130" s="185">
        <v>0.14262</v>
      </c>
      <c r="R130" s="185">
        <f>Q130*H130</f>
        <v>1.682916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135</v>
      </c>
      <c r="AT130" s="187" t="s">
        <v>130</v>
      </c>
      <c r="AU130" s="187" t="s">
        <v>84</v>
      </c>
      <c r="AY130" s="19" t="s">
        <v>128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135</v>
      </c>
      <c r="BK130" s="188">
        <f>ROUND(I130*H130,2)</f>
        <v>0</v>
      </c>
      <c r="BL130" s="19" t="s">
        <v>135</v>
      </c>
      <c r="BM130" s="187" t="s">
        <v>376</v>
      </c>
    </row>
    <row r="131" spans="1:47" s="2" customFormat="1" ht="10.2">
      <c r="A131" s="36"/>
      <c r="B131" s="37"/>
      <c r="C131" s="38"/>
      <c r="D131" s="189" t="s">
        <v>137</v>
      </c>
      <c r="E131" s="38"/>
      <c r="F131" s="190" t="s">
        <v>377</v>
      </c>
      <c r="G131" s="38"/>
      <c r="H131" s="38"/>
      <c r="I131" s="191"/>
      <c r="J131" s="38"/>
      <c r="K131" s="38"/>
      <c r="L131" s="41"/>
      <c r="M131" s="192"/>
      <c r="N131" s="193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137</v>
      </c>
      <c r="AU131" s="19" t="s">
        <v>84</v>
      </c>
    </row>
    <row r="132" spans="2:51" s="13" customFormat="1" ht="10.2">
      <c r="B132" s="196"/>
      <c r="C132" s="197"/>
      <c r="D132" s="189" t="s">
        <v>141</v>
      </c>
      <c r="E132" s="198" t="s">
        <v>28</v>
      </c>
      <c r="F132" s="199" t="s">
        <v>378</v>
      </c>
      <c r="G132" s="197"/>
      <c r="H132" s="198" t="s">
        <v>28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141</v>
      </c>
      <c r="AU132" s="205" t="s">
        <v>84</v>
      </c>
      <c r="AV132" s="13" t="s">
        <v>82</v>
      </c>
      <c r="AW132" s="13" t="s">
        <v>35</v>
      </c>
      <c r="AX132" s="13" t="s">
        <v>74</v>
      </c>
      <c r="AY132" s="205" t="s">
        <v>128</v>
      </c>
    </row>
    <row r="133" spans="2:51" s="14" customFormat="1" ht="10.2">
      <c r="B133" s="206"/>
      <c r="C133" s="207"/>
      <c r="D133" s="189" t="s">
        <v>141</v>
      </c>
      <c r="E133" s="208" t="s">
        <v>28</v>
      </c>
      <c r="F133" s="209" t="s">
        <v>379</v>
      </c>
      <c r="G133" s="207"/>
      <c r="H133" s="210">
        <v>11.8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141</v>
      </c>
      <c r="AU133" s="216" t="s">
        <v>84</v>
      </c>
      <c r="AV133" s="14" t="s">
        <v>84</v>
      </c>
      <c r="AW133" s="14" t="s">
        <v>35</v>
      </c>
      <c r="AX133" s="14" t="s">
        <v>82</v>
      </c>
      <c r="AY133" s="216" t="s">
        <v>128</v>
      </c>
    </row>
    <row r="134" spans="1:65" s="2" customFormat="1" ht="16.5" customHeight="1">
      <c r="A134" s="36"/>
      <c r="B134" s="37"/>
      <c r="C134" s="176" t="s">
        <v>179</v>
      </c>
      <c r="D134" s="176" t="s">
        <v>130</v>
      </c>
      <c r="E134" s="177" t="s">
        <v>380</v>
      </c>
      <c r="F134" s="178" t="s">
        <v>381</v>
      </c>
      <c r="G134" s="179" t="s">
        <v>159</v>
      </c>
      <c r="H134" s="180">
        <v>5.772</v>
      </c>
      <c r="I134" s="181"/>
      <c r="J134" s="182">
        <f>ROUND(I134*H134,2)</f>
        <v>0</v>
      </c>
      <c r="K134" s="178" t="s">
        <v>134</v>
      </c>
      <c r="L134" s="41"/>
      <c r="M134" s="183" t="s">
        <v>28</v>
      </c>
      <c r="N134" s="184" t="s">
        <v>47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135</v>
      </c>
      <c r="AT134" s="187" t="s">
        <v>130</v>
      </c>
      <c r="AU134" s="187" t="s">
        <v>84</v>
      </c>
      <c r="AY134" s="19" t="s">
        <v>128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135</v>
      </c>
      <c r="BK134" s="188">
        <f>ROUND(I134*H134,2)</f>
        <v>0</v>
      </c>
      <c r="BL134" s="19" t="s">
        <v>135</v>
      </c>
      <c r="BM134" s="187" t="s">
        <v>382</v>
      </c>
    </row>
    <row r="135" spans="1:47" s="2" customFormat="1" ht="19.2">
      <c r="A135" s="36"/>
      <c r="B135" s="37"/>
      <c r="C135" s="38"/>
      <c r="D135" s="189" t="s">
        <v>137</v>
      </c>
      <c r="E135" s="38"/>
      <c r="F135" s="190" t="s">
        <v>383</v>
      </c>
      <c r="G135" s="38"/>
      <c r="H135" s="38"/>
      <c r="I135" s="191"/>
      <c r="J135" s="38"/>
      <c r="K135" s="38"/>
      <c r="L135" s="41"/>
      <c r="M135" s="192"/>
      <c r="N135" s="193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137</v>
      </c>
      <c r="AU135" s="19" t="s">
        <v>84</v>
      </c>
    </row>
    <row r="136" spans="1:47" s="2" customFormat="1" ht="10.2">
      <c r="A136" s="36"/>
      <c r="B136" s="37"/>
      <c r="C136" s="38"/>
      <c r="D136" s="194" t="s">
        <v>139</v>
      </c>
      <c r="E136" s="38"/>
      <c r="F136" s="195" t="s">
        <v>384</v>
      </c>
      <c r="G136" s="38"/>
      <c r="H136" s="38"/>
      <c r="I136" s="191"/>
      <c r="J136" s="38"/>
      <c r="K136" s="38"/>
      <c r="L136" s="41"/>
      <c r="M136" s="192"/>
      <c r="N136" s="193"/>
      <c r="O136" s="67"/>
      <c r="P136" s="67"/>
      <c r="Q136" s="67"/>
      <c r="R136" s="67"/>
      <c r="S136" s="67"/>
      <c r="T136" s="6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139</v>
      </c>
      <c r="AU136" s="19" t="s">
        <v>84</v>
      </c>
    </row>
    <row r="137" spans="2:51" s="13" customFormat="1" ht="10.2">
      <c r="B137" s="196"/>
      <c r="C137" s="197"/>
      <c r="D137" s="189" t="s">
        <v>141</v>
      </c>
      <c r="E137" s="198" t="s">
        <v>28</v>
      </c>
      <c r="F137" s="199" t="s">
        <v>385</v>
      </c>
      <c r="G137" s="197"/>
      <c r="H137" s="198" t="s">
        <v>28</v>
      </c>
      <c r="I137" s="200"/>
      <c r="J137" s="197"/>
      <c r="K137" s="197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141</v>
      </c>
      <c r="AU137" s="205" t="s">
        <v>84</v>
      </c>
      <c r="AV137" s="13" t="s">
        <v>82</v>
      </c>
      <c r="AW137" s="13" t="s">
        <v>35</v>
      </c>
      <c r="AX137" s="13" t="s">
        <v>74</v>
      </c>
      <c r="AY137" s="205" t="s">
        <v>128</v>
      </c>
    </row>
    <row r="138" spans="2:51" s="14" customFormat="1" ht="10.2">
      <c r="B138" s="206"/>
      <c r="C138" s="207"/>
      <c r="D138" s="189" t="s">
        <v>141</v>
      </c>
      <c r="E138" s="208" t="s">
        <v>28</v>
      </c>
      <c r="F138" s="209" t="s">
        <v>386</v>
      </c>
      <c r="G138" s="207"/>
      <c r="H138" s="210">
        <v>5.772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141</v>
      </c>
      <c r="AU138" s="216" t="s">
        <v>84</v>
      </c>
      <c r="AV138" s="14" t="s">
        <v>84</v>
      </c>
      <c r="AW138" s="14" t="s">
        <v>35</v>
      </c>
      <c r="AX138" s="14" t="s">
        <v>82</v>
      </c>
      <c r="AY138" s="216" t="s">
        <v>128</v>
      </c>
    </row>
    <row r="139" spans="1:65" s="2" customFormat="1" ht="16.5" customHeight="1">
      <c r="A139" s="36"/>
      <c r="B139" s="37"/>
      <c r="C139" s="176" t="s">
        <v>190</v>
      </c>
      <c r="D139" s="176" t="s">
        <v>130</v>
      </c>
      <c r="E139" s="177" t="s">
        <v>191</v>
      </c>
      <c r="F139" s="178" t="s">
        <v>192</v>
      </c>
      <c r="G139" s="179" t="s">
        <v>159</v>
      </c>
      <c r="H139" s="180">
        <v>15.948</v>
      </c>
      <c r="I139" s="181"/>
      <c r="J139" s="182">
        <f>ROUND(I139*H139,2)</f>
        <v>0</v>
      </c>
      <c r="K139" s="178" t="s">
        <v>134</v>
      </c>
      <c r="L139" s="41"/>
      <c r="M139" s="183" t="s">
        <v>28</v>
      </c>
      <c r="N139" s="184" t="s">
        <v>47</v>
      </c>
      <c r="O139" s="67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7" t="s">
        <v>135</v>
      </c>
      <c r="AT139" s="187" t="s">
        <v>130</v>
      </c>
      <c r="AU139" s="187" t="s">
        <v>84</v>
      </c>
      <c r="AY139" s="19" t="s">
        <v>128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9" t="s">
        <v>135</v>
      </c>
      <c r="BK139" s="188">
        <f>ROUND(I139*H139,2)</f>
        <v>0</v>
      </c>
      <c r="BL139" s="19" t="s">
        <v>135</v>
      </c>
      <c r="BM139" s="187" t="s">
        <v>387</v>
      </c>
    </row>
    <row r="140" spans="1:47" s="2" customFormat="1" ht="19.2">
      <c r="A140" s="36"/>
      <c r="B140" s="37"/>
      <c r="C140" s="38"/>
      <c r="D140" s="189" t="s">
        <v>137</v>
      </c>
      <c r="E140" s="38"/>
      <c r="F140" s="190" t="s">
        <v>194</v>
      </c>
      <c r="G140" s="38"/>
      <c r="H140" s="38"/>
      <c r="I140" s="191"/>
      <c r="J140" s="38"/>
      <c r="K140" s="38"/>
      <c r="L140" s="41"/>
      <c r="M140" s="192"/>
      <c r="N140" s="193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137</v>
      </c>
      <c r="AU140" s="19" t="s">
        <v>84</v>
      </c>
    </row>
    <row r="141" spans="1:47" s="2" customFormat="1" ht="10.2">
      <c r="A141" s="36"/>
      <c r="B141" s="37"/>
      <c r="C141" s="38"/>
      <c r="D141" s="194" t="s">
        <v>139</v>
      </c>
      <c r="E141" s="38"/>
      <c r="F141" s="195" t="s">
        <v>195</v>
      </c>
      <c r="G141" s="38"/>
      <c r="H141" s="38"/>
      <c r="I141" s="191"/>
      <c r="J141" s="38"/>
      <c r="K141" s="38"/>
      <c r="L141" s="41"/>
      <c r="M141" s="192"/>
      <c r="N141" s="193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139</v>
      </c>
      <c r="AU141" s="19" t="s">
        <v>84</v>
      </c>
    </row>
    <row r="142" spans="2:51" s="13" customFormat="1" ht="10.2">
      <c r="B142" s="196"/>
      <c r="C142" s="197"/>
      <c r="D142" s="189" t="s">
        <v>141</v>
      </c>
      <c r="E142" s="198" t="s">
        <v>28</v>
      </c>
      <c r="F142" s="199" t="s">
        <v>388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141</v>
      </c>
      <c r="AU142" s="205" t="s">
        <v>84</v>
      </c>
      <c r="AV142" s="13" t="s">
        <v>82</v>
      </c>
      <c r="AW142" s="13" t="s">
        <v>35</v>
      </c>
      <c r="AX142" s="13" t="s">
        <v>74</v>
      </c>
      <c r="AY142" s="205" t="s">
        <v>128</v>
      </c>
    </row>
    <row r="143" spans="2:51" s="14" customFormat="1" ht="10.2">
      <c r="B143" s="206"/>
      <c r="C143" s="207"/>
      <c r="D143" s="189" t="s">
        <v>141</v>
      </c>
      <c r="E143" s="208" t="s">
        <v>28</v>
      </c>
      <c r="F143" s="209" t="s">
        <v>389</v>
      </c>
      <c r="G143" s="207"/>
      <c r="H143" s="210">
        <v>15.948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141</v>
      </c>
      <c r="AU143" s="216" t="s">
        <v>84</v>
      </c>
      <c r="AV143" s="14" t="s">
        <v>84</v>
      </c>
      <c r="AW143" s="14" t="s">
        <v>35</v>
      </c>
      <c r="AX143" s="14" t="s">
        <v>82</v>
      </c>
      <c r="AY143" s="216" t="s">
        <v>128</v>
      </c>
    </row>
    <row r="144" spans="1:65" s="2" customFormat="1" ht="16.5" customHeight="1">
      <c r="A144" s="36"/>
      <c r="B144" s="37"/>
      <c r="C144" s="176" t="s">
        <v>198</v>
      </c>
      <c r="D144" s="176" t="s">
        <v>130</v>
      </c>
      <c r="E144" s="177" t="s">
        <v>390</v>
      </c>
      <c r="F144" s="178" t="s">
        <v>391</v>
      </c>
      <c r="G144" s="179" t="s">
        <v>159</v>
      </c>
      <c r="H144" s="180">
        <v>2.886</v>
      </c>
      <c r="I144" s="181"/>
      <c r="J144" s="182">
        <f>ROUND(I144*H144,2)</f>
        <v>0</v>
      </c>
      <c r="K144" s="178" t="s">
        <v>134</v>
      </c>
      <c r="L144" s="41"/>
      <c r="M144" s="183" t="s">
        <v>28</v>
      </c>
      <c r="N144" s="184" t="s">
        <v>47</v>
      </c>
      <c r="O144" s="67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7" t="s">
        <v>135</v>
      </c>
      <c r="AT144" s="187" t="s">
        <v>130</v>
      </c>
      <c r="AU144" s="187" t="s">
        <v>84</v>
      </c>
      <c r="AY144" s="19" t="s">
        <v>128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9" t="s">
        <v>135</v>
      </c>
      <c r="BK144" s="188">
        <f>ROUND(I144*H144,2)</f>
        <v>0</v>
      </c>
      <c r="BL144" s="19" t="s">
        <v>135</v>
      </c>
      <c r="BM144" s="187" t="s">
        <v>392</v>
      </c>
    </row>
    <row r="145" spans="1:47" s="2" customFormat="1" ht="10.2">
      <c r="A145" s="36"/>
      <c r="B145" s="37"/>
      <c r="C145" s="38"/>
      <c r="D145" s="189" t="s">
        <v>137</v>
      </c>
      <c r="E145" s="38"/>
      <c r="F145" s="190" t="s">
        <v>393</v>
      </c>
      <c r="G145" s="38"/>
      <c r="H145" s="38"/>
      <c r="I145" s="191"/>
      <c r="J145" s="38"/>
      <c r="K145" s="38"/>
      <c r="L145" s="41"/>
      <c r="M145" s="192"/>
      <c r="N145" s="193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137</v>
      </c>
      <c r="AU145" s="19" t="s">
        <v>84</v>
      </c>
    </row>
    <row r="146" spans="1:47" s="2" customFormat="1" ht="10.2">
      <c r="A146" s="36"/>
      <c r="B146" s="37"/>
      <c r="C146" s="38"/>
      <c r="D146" s="194" t="s">
        <v>139</v>
      </c>
      <c r="E146" s="38"/>
      <c r="F146" s="195" t="s">
        <v>394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139</v>
      </c>
      <c r="AU146" s="19" t="s">
        <v>84</v>
      </c>
    </row>
    <row r="147" spans="2:51" s="13" customFormat="1" ht="10.2">
      <c r="B147" s="196"/>
      <c r="C147" s="197"/>
      <c r="D147" s="189" t="s">
        <v>141</v>
      </c>
      <c r="E147" s="198" t="s">
        <v>28</v>
      </c>
      <c r="F147" s="199" t="s">
        <v>395</v>
      </c>
      <c r="G147" s="197"/>
      <c r="H147" s="198" t="s">
        <v>28</v>
      </c>
      <c r="I147" s="200"/>
      <c r="J147" s="197"/>
      <c r="K147" s="197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141</v>
      </c>
      <c r="AU147" s="205" t="s">
        <v>84</v>
      </c>
      <c r="AV147" s="13" t="s">
        <v>82</v>
      </c>
      <c r="AW147" s="13" t="s">
        <v>35</v>
      </c>
      <c r="AX147" s="13" t="s">
        <v>74</v>
      </c>
      <c r="AY147" s="205" t="s">
        <v>128</v>
      </c>
    </row>
    <row r="148" spans="2:51" s="14" customFormat="1" ht="10.2">
      <c r="B148" s="206"/>
      <c r="C148" s="207"/>
      <c r="D148" s="189" t="s">
        <v>141</v>
      </c>
      <c r="E148" s="208" t="s">
        <v>28</v>
      </c>
      <c r="F148" s="209" t="s">
        <v>367</v>
      </c>
      <c r="G148" s="207"/>
      <c r="H148" s="210">
        <v>2.886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141</v>
      </c>
      <c r="AU148" s="216" t="s">
        <v>84</v>
      </c>
      <c r="AV148" s="14" t="s">
        <v>84</v>
      </c>
      <c r="AW148" s="14" t="s">
        <v>35</v>
      </c>
      <c r="AX148" s="14" t="s">
        <v>82</v>
      </c>
      <c r="AY148" s="216" t="s">
        <v>128</v>
      </c>
    </row>
    <row r="149" spans="1:65" s="2" customFormat="1" ht="16.5" customHeight="1">
      <c r="A149" s="36"/>
      <c r="B149" s="37"/>
      <c r="C149" s="176" t="s">
        <v>206</v>
      </c>
      <c r="D149" s="176" t="s">
        <v>130</v>
      </c>
      <c r="E149" s="177" t="s">
        <v>396</v>
      </c>
      <c r="F149" s="178" t="s">
        <v>397</v>
      </c>
      <c r="G149" s="179" t="s">
        <v>159</v>
      </c>
      <c r="H149" s="180">
        <v>2.886</v>
      </c>
      <c r="I149" s="181"/>
      <c r="J149" s="182">
        <f>ROUND(I149*H149,2)</f>
        <v>0</v>
      </c>
      <c r="K149" s="178" t="s">
        <v>134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135</v>
      </c>
      <c r="AT149" s="187" t="s">
        <v>130</v>
      </c>
      <c r="AU149" s="187" t="s">
        <v>84</v>
      </c>
      <c r="AY149" s="19" t="s">
        <v>128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135</v>
      </c>
      <c r="BK149" s="188">
        <f>ROUND(I149*H149,2)</f>
        <v>0</v>
      </c>
      <c r="BL149" s="19" t="s">
        <v>135</v>
      </c>
      <c r="BM149" s="187" t="s">
        <v>398</v>
      </c>
    </row>
    <row r="150" spans="1:47" s="2" customFormat="1" ht="19.2">
      <c r="A150" s="36"/>
      <c r="B150" s="37"/>
      <c r="C150" s="38"/>
      <c r="D150" s="189" t="s">
        <v>137</v>
      </c>
      <c r="E150" s="38"/>
      <c r="F150" s="190" t="s">
        <v>399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137</v>
      </c>
      <c r="AU150" s="19" t="s">
        <v>84</v>
      </c>
    </row>
    <row r="151" spans="1:47" s="2" customFormat="1" ht="10.2">
      <c r="A151" s="36"/>
      <c r="B151" s="37"/>
      <c r="C151" s="38"/>
      <c r="D151" s="194" t="s">
        <v>139</v>
      </c>
      <c r="E151" s="38"/>
      <c r="F151" s="195" t="s">
        <v>400</v>
      </c>
      <c r="G151" s="38"/>
      <c r="H151" s="38"/>
      <c r="I151" s="191"/>
      <c r="J151" s="38"/>
      <c r="K151" s="38"/>
      <c r="L151" s="41"/>
      <c r="M151" s="192"/>
      <c r="N151" s="193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139</v>
      </c>
      <c r="AU151" s="19" t="s">
        <v>84</v>
      </c>
    </row>
    <row r="152" spans="2:51" s="13" customFormat="1" ht="10.2">
      <c r="B152" s="196"/>
      <c r="C152" s="197"/>
      <c r="D152" s="189" t="s">
        <v>141</v>
      </c>
      <c r="E152" s="198" t="s">
        <v>28</v>
      </c>
      <c r="F152" s="199" t="s">
        <v>401</v>
      </c>
      <c r="G152" s="197"/>
      <c r="H152" s="198" t="s">
        <v>28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141</v>
      </c>
      <c r="AU152" s="205" t="s">
        <v>84</v>
      </c>
      <c r="AV152" s="13" t="s">
        <v>82</v>
      </c>
      <c r="AW152" s="13" t="s">
        <v>35</v>
      </c>
      <c r="AX152" s="13" t="s">
        <v>74</v>
      </c>
      <c r="AY152" s="205" t="s">
        <v>128</v>
      </c>
    </row>
    <row r="153" spans="2:51" s="14" customFormat="1" ht="10.2">
      <c r="B153" s="206"/>
      <c r="C153" s="207"/>
      <c r="D153" s="189" t="s">
        <v>141</v>
      </c>
      <c r="E153" s="208" t="s">
        <v>28</v>
      </c>
      <c r="F153" s="209" t="s">
        <v>367</v>
      </c>
      <c r="G153" s="207"/>
      <c r="H153" s="210">
        <v>2.886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141</v>
      </c>
      <c r="AU153" s="216" t="s">
        <v>84</v>
      </c>
      <c r="AV153" s="14" t="s">
        <v>84</v>
      </c>
      <c r="AW153" s="14" t="s">
        <v>35</v>
      </c>
      <c r="AX153" s="14" t="s">
        <v>82</v>
      </c>
      <c r="AY153" s="216" t="s">
        <v>128</v>
      </c>
    </row>
    <row r="154" spans="1:65" s="2" customFormat="1" ht="16.5" customHeight="1">
      <c r="A154" s="36"/>
      <c r="B154" s="37"/>
      <c r="C154" s="176" t="s">
        <v>214</v>
      </c>
      <c r="D154" s="176" t="s">
        <v>130</v>
      </c>
      <c r="E154" s="177" t="s">
        <v>402</v>
      </c>
      <c r="F154" s="178" t="s">
        <v>403</v>
      </c>
      <c r="G154" s="179" t="s">
        <v>146</v>
      </c>
      <c r="H154" s="180">
        <v>29.5</v>
      </c>
      <c r="I154" s="181"/>
      <c r="J154" s="182">
        <f>ROUND(I154*H154,2)</f>
        <v>0</v>
      </c>
      <c r="K154" s="178" t="s">
        <v>134</v>
      </c>
      <c r="L154" s="41"/>
      <c r="M154" s="183" t="s">
        <v>28</v>
      </c>
      <c r="N154" s="184" t="s">
        <v>47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135</v>
      </c>
      <c r="AT154" s="187" t="s">
        <v>130</v>
      </c>
      <c r="AU154" s="187" t="s">
        <v>84</v>
      </c>
      <c r="AY154" s="19" t="s">
        <v>128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135</v>
      </c>
      <c r="BK154" s="188">
        <f>ROUND(I154*H154,2)</f>
        <v>0</v>
      </c>
      <c r="BL154" s="19" t="s">
        <v>135</v>
      </c>
      <c r="BM154" s="187" t="s">
        <v>404</v>
      </c>
    </row>
    <row r="155" spans="1:47" s="2" customFormat="1" ht="10.2">
      <c r="A155" s="36"/>
      <c r="B155" s="37"/>
      <c r="C155" s="38"/>
      <c r="D155" s="189" t="s">
        <v>137</v>
      </c>
      <c r="E155" s="38"/>
      <c r="F155" s="190" t="s">
        <v>405</v>
      </c>
      <c r="G155" s="38"/>
      <c r="H155" s="38"/>
      <c r="I155" s="191"/>
      <c r="J155" s="38"/>
      <c r="K155" s="38"/>
      <c r="L155" s="41"/>
      <c r="M155" s="192"/>
      <c r="N155" s="193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137</v>
      </c>
      <c r="AU155" s="19" t="s">
        <v>84</v>
      </c>
    </row>
    <row r="156" spans="1:47" s="2" customFormat="1" ht="10.2">
      <c r="A156" s="36"/>
      <c r="B156" s="37"/>
      <c r="C156" s="38"/>
      <c r="D156" s="194" t="s">
        <v>139</v>
      </c>
      <c r="E156" s="38"/>
      <c r="F156" s="195" t="s">
        <v>406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139</v>
      </c>
      <c r="AU156" s="19" t="s">
        <v>84</v>
      </c>
    </row>
    <row r="157" spans="2:51" s="13" customFormat="1" ht="10.2">
      <c r="B157" s="196"/>
      <c r="C157" s="197"/>
      <c r="D157" s="189" t="s">
        <v>141</v>
      </c>
      <c r="E157" s="198" t="s">
        <v>28</v>
      </c>
      <c r="F157" s="199" t="s">
        <v>407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141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128</v>
      </c>
    </row>
    <row r="158" spans="2:51" s="14" customFormat="1" ht="10.2">
      <c r="B158" s="206"/>
      <c r="C158" s="207"/>
      <c r="D158" s="189" t="s">
        <v>141</v>
      </c>
      <c r="E158" s="208" t="s">
        <v>28</v>
      </c>
      <c r="F158" s="209" t="s">
        <v>408</v>
      </c>
      <c r="G158" s="207"/>
      <c r="H158" s="210">
        <v>29.5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141</v>
      </c>
      <c r="AU158" s="216" t="s">
        <v>84</v>
      </c>
      <c r="AV158" s="14" t="s">
        <v>84</v>
      </c>
      <c r="AW158" s="14" t="s">
        <v>35</v>
      </c>
      <c r="AX158" s="14" t="s">
        <v>82</v>
      </c>
      <c r="AY158" s="216" t="s">
        <v>128</v>
      </c>
    </row>
    <row r="159" spans="2:63" s="12" customFormat="1" ht="22.8" customHeight="1">
      <c r="B159" s="160"/>
      <c r="C159" s="161"/>
      <c r="D159" s="162" t="s">
        <v>73</v>
      </c>
      <c r="E159" s="174" t="s">
        <v>84</v>
      </c>
      <c r="F159" s="174" t="s">
        <v>409</v>
      </c>
      <c r="G159" s="161"/>
      <c r="H159" s="161"/>
      <c r="I159" s="164"/>
      <c r="J159" s="175">
        <f>BK159</f>
        <v>0</v>
      </c>
      <c r="K159" s="161"/>
      <c r="L159" s="166"/>
      <c r="M159" s="167"/>
      <c r="N159" s="168"/>
      <c r="O159" s="168"/>
      <c r="P159" s="169">
        <f>SUM(P160:P166)</f>
        <v>0</v>
      </c>
      <c r="Q159" s="168"/>
      <c r="R159" s="169">
        <f>SUM(R160:R166)</f>
        <v>0.00061</v>
      </c>
      <c r="S159" s="168"/>
      <c r="T159" s="170">
        <f>SUM(T160:T166)</f>
        <v>0</v>
      </c>
      <c r="AR159" s="171" t="s">
        <v>82</v>
      </c>
      <c r="AT159" s="172" t="s">
        <v>73</v>
      </c>
      <c r="AU159" s="172" t="s">
        <v>82</v>
      </c>
      <c r="AY159" s="171" t="s">
        <v>128</v>
      </c>
      <c r="BK159" s="173">
        <f>SUM(BK160:BK166)</f>
        <v>0</v>
      </c>
    </row>
    <row r="160" spans="1:65" s="2" customFormat="1" ht="16.5" customHeight="1">
      <c r="A160" s="36"/>
      <c r="B160" s="37"/>
      <c r="C160" s="243" t="s">
        <v>222</v>
      </c>
      <c r="D160" s="243" t="s">
        <v>410</v>
      </c>
      <c r="E160" s="244" t="s">
        <v>411</v>
      </c>
      <c r="F160" s="245" t="s">
        <v>412</v>
      </c>
      <c r="G160" s="246" t="s">
        <v>413</v>
      </c>
      <c r="H160" s="247">
        <v>1</v>
      </c>
      <c r="I160" s="248"/>
      <c r="J160" s="249">
        <f>ROUND(I160*H160,2)</f>
        <v>0</v>
      </c>
      <c r="K160" s="245" t="s">
        <v>28</v>
      </c>
      <c r="L160" s="250"/>
      <c r="M160" s="251" t="s">
        <v>28</v>
      </c>
      <c r="N160" s="252" t="s">
        <v>47</v>
      </c>
      <c r="O160" s="67"/>
      <c r="P160" s="185">
        <f>O160*H160</f>
        <v>0</v>
      </c>
      <c r="Q160" s="185">
        <v>0.00061</v>
      </c>
      <c r="R160" s="185">
        <f>Q160*H160</f>
        <v>0.00061</v>
      </c>
      <c r="S160" s="185">
        <v>0</v>
      </c>
      <c r="T160" s="18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7" t="s">
        <v>198</v>
      </c>
      <c r="AT160" s="187" t="s">
        <v>410</v>
      </c>
      <c r="AU160" s="187" t="s">
        <v>84</v>
      </c>
      <c r="AY160" s="19" t="s">
        <v>128</v>
      </c>
      <c r="BE160" s="188">
        <f>IF(N160="základní",J160,0)</f>
        <v>0</v>
      </c>
      <c r="BF160" s="188">
        <f>IF(N160="snížená",J160,0)</f>
        <v>0</v>
      </c>
      <c r="BG160" s="188">
        <f>IF(N160="zákl. přenesená",J160,0)</f>
        <v>0</v>
      </c>
      <c r="BH160" s="188">
        <f>IF(N160="sníž. přenesená",J160,0)</f>
        <v>0</v>
      </c>
      <c r="BI160" s="188">
        <f>IF(N160="nulová",J160,0)</f>
        <v>0</v>
      </c>
      <c r="BJ160" s="19" t="s">
        <v>135</v>
      </c>
      <c r="BK160" s="188">
        <f>ROUND(I160*H160,2)</f>
        <v>0</v>
      </c>
      <c r="BL160" s="19" t="s">
        <v>135</v>
      </c>
      <c r="BM160" s="187" t="s">
        <v>414</v>
      </c>
    </row>
    <row r="161" spans="1:47" s="2" customFormat="1" ht="10.2">
      <c r="A161" s="36"/>
      <c r="B161" s="37"/>
      <c r="C161" s="38"/>
      <c r="D161" s="189" t="s">
        <v>137</v>
      </c>
      <c r="E161" s="38"/>
      <c r="F161" s="190" t="s">
        <v>412</v>
      </c>
      <c r="G161" s="38"/>
      <c r="H161" s="38"/>
      <c r="I161" s="191"/>
      <c r="J161" s="38"/>
      <c r="K161" s="38"/>
      <c r="L161" s="41"/>
      <c r="M161" s="192"/>
      <c r="N161" s="193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137</v>
      </c>
      <c r="AU161" s="19" t="s">
        <v>84</v>
      </c>
    </row>
    <row r="162" spans="2:51" s="13" customFormat="1" ht="10.2">
      <c r="B162" s="196"/>
      <c r="C162" s="197"/>
      <c r="D162" s="189" t="s">
        <v>141</v>
      </c>
      <c r="E162" s="198" t="s">
        <v>28</v>
      </c>
      <c r="F162" s="199" t="s">
        <v>415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141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128</v>
      </c>
    </row>
    <row r="163" spans="2:51" s="13" customFormat="1" ht="10.2">
      <c r="B163" s="196"/>
      <c r="C163" s="197"/>
      <c r="D163" s="189" t="s">
        <v>141</v>
      </c>
      <c r="E163" s="198" t="s">
        <v>28</v>
      </c>
      <c r="F163" s="199" t="s">
        <v>416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141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128</v>
      </c>
    </row>
    <row r="164" spans="2:51" s="13" customFormat="1" ht="10.2">
      <c r="B164" s="196"/>
      <c r="C164" s="197"/>
      <c r="D164" s="189" t="s">
        <v>141</v>
      </c>
      <c r="E164" s="198" t="s">
        <v>28</v>
      </c>
      <c r="F164" s="199" t="s">
        <v>417</v>
      </c>
      <c r="G164" s="197"/>
      <c r="H164" s="198" t="s">
        <v>28</v>
      </c>
      <c r="I164" s="200"/>
      <c r="J164" s="197"/>
      <c r="K164" s="197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141</v>
      </c>
      <c r="AU164" s="205" t="s">
        <v>84</v>
      </c>
      <c r="AV164" s="13" t="s">
        <v>82</v>
      </c>
      <c r="AW164" s="13" t="s">
        <v>35</v>
      </c>
      <c r="AX164" s="13" t="s">
        <v>74</v>
      </c>
      <c r="AY164" s="205" t="s">
        <v>128</v>
      </c>
    </row>
    <row r="165" spans="2:51" s="13" customFormat="1" ht="10.2">
      <c r="B165" s="196"/>
      <c r="C165" s="197"/>
      <c r="D165" s="189" t="s">
        <v>141</v>
      </c>
      <c r="E165" s="198" t="s">
        <v>28</v>
      </c>
      <c r="F165" s="199" t="s">
        <v>418</v>
      </c>
      <c r="G165" s="197"/>
      <c r="H165" s="198" t="s">
        <v>28</v>
      </c>
      <c r="I165" s="200"/>
      <c r="J165" s="197"/>
      <c r="K165" s="197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141</v>
      </c>
      <c r="AU165" s="205" t="s">
        <v>84</v>
      </c>
      <c r="AV165" s="13" t="s">
        <v>82</v>
      </c>
      <c r="AW165" s="13" t="s">
        <v>35</v>
      </c>
      <c r="AX165" s="13" t="s">
        <v>74</v>
      </c>
      <c r="AY165" s="205" t="s">
        <v>128</v>
      </c>
    </row>
    <row r="166" spans="2:51" s="14" customFormat="1" ht="10.2">
      <c r="B166" s="206"/>
      <c r="C166" s="207"/>
      <c r="D166" s="189" t="s">
        <v>141</v>
      </c>
      <c r="E166" s="208" t="s">
        <v>28</v>
      </c>
      <c r="F166" s="209" t="s">
        <v>82</v>
      </c>
      <c r="G166" s="207"/>
      <c r="H166" s="210">
        <v>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141</v>
      </c>
      <c r="AU166" s="216" t="s">
        <v>84</v>
      </c>
      <c r="AV166" s="14" t="s">
        <v>84</v>
      </c>
      <c r="AW166" s="14" t="s">
        <v>35</v>
      </c>
      <c r="AX166" s="14" t="s">
        <v>82</v>
      </c>
      <c r="AY166" s="216" t="s">
        <v>128</v>
      </c>
    </row>
    <row r="167" spans="2:63" s="12" customFormat="1" ht="22.8" customHeight="1">
      <c r="B167" s="160"/>
      <c r="C167" s="161"/>
      <c r="D167" s="162" t="s">
        <v>73</v>
      </c>
      <c r="E167" s="174" t="s">
        <v>151</v>
      </c>
      <c r="F167" s="174" t="s">
        <v>205</v>
      </c>
      <c r="G167" s="161"/>
      <c r="H167" s="161"/>
      <c r="I167" s="164"/>
      <c r="J167" s="175">
        <f>BK167</f>
        <v>0</v>
      </c>
      <c r="K167" s="161"/>
      <c r="L167" s="166"/>
      <c r="M167" s="167"/>
      <c r="N167" s="168"/>
      <c r="O167" s="168"/>
      <c r="P167" s="169">
        <f>SUM(P168:P200)</f>
        <v>0</v>
      </c>
      <c r="Q167" s="168"/>
      <c r="R167" s="169">
        <f>SUM(R168:R200)</f>
        <v>0.15340325</v>
      </c>
      <c r="S167" s="168"/>
      <c r="T167" s="170">
        <f>SUM(T168:T200)</f>
        <v>6.726</v>
      </c>
      <c r="AR167" s="171" t="s">
        <v>82</v>
      </c>
      <c r="AT167" s="172" t="s">
        <v>73</v>
      </c>
      <c r="AU167" s="172" t="s">
        <v>82</v>
      </c>
      <c r="AY167" s="171" t="s">
        <v>128</v>
      </c>
      <c r="BK167" s="173">
        <f>SUM(BK168:BK200)</f>
        <v>0</v>
      </c>
    </row>
    <row r="168" spans="1:65" s="2" customFormat="1" ht="16.5" customHeight="1">
      <c r="A168" s="36"/>
      <c r="B168" s="37"/>
      <c r="C168" s="176" t="s">
        <v>230</v>
      </c>
      <c r="D168" s="176" t="s">
        <v>130</v>
      </c>
      <c r="E168" s="177" t="s">
        <v>419</v>
      </c>
      <c r="F168" s="178" t="s">
        <v>420</v>
      </c>
      <c r="G168" s="179" t="s">
        <v>146</v>
      </c>
      <c r="H168" s="180">
        <v>29.5</v>
      </c>
      <c r="I168" s="181"/>
      <c r="J168" s="182">
        <f>ROUND(I168*H168,2)</f>
        <v>0</v>
      </c>
      <c r="K168" s="178" t="s">
        <v>134</v>
      </c>
      <c r="L168" s="41"/>
      <c r="M168" s="183" t="s">
        <v>28</v>
      </c>
      <c r="N168" s="184" t="s">
        <v>47</v>
      </c>
      <c r="O168" s="67"/>
      <c r="P168" s="185">
        <f>O168*H168</f>
        <v>0</v>
      </c>
      <c r="Q168" s="185">
        <v>0</v>
      </c>
      <c r="R168" s="185">
        <f>Q168*H168</f>
        <v>0</v>
      </c>
      <c r="S168" s="185">
        <v>0.228</v>
      </c>
      <c r="T168" s="186">
        <f>S168*H168</f>
        <v>6.726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7" t="s">
        <v>135</v>
      </c>
      <c r="AT168" s="187" t="s">
        <v>130</v>
      </c>
      <c r="AU168" s="187" t="s">
        <v>84</v>
      </c>
      <c r="AY168" s="19" t="s">
        <v>128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9" t="s">
        <v>135</v>
      </c>
      <c r="BK168" s="188">
        <f>ROUND(I168*H168,2)</f>
        <v>0</v>
      </c>
      <c r="BL168" s="19" t="s">
        <v>135</v>
      </c>
      <c r="BM168" s="187" t="s">
        <v>421</v>
      </c>
    </row>
    <row r="169" spans="1:47" s="2" customFormat="1" ht="19.2">
      <c r="A169" s="36"/>
      <c r="B169" s="37"/>
      <c r="C169" s="38"/>
      <c r="D169" s="189" t="s">
        <v>137</v>
      </c>
      <c r="E169" s="38"/>
      <c r="F169" s="190" t="s">
        <v>422</v>
      </c>
      <c r="G169" s="38"/>
      <c r="H169" s="38"/>
      <c r="I169" s="191"/>
      <c r="J169" s="38"/>
      <c r="K169" s="38"/>
      <c r="L169" s="41"/>
      <c r="M169" s="192"/>
      <c r="N169" s="193"/>
      <c r="O169" s="67"/>
      <c r="P169" s="67"/>
      <c r="Q169" s="67"/>
      <c r="R169" s="67"/>
      <c r="S169" s="67"/>
      <c r="T169" s="6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137</v>
      </c>
      <c r="AU169" s="19" t="s">
        <v>84</v>
      </c>
    </row>
    <row r="170" spans="1:47" s="2" customFormat="1" ht="10.2">
      <c r="A170" s="36"/>
      <c r="B170" s="37"/>
      <c r="C170" s="38"/>
      <c r="D170" s="194" t="s">
        <v>139</v>
      </c>
      <c r="E170" s="38"/>
      <c r="F170" s="195" t="s">
        <v>423</v>
      </c>
      <c r="G170" s="38"/>
      <c r="H170" s="38"/>
      <c r="I170" s="191"/>
      <c r="J170" s="38"/>
      <c r="K170" s="38"/>
      <c r="L170" s="41"/>
      <c r="M170" s="192"/>
      <c r="N170" s="193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139</v>
      </c>
      <c r="AU170" s="19" t="s">
        <v>84</v>
      </c>
    </row>
    <row r="171" spans="2:51" s="13" customFormat="1" ht="10.2">
      <c r="B171" s="196"/>
      <c r="C171" s="197"/>
      <c r="D171" s="189" t="s">
        <v>141</v>
      </c>
      <c r="E171" s="198" t="s">
        <v>28</v>
      </c>
      <c r="F171" s="199" t="s">
        <v>424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141</v>
      </c>
      <c r="AU171" s="205" t="s">
        <v>84</v>
      </c>
      <c r="AV171" s="13" t="s">
        <v>82</v>
      </c>
      <c r="AW171" s="13" t="s">
        <v>35</v>
      </c>
      <c r="AX171" s="13" t="s">
        <v>74</v>
      </c>
      <c r="AY171" s="205" t="s">
        <v>128</v>
      </c>
    </row>
    <row r="172" spans="2:51" s="14" customFormat="1" ht="10.2">
      <c r="B172" s="206"/>
      <c r="C172" s="207"/>
      <c r="D172" s="189" t="s">
        <v>141</v>
      </c>
      <c r="E172" s="208" t="s">
        <v>28</v>
      </c>
      <c r="F172" s="209" t="s">
        <v>408</v>
      </c>
      <c r="G172" s="207"/>
      <c r="H172" s="210">
        <v>29.5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141</v>
      </c>
      <c r="AU172" s="216" t="s">
        <v>84</v>
      </c>
      <c r="AV172" s="14" t="s">
        <v>84</v>
      </c>
      <c r="AW172" s="14" t="s">
        <v>35</v>
      </c>
      <c r="AX172" s="14" t="s">
        <v>82</v>
      </c>
      <c r="AY172" s="216" t="s">
        <v>128</v>
      </c>
    </row>
    <row r="173" spans="1:65" s="2" customFormat="1" ht="16.5" customHeight="1">
      <c r="A173" s="36"/>
      <c r="B173" s="37"/>
      <c r="C173" s="176" t="s">
        <v>238</v>
      </c>
      <c r="D173" s="176" t="s">
        <v>130</v>
      </c>
      <c r="E173" s="177" t="s">
        <v>425</v>
      </c>
      <c r="F173" s="178" t="s">
        <v>426</v>
      </c>
      <c r="G173" s="179" t="s">
        <v>159</v>
      </c>
      <c r="H173" s="180">
        <v>41.504</v>
      </c>
      <c r="I173" s="181"/>
      <c r="J173" s="182">
        <f>ROUND(I173*H173,2)</f>
        <v>0</v>
      </c>
      <c r="K173" s="178" t="s">
        <v>134</v>
      </c>
      <c r="L173" s="41"/>
      <c r="M173" s="183" t="s">
        <v>28</v>
      </c>
      <c r="N173" s="184" t="s">
        <v>47</v>
      </c>
      <c r="O173" s="67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7" t="s">
        <v>135</v>
      </c>
      <c r="AT173" s="187" t="s">
        <v>130</v>
      </c>
      <c r="AU173" s="187" t="s">
        <v>84</v>
      </c>
      <c r="AY173" s="19" t="s">
        <v>128</v>
      </c>
      <c r="BE173" s="188">
        <f>IF(N173="základní",J173,0)</f>
        <v>0</v>
      </c>
      <c r="BF173" s="188">
        <f>IF(N173="snížená",J173,0)</f>
        <v>0</v>
      </c>
      <c r="BG173" s="188">
        <f>IF(N173="zákl. přenesená",J173,0)</f>
        <v>0</v>
      </c>
      <c r="BH173" s="188">
        <f>IF(N173="sníž. přenesená",J173,0)</f>
        <v>0</v>
      </c>
      <c r="BI173" s="188">
        <f>IF(N173="nulová",J173,0)</f>
        <v>0</v>
      </c>
      <c r="BJ173" s="19" t="s">
        <v>135</v>
      </c>
      <c r="BK173" s="188">
        <f>ROUND(I173*H173,2)</f>
        <v>0</v>
      </c>
      <c r="BL173" s="19" t="s">
        <v>135</v>
      </c>
      <c r="BM173" s="187" t="s">
        <v>427</v>
      </c>
    </row>
    <row r="174" spans="1:47" s="2" customFormat="1" ht="28.8">
      <c r="A174" s="36"/>
      <c r="B174" s="37"/>
      <c r="C174" s="38"/>
      <c r="D174" s="189" t="s">
        <v>137</v>
      </c>
      <c r="E174" s="38"/>
      <c r="F174" s="190" t="s">
        <v>428</v>
      </c>
      <c r="G174" s="38"/>
      <c r="H174" s="38"/>
      <c r="I174" s="191"/>
      <c r="J174" s="38"/>
      <c r="K174" s="38"/>
      <c r="L174" s="41"/>
      <c r="M174" s="192"/>
      <c r="N174" s="193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137</v>
      </c>
      <c r="AU174" s="19" t="s">
        <v>84</v>
      </c>
    </row>
    <row r="175" spans="1:47" s="2" customFormat="1" ht="10.2">
      <c r="A175" s="36"/>
      <c r="B175" s="37"/>
      <c r="C175" s="38"/>
      <c r="D175" s="194" t="s">
        <v>139</v>
      </c>
      <c r="E175" s="38"/>
      <c r="F175" s="195" t="s">
        <v>429</v>
      </c>
      <c r="G175" s="38"/>
      <c r="H175" s="38"/>
      <c r="I175" s="191"/>
      <c r="J175" s="38"/>
      <c r="K175" s="38"/>
      <c r="L175" s="41"/>
      <c r="M175" s="192"/>
      <c r="N175" s="193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139</v>
      </c>
      <c r="AU175" s="19" t="s">
        <v>84</v>
      </c>
    </row>
    <row r="176" spans="2:51" s="13" customFormat="1" ht="10.2">
      <c r="B176" s="196"/>
      <c r="C176" s="197"/>
      <c r="D176" s="189" t="s">
        <v>141</v>
      </c>
      <c r="E176" s="198" t="s">
        <v>28</v>
      </c>
      <c r="F176" s="199" t="s">
        <v>185</v>
      </c>
      <c r="G176" s="197"/>
      <c r="H176" s="198" t="s">
        <v>28</v>
      </c>
      <c r="I176" s="200"/>
      <c r="J176" s="197"/>
      <c r="K176" s="197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141</v>
      </c>
      <c r="AU176" s="205" t="s">
        <v>84</v>
      </c>
      <c r="AV176" s="13" t="s">
        <v>82</v>
      </c>
      <c r="AW176" s="13" t="s">
        <v>35</v>
      </c>
      <c r="AX176" s="13" t="s">
        <v>74</v>
      </c>
      <c r="AY176" s="205" t="s">
        <v>128</v>
      </c>
    </row>
    <row r="177" spans="2:51" s="13" customFormat="1" ht="10.2">
      <c r="B177" s="196"/>
      <c r="C177" s="197"/>
      <c r="D177" s="189" t="s">
        <v>141</v>
      </c>
      <c r="E177" s="198" t="s">
        <v>28</v>
      </c>
      <c r="F177" s="199" t="s">
        <v>430</v>
      </c>
      <c r="G177" s="197"/>
      <c r="H177" s="198" t="s">
        <v>28</v>
      </c>
      <c r="I177" s="200"/>
      <c r="J177" s="197"/>
      <c r="K177" s="197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141</v>
      </c>
      <c r="AU177" s="205" t="s">
        <v>84</v>
      </c>
      <c r="AV177" s="13" t="s">
        <v>82</v>
      </c>
      <c r="AW177" s="13" t="s">
        <v>35</v>
      </c>
      <c r="AX177" s="13" t="s">
        <v>74</v>
      </c>
      <c r="AY177" s="205" t="s">
        <v>128</v>
      </c>
    </row>
    <row r="178" spans="2:51" s="14" customFormat="1" ht="10.2">
      <c r="B178" s="206"/>
      <c r="C178" s="207"/>
      <c r="D178" s="189" t="s">
        <v>141</v>
      </c>
      <c r="E178" s="208" t="s">
        <v>28</v>
      </c>
      <c r="F178" s="209" t="s">
        <v>431</v>
      </c>
      <c r="G178" s="207"/>
      <c r="H178" s="210">
        <v>31.152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141</v>
      </c>
      <c r="AU178" s="216" t="s">
        <v>84</v>
      </c>
      <c r="AV178" s="14" t="s">
        <v>84</v>
      </c>
      <c r="AW178" s="14" t="s">
        <v>35</v>
      </c>
      <c r="AX178" s="14" t="s">
        <v>74</v>
      </c>
      <c r="AY178" s="216" t="s">
        <v>128</v>
      </c>
    </row>
    <row r="179" spans="2:51" s="13" customFormat="1" ht="10.2">
      <c r="B179" s="196"/>
      <c r="C179" s="197"/>
      <c r="D179" s="189" t="s">
        <v>141</v>
      </c>
      <c r="E179" s="198" t="s">
        <v>28</v>
      </c>
      <c r="F179" s="199" t="s">
        <v>432</v>
      </c>
      <c r="G179" s="197"/>
      <c r="H179" s="198" t="s">
        <v>28</v>
      </c>
      <c r="I179" s="200"/>
      <c r="J179" s="197"/>
      <c r="K179" s="197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141</v>
      </c>
      <c r="AU179" s="205" t="s">
        <v>84</v>
      </c>
      <c r="AV179" s="13" t="s">
        <v>82</v>
      </c>
      <c r="AW179" s="13" t="s">
        <v>35</v>
      </c>
      <c r="AX179" s="13" t="s">
        <v>74</v>
      </c>
      <c r="AY179" s="205" t="s">
        <v>128</v>
      </c>
    </row>
    <row r="180" spans="2:51" s="14" customFormat="1" ht="10.2">
      <c r="B180" s="206"/>
      <c r="C180" s="207"/>
      <c r="D180" s="189" t="s">
        <v>141</v>
      </c>
      <c r="E180" s="208" t="s">
        <v>28</v>
      </c>
      <c r="F180" s="209" t="s">
        <v>433</v>
      </c>
      <c r="G180" s="207"/>
      <c r="H180" s="210">
        <v>0.44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141</v>
      </c>
      <c r="AU180" s="216" t="s">
        <v>84</v>
      </c>
      <c r="AV180" s="14" t="s">
        <v>84</v>
      </c>
      <c r="AW180" s="14" t="s">
        <v>35</v>
      </c>
      <c r="AX180" s="14" t="s">
        <v>74</v>
      </c>
      <c r="AY180" s="216" t="s">
        <v>128</v>
      </c>
    </row>
    <row r="181" spans="2:51" s="13" customFormat="1" ht="10.2">
      <c r="B181" s="196"/>
      <c r="C181" s="197"/>
      <c r="D181" s="189" t="s">
        <v>141</v>
      </c>
      <c r="E181" s="198" t="s">
        <v>28</v>
      </c>
      <c r="F181" s="199" t="s">
        <v>434</v>
      </c>
      <c r="G181" s="197"/>
      <c r="H181" s="198" t="s">
        <v>28</v>
      </c>
      <c r="I181" s="200"/>
      <c r="J181" s="197"/>
      <c r="K181" s="197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141</v>
      </c>
      <c r="AU181" s="205" t="s">
        <v>84</v>
      </c>
      <c r="AV181" s="13" t="s">
        <v>82</v>
      </c>
      <c r="AW181" s="13" t="s">
        <v>35</v>
      </c>
      <c r="AX181" s="13" t="s">
        <v>74</v>
      </c>
      <c r="AY181" s="205" t="s">
        <v>128</v>
      </c>
    </row>
    <row r="182" spans="2:51" s="14" customFormat="1" ht="10.2">
      <c r="B182" s="206"/>
      <c r="C182" s="207"/>
      <c r="D182" s="189" t="s">
        <v>141</v>
      </c>
      <c r="E182" s="208" t="s">
        <v>28</v>
      </c>
      <c r="F182" s="209" t="s">
        <v>435</v>
      </c>
      <c r="G182" s="207"/>
      <c r="H182" s="210">
        <v>9.912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141</v>
      </c>
      <c r="AU182" s="216" t="s">
        <v>84</v>
      </c>
      <c r="AV182" s="14" t="s">
        <v>84</v>
      </c>
      <c r="AW182" s="14" t="s">
        <v>35</v>
      </c>
      <c r="AX182" s="14" t="s">
        <v>74</v>
      </c>
      <c r="AY182" s="216" t="s">
        <v>128</v>
      </c>
    </row>
    <row r="183" spans="2:51" s="15" customFormat="1" ht="10.2">
      <c r="B183" s="217"/>
      <c r="C183" s="218"/>
      <c r="D183" s="189" t="s">
        <v>141</v>
      </c>
      <c r="E183" s="219" t="s">
        <v>28</v>
      </c>
      <c r="F183" s="220" t="s">
        <v>168</v>
      </c>
      <c r="G183" s="218"/>
      <c r="H183" s="221">
        <v>41.504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141</v>
      </c>
      <c r="AU183" s="227" t="s">
        <v>84</v>
      </c>
      <c r="AV183" s="15" t="s">
        <v>135</v>
      </c>
      <c r="AW183" s="15" t="s">
        <v>35</v>
      </c>
      <c r="AX183" s="15" t="s">
        <v>82</v>
      </c>
      <c r="AY183" s="227" t="s">
        <v>128</v>
      </c>
    </row>
    <row r="184" spans="1:65" s="2" customFormat="1" ht="16.5" customHeight="1">
      <c r="A184" s="36"/>
      <c r="B184" s="37"/>
      <c r="C184" s="176" t="s">
        <v>247</v>
      </c>
      <c r="D184" s="176" t="s">
        <v>130</v>
      </c>
      <c r="E184" s="177" t="s">
        <v>436</v>
      </c>
      <c r="F184" s="178" t="s">
        <v>437</v>
      </c>
      <c r="G184" s="179" t="s">
        <v>146</v>
      </c>
      <c r="H184" s="180">
        <v>14.73</v>
      </c>
      <c r="I184" s="181"/>
      <c r="J184" s="182">
        <f>ROUND(I184*H184,2)</f>
        <v>0</v>
      </c>
      <c r="K184" s="178" t="s">
        <v>134</v>
      </c>
      <c r="L184" s="41"/>
      <c r="M184" s="183" t="s">
        <v>28</v>
      </c>
      <c r="N184" s="184" t="s">
        <v>47</v>
      </c>
      <c r="O184" s="67"/>
      <c r="P184" s="185">
        <f>O184*H184</f>
        <v>0</v>
      </c>
      <c r="Q184" s="185">
        <v>0.00865</v>
      </c>
      <c r="R184" s="185">
        <f>Q184*H184</f>
        <v>0.12741449999999999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135</v>
      </c>
      <c r="AT184" s="187" t="s">
        <v>130</v>
      </c>
      <c r="AU184" s="187" t="s">
        <v>84</v>
      </c>
      <c r="AY184" s="19" t="s">
        <v>128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135</v>
      </c>
      <c r="BK184" s="188">
        <f>ROUND(I184*H184,2)</f>
        <v>0</v>
      </c>
      <c r="BL184" s="19" t="s">
        <v>135</v>
      </c>
      <c r="BM184" s="187" t="s">
        <v>438</v>
      </c>
    </row>
    <row r="185" spans="1:47" s="2" customFormat="1" ht="28.8">
      <c r="A185" s="36"/>
      <c r="B185" s="37"/>
      <c r="C185" s="38"/>
      <c r="D185" s="189" t="s">
        <v>137</v>
      </c>
      <c r="E185" s="38"/>
      <c r="F185" s="190" t="s">
        <v>439</v>
      </c>
      <c r="G185" s="38"/>
      <c r="H185" s="38"/>
      <c r="I185" s="191"/>
      <c r="J185" s="38"/>
      <c r="K185" s="38"/>
      <c r="L185" s="41"/>
      <c r="M185" s="192"/>
      <c r="N185" s="193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137</v>
      </c>
      <c r="AU185" s="19" t="s">
        <v>84</v>
      </c>
    </row>
    <row r="186" spans="1:47" s="2" customFormat="1" ht="10.2">
      <c r="A186" s="36"/>
      <c r="B186" s="37"/>
      <c r="C186" s="38"/>
      <c r="D186" s="194" t="s">
        <v>139</v>
      </c>
      <c r="E186" s="38"/>
      <c r="F186" s="195" t="s">
        <v>440</v>
      </c>
      <c r="G186" s="38"/>
      <c r="H186" s="38"/>
      <c r="I186" s="191"/>
      <c r="J186" s="38"/>
      <c r="K186" s="38"/>
      <c r="L186" s="41"/>
      <c r="M186" s="192"/>
      <c r="N186" s="193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139</v>
      </c>
      <c r="AU186" s="19" t="s">
        <v>84</v>
      </c>
    </row>
    <row r="187" spans="2:51" s="13" customFormat="1" ht="10.2">
      <c r="B187" s="196"/>
      <c r="C187" s="197"/>
      <c r="D187" s="189" t="s">
        <v>141</v>
      </c>
      <c r="E187" s="198" t="s">
        <v>28</v>
      </c>
      <c r="F187" s="199" t="s">
        <v>185</v>
      </c>
      <c r="G187" s="197"/>
      <c r="H187" s="198" t="s">
        <v>28</v>
      </c>
      <c r="I187" s="200"/>
      <c r="J187" s="197"/>
      <c r="K187" s="197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141</v>
      </c>
      <c r="AU187" s="205" t="s">
        <v>84</v>
      </c>
      <c r="AV187" s="13" t="s">
        <v>82</v>
      </c>
      <c r="AW187" s="13" t="s">
        <v>35</v>
      </c>
      <c r="AX187" s="13" t="s">
        <v>74</v>
      </c>
      <c r="AY187" s="205" t="s">
        <v>128</v>
      </c>
    </row>
    <row r="188" spans="2:51" s="13" customFormat="1" ht="10.2">
      <c r="B188" s="196"/>
      <c r="C188" s="197"/>
      <c r="D188" s="189" t="s">
        <v>141</v>
      </c>
      <c r="E188" s="198" t="s">
        <v>28</v>
      </c>
      <c r="F188" s="199" t="s">
        <v>441</v>
      </c>
      <c r="G188" s="197"/>
      <c r="H188" s="198" t="s">
        <v>28</v>
      </c>
      <c r="I188" s="200"/>
      <c r="J188" s="197"/>
      <c r="K188" s="197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141</v>
      </c>
      <c r="AU188" s="205" t="s">
        <v>84</v>
      </c>
      <c r="AV188" s="13" t="s">
        <v>82</v>
      </c>
      <c r="AW188" s="13" t="s">
        <v>35</v>
      </c>
      <c r="AX188" s="13" t="s">
        <v>74</v>
      </c>
      <c r="AY188" s="205" t="s">
        <v>128</v>
      </c>
    </row>
    <row r="189" spans="2:51" s="14" customFormat="1" ht="10.2">
      <c r="B189" s="206"/>
      <c r="C189" s="207"/>
      <c r="D189" s="189" t="s">
        <v>141</v>
      </c>
      <c r="E189" s="208" t="s">
        <v>28</v>
      </c>
      <c r="F189" s="209" t="s">
        <v>442</v>
      </c>
      <c r="G189" s="207"/>
      <c r="H189" s="210">
        <v>14.4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141</v>
      </c>
      <c r="AU189" s="216" t="s">
        <v>84</v>
      </c>
      <c r="AV189" s="14" t="s">
        <v>84</v>
      </c>
      <c r="AW189" s="14" t="s">
        <v>35</v>
      </c>
      <c r="AX189" s="14" t="s">
        <v>74</v>
      </c>
      <c r="AY189" s="216" t="s">
        <v>128</v>
      </c>
    </row>
    <row r="190" spans="2:51" s="13" customFormat="1" ht="10.2">
      <c r="B190" s="196"/>
      <c r="C190" s="197"/>
      <c r="D190" s="189" t="s">
        <v>141</v>
      </c>
      <c r="E190" s="198" t="s">
        <v>28</v>
      </c>
      <c r="F190" s="199" t="s">
        <v>443</v>
      </c>
      <c r="G190" s="197"/>
      <c r="H190" s="198" t="s">
        <v>28</v>
      </c>
      <c r="I190" s="200"/>
      <c r="J190" s="197"/>
      <c r="K190" s="197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141</v>
      </c>
      <c r="AU190" s="205" t="s">
        <v>84</v>
      </c>
      <c r="AV190" s="13" t="s">
        <v>82</v>
      </c>
      <c r="AW190" s="13" t="s">
        <v>35</v>
      </c>
      <c r="AX190" s="13" t="s">
        <v>74</v>
      </c>
      <c r="AY190" s="205" t="s">
        <v>128</v>
      </c>
    </row>
    <row r="191" spans="2:51" s="14" customFormat="1" ht="10.2">
      <c r="B191" s="206"/>
      <c r="C191" s="207"/>
      <c r="D191" s="189" t="s">
        <v>141</v>
      </c>
      <c r="E191" s="208" t="s">
        <v>28</v>
      </c>
      <c r="F191" s="209" t="s">
        <v>444</v>
      </c>
      <c r="G191" s="207"/>
      <c r="H191" s="210">
        <v>0.33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141</v>
      </c>
      <c r="AU191" s="216" t="s">
        <v>84</v>
      </c>
      <c r="AV191" s="14" t="s">
        <v>84</v>
      </c>
      <c r="AW191" s="14" t="s">
        <v>35</v>
      </c>
      <c r="AX191" s="14" t="s">
        <v>74</v>
      </c>
      <c r="AY191" s="216" t="s">
        <v>128</v>
      </c>
    </row>
    <row r="192" spans="2:51" s="15" customFormat="1" ht="10.2">
      <c r="B192" s="217"/>
      <c r="C192" s="218"/>
      <c r="D192" s="189" t="s">
        <v>141</v>
      </c>
      <c r="E192" s="219" t="s">
        <v>28</v>
      </c>
      <c r="F192" s="220" t="s">
        <v>168</v>
      </c>
      <c r="G192" s="218"/>
      <c r="H192" s="221">
        <v>14.73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141</v>
      </c>
      <c r="AU192" s="227" t="s">
        <v>84</v>
      </c>
      <c r="AV192" s="15" t="s">
        <v>135</v>
      </c>
      <c r="AW192" s="15" t="s">
        <v>35</v>
      </c>
      <c r="AX192" s="15" t="s">
        <v>82</v>
      </c>
      <c r="AY192" s="227" t="s">
        <v>128</v>
      </c>
    </row>
    <row r="193" spans="1:65" s="2" customFormat="1" ht="16.5" customHeight="1">
      <c r="A193" s="36"/>
      <c r="B193" s="37"/>
      <c r="C193" s="176" t="s">
        <v>8</v>
      </c>
      <c r="D193" s="176" t="s">
        <v>130</v>
      </c>
      <c r="E193" s="177" t="s">
        <v>445</v>
      </c>
      <c r="F193" s="178" t="s">
        <v>446</v>
      </c>
      <c r="G193" s="179" t="s">
        <v>146</v>
      </c>
      <c r="H193" s="180">
        <v>14.73</v>
      </c>
      <c r="I193" s="181"/>
      <c r="J193" s="182">
        <f>ROUND(I193*H193,2)</f>
        <v>0</v>
      </c>
      <c r="K193" s="178" t="s">
        <v>134</v>
      </c>
      <c r="L193" s="41"/>
      <c r="M193" s="183" t="s">
        <v>28</v>
      </c>
      <c r="N193" s="184" t="s">
        <v>47</v>
      </c>
      <c r="O193" s="67"/>
      <c r="P193" s="185">
        <f>O193*H193</f>
        <v>0</v>
      </c>
      <c r="Q193" s="185">
        <v>0</v>
      </c>
      <c r="R193" s="185">
        <f>Q193*H193</f>
        <v>0</v>
      </c>
      <c r="S193" s="185">
        <v>0</v>
      </c>
      <c r="T193" s="18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7" t="s">
        <v>135</v>
      </c>
      <c r="AT193" s="187" t="s">
        <v>130</v>
      </c>
      <c r="AU193" s="187" t="s">
        <v>84</v>
      </c>
      <c r="AY193" s="19" t="s">
        <v>128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9" t="s">
        <v>135</v>
      </c>
      <c r="BK193" s="188">
        <f>ROUND(I193*H193,2)</f>
        <v>0</v>
      </c>
      <c r="BL193" s="19" t="s">
        <v>135</v>
      </c>
      <c r="BM193" s="187" t="s">
        <v>447</v>
      </c>
    </row>
    <row r="194" spans="1:47" s="2" customFormat="1" ht="28.8">
      <c r="A194" s="36"/>
      <c r="B194" s="37"/>
      <c r="C194" s="38"/>
      <c r="D194" s="189" t="s">
        <v>137</v>
      </c>
      <c r="E194" s="38"/>
      <c r="F194" s="190" t="s">
        <v>448</v>
      </c>
      <c r="G194" s="38"/>
      <c r="H194" s="38"/>
      <c r="I194" s="191"/>
      <c r="J194" s="38"/>
      <c r="K194" s="38"/>
      <c r="L194" s="41"/>
      <c r="M194" s="192"/>
      <c r="N194" s="193"/>
      <c r="O194" s="67"/>
      <c r="P194" s="67"/>
      <c r="Q194" s="67"/>
      <c r="R194" s="67"/>
      <c r="S194" s="67"/>
      <c r="T194" s="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137</v>
      </c>
      <c r="AU194" s="19" t="s">
        <v>84</v>
      </c>
    </row>
    <row r="195" spans="1:47" s="2" customFormat="1" ht="10.2">
      <c r="A195" s="36"/>
      <c r="B195" s="37"/>
      <c r="C195" s="38"/>
      <c r="D195" s="194" t="s">
        <v>139</v>
      </c>
      <c r="E195" s="38"/>
      <c r="F195" s="195" t="s">
        <v>449</v>
      </c>
      <c r="G195" s="38"/>
      <c r="H195" s="38"/>
      <c r="I195" s="191"/>
      <c r="J195" s="38"/>
      <c r="K195" s="38"/>
      <c r="L195" s="41"/>
      <c r="M195" s="192"/>
      <c r="N195" s="193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139</v>
      </c>
      <c r="AU195" s="19" t="s">
        <v>84</v>
      </c>
    </row>
    <row r="196" spans="1:65" s="2" customFormat="1" ht="16.5" customHeight="1">
      <c r="A196" s="36"/>
      <c r="B196" s="37"/>
      <c r="C196" s="176" t="s">
        <v>264</v>
      </c>
      <c r="D196" s="176" t="s">
        <v>130</v>
      </c>
      <c r="E196" s="177" t="s">
        <v>450</v>
      </c>
      <c r="F196" s="178" t="s">
        <v>451</v>
      </c>
      <c r="G196" s="179" t="s">
        <v>283</v>
      </c>
      <c r="H196" s="180">
        <v>0.025</v>
      </c>
      <c r="I196" s="181"/>
      <c r="J196" s="182">
        <f>ROUND(I196*H196,2)</f>
        <v>0</v>
      </c>
      <c r="K196" s="178" t="s">
        <v>134</v>
      </c>
      <c r="L196" s="41"/>
      <c r="M196" s="183" t="s">
        <v>28</v>
      </c>
      <c r="N196" s="184" t="s">
        <v>47</v>
      </c>
      <c r="O196" s="67"/>
      <c r="P196" s="185">
        <f>O196*H196</f>
        <v>0</v>
      </c>
      <c r="Q196" s="185">
        <v>1.03955</v>
      </c>
      <c r="R196" s="185">
        <f>Q196*H196</f>
        <v>0.02598875</v>
      </c>
      <c r="S196" s="185">
        <v>0</v>
      </c>
      <c r="T196" s="18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135</v>
      </c>
      <c r="AT196" s="187" t="s">
        <v>130</v>
      </c>
      <c r="AU196" s="187" t="s">
        <v>84</v>
      </c>
      <c r="AY196" s="19" t="s">
        <v>128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9" t="s">
        <v>135</v>
      </c>
      <c r="BK196" s="188">
        <f>ROUND(I196*H196,2)</f>
        <v>0</v>
      </c>
      <c r="BL196" s="19" t="s">
        <v>135</v>
      </c>
      <c r="BM196" s="187" t="s">
        <v>452</v>
      </c>
    </row>
    <row r="197" spans="1:47" s="2" customFormat="1" ht="28.8">
      <c r="A197" s="36"/>
      <c r="B197" s="37"/>
      <c r="C197" s="38"/>
      <c r="D197" s="189" t="s">
        <v>137</v>
      </c>
      <c r="E197" s="38"/>
      <c r="F197" s="190" t="s">
        <v>453</v>
      </c>
      <c r="G197" s="38"/>
      <c r="H197" s="38"/>
      <c r="I197" s="191"/>
      <c r="J197" s="38"/>
      <c r="K197" s="38"/>
      <c r="L197" s="41"/>
      <c r="M197" s="192"/>
      <c r="N197" s="193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137</v>
      </c>
      <c r="AU197" s="19" t="s">
        <v>84</v>
      </c>
    </row>
    <row r="198" spans="1:47" s="2" customFormat="1" ht="10.2">
      <c r="A198" s="36"/>
      <c r="B198" s="37"/>
      <c r="C198" s="38"/>
      <c r="D198" s="194" t="s">
        <v>139</v>
      </c>
      <c r="E198" s="38"/>
      <c r="F198" s="195" t="s">
        <v>454</v>
      </c>
      <c r="G198" s="38"/>
      <c r="H198" s="38"/>
      <c r="I198" s="191"/>
      <c r="J198" s="38"/>
      <c r="K198" s="38"/>
      <c r="L198" s="41"/>
      <c r="M198" s="192"/>
      <c r="N198" s="193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139</v>
      </c>
      <c r="AU198" s="19" t="s">
        <v>84</v>
      </c>
    </row>
    <row r="199" spans="2:51" s="13" customFormat="1" ht="10.2">
      <c r="B199" s="196"/>
      <c r="C199" s="197"/>
      <c r="D199" s="189" t="s">
        <v>141</v>
      </c>
      <c r="E199" s="198" t="s">
        <v>28</v>
      </c>
      <c r="F199" s="199" t="s">
        <v>455</v>
      </c>
      <c r="G199" s="197"/>
      <c r="H199" s="198" t="s">
        <v>28</v>
      </c>
      <c r="I199" s="200"/>
      <c r="J199" s="197"/>
      <c r="K199" s="197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141</v>
      </c>
      <c r="AU199" s="205" t="s">
        <v>84</v>
      </c>
      <c r="AV199" s="13" t="s">
        <v>82</v>
      </c>
      <c r="AW199" s="13" t="s">
        <v>35</v>
      </c>
      <c r="AX199" s="13" t="s">
        <v>74</v>
      </c>
      <c r="AY199" s="205" t="s">
        <v>128</v>
      </c>
    </row>
    <row r="200" spans="2:51" s="14" customFormat="1" ht="10.2">
      <c r="B200" s="206"/>
      <c r="C200" s="207"/>
      <c r="D200" s="189" t="s">
        <v>141</v>
      </c>
      <c r="E200" s="208" t="s">
        <v>28</v>
      </c>
      <c r="F200" s="209" t="s">
        <v>456</v>
      </c>
      <c r="G200" s="207"/>
      <c r="H200" s="210">
        <v>0.025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141</v>
      </c>
      <c r="AU200" s="216" t="s">
        <v>84</v>
      </c>
      <c r="AV200" s="14" t="s">
        <v>84</v>
      </c>
      <c r="AW200" s="14" t="s">
        <v>35</v>
      </c>
      <c r="AX200" s="14" t="s">
        <v>82</v>
      </c>
      <c r="AY200" s="216" t="s">
        <v>128</v>
      </c>
    </row>
    <row r="201" spans="2:63" s="12" customFormat="1" ht="22.8" customHeight="1">
      <c r="B201" s="160"/>
      <c r="C201" s="161"/>
      <c r="D201" s="162" t="s">
        <v>73</v>
      </c>
      <c r="E201" s="174" t="s">
        <v>135</v>
      </c>
      <c r="F201" s="174" t="s">
        <v>221</v>
      </c>
      <c r="G201" s="161"/>
      <c r="H201" s="161"/>
      <c r="I201" s="164"/>
      <c r="J201" s="175">
        <f>BK201</f>
        <v>0</v>
      </c>
      <c r="K201" s="161"/>
      <c r="L201" s="166"/>
      <c r="M201" s="167"/>
      <c r="N201" s="168"/>
      <c r="O201" s="168"/>
      <c r="P201" s="169">
        <f>SUM(P202:P229)</f>
        <v>0</v>
      </c>
      <c r="Q201" s="168"/>
      <c r="R201" s="169">
        <f>SUM(R202:R229)</f>
        <v>14.079185999999996</v>
      </c>
      <c r="S201" s="168"/>
      <c r="T201" s="170">
        <f>SUM(T202:T229)</f>
        <v>0</v>
      </c>
      <c r="AR201" s="171" t="s">
        <v>82</v>
      </c>
      <c r="AT201" s="172" t="s">
        <v>73</v>
      </c>
      <c r="AU201" s="172" t="s">
        <v>82</v>
      </c>
      <c r="AY201" s="171" t="s">
        <v>128</v>
      </c>
      <c r="BK201" s="173">
        <f>SUM(BK202:BK229)</f>
        <v>0</v>
      </c>
    </row>
    <row r="202" spans="1:65" s="2" customFormat="1" ht="16.5" customHeight="1">
      <c r="A202" s="36"/>
      <c r="B202" s="37"/>
      <c r="C202" s="176" t="s">
        <v>270</v>
      </c>
      <c r="D202" s="176" t="s">
        <v>130</v>
      </c>
      <c r="E202" s="177" t="s">
        <v>223</v>
      </c>
      <c r="F202" s="178" t="s">
        <v>224</v>
      </c>
      <c r="G202" s="179" t="s">
        <v>146</v>
      </c>
      <c r="H202" s="180">
        <v>63.805</v>
      </c>
      <c r="I202" s="181"/>
      <c r="J202" s="182">
        <f>ROUND(I202*H202,2)</f>
        <v>0</v>
      </c>
      <c r="K202" s="178" t="s">
        <v>28</v>
      </c>
      <c r="L202" s="41"/>
      <c r="M202" s="183" t="s">
        <v>28</v>
      </c>
      <c r="N202" s="184" t="s">
        <v>47</v>
      </c>
      <c r="O202" s="67"/>
      <c r="P202" s="185">
        <f>O202*H202</f>
        <v>0</v>
      </c>
      <c r="Q202" s="185">
        <v>0</v>
      </c>
      <c r="R202" s="185">
        <f>Q202*H202</f>
        <v>0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135</v>
      </c>
      <c r="AT202" s="187" t="s">
        <v>130</v>
      </c>
      <c r="AU202" s="187" t="s">
        <v>84</v>
      </c>
      <c r="AY202" s="19" t="s">
        <v>128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135</v>
      </c>
      <c r="BK202" s="188">
        <f>ROUND(I202*H202,2)</f>
        <v>0</v>
      </c>
      <c r="BL202" s="19" t="s">
        <v>135</v>
      </c>
      <c r="BM202" s="187" t="s">
        <v>457</v>
      </c>
    </row>
    <row r="203" spans="1:47" s="2" customFormat="1" ht="10.2">
      <c r="A203" s="36"/>
      <c r="B203" s="37"/>
      <c r="C203" s="38"/>
      <c r="D203" s="189" t="s">
        <v>137</v>
      </c>
      <c r="E203" s="38"/>
      <c r="F203" s="190" t="s">
        <v>226</v>
      </c>
      <c r="G203" s="38"/>
      <c r="H203" s="38"/>
      <c r="I203" s="191"/>
      <c r="J203" s="38"/>
      <c r="K203" s="38"/>
      <c r="L203" s="41"/>
      <c r="M203" s="192"/>
      <c r="N203" s="193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137</v>
      </c>
      <c r="AU203" s="19" t="s">
        <v>84</v>
      </c>
    </row>
    <row r="204" spans="2:51" s="13" customFormat="1" ht="10.2">
      <c r="B204" s="196"/>
      <c r="C204" s="197"/>
      <c r="D204" s="189" t="s">
        <v>141</v>
      </c>
      <c r="E204" s="198" t="s">
        <v>28</v>
      </c>
      <c r="F204" s="199" t="s">
        <v>227</v>
      </c>
      <c r="G204" s="197"/>
      <c r="H204" s="198" t="s">
        <v>28</v>
      </c>
      <c r="I204" s="200"/>
      <c r="J204" s="197"/>
      <c r="K204" s="197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141</v>
      </c>
      <c r="AU204" s="205" t="s">
        <v>84</v>
      </c>
      <c r="AV204" s="13" t="s">
        <v>82</v>
      </c>
      <c r="AW204" s="13" t="s">
        <v>35</v>
      </c>
      <c r="AX204" s="13" t="s">
        <v>74</v>
      </c>
      <c r="AY204" s="205" t="s">
        <v>128</v>
      </c>
    </row>
    <row r="205" spans="2:51" s="13" customFormat="1" ht="10.2">
      <c r="B205" s="196"/>
      <c r="C205" s="197"/>
      <c r="D205" s="189" t="s">
        <v>141</v>
      </c>
      <c r="E205" s="198" t="s">
        <v>28</v>
      </c>
      <c r="F205" s="199" t="s">
        <v>458</v>
      </c>
      <c r="G205" s="197"/>
      <c r="H205" s="198" t="s">
        <v>28</v>
      </c>
      <c r="I205" s="200"/>
      <c r="J205" s="197"/>
      <c r="K205" s="197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141</v>
      </c>
      <c r="AU205" s="205" t="s">
        <v>84</v>
      </c>
      <c r="AV205" s="13" t="s">
        <v>82</v>
      </c>
      <c r="AW205" s="13" t="s">
        <v>35</v>
      </c>
      <c r="AX205" s="13" t="s">
        <v>74</v>
      </c>
      <c r="AY205" s="205" t="s">
        <v>128</v>
      </c>
    </row>
    <row r="206" spans="2:51" s="14" customFormat="1" ht="10.2">
      <c r="B206" s="206"/>
      <c r="C206" s="207"/>
      <c r="D206" s="189" t="s">
        <v>141</v>
      </c>
      <c r="E206" s="208" t="s">
        <v>28</v>
      </c>
      <c r="F206" s="209" t="s">
        <v>459</v>
      </c>
      <c r="G206" s="207"/>
      <c r="H206" s="210">
        <v>17.7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141</v>
      </c>
      <c r="AU206" s="216" t="s">
        <v>84</v>
      </c>
      <c r="AV206" s="14" t="s">
        <v>84</v>
      </c>
      <c r="AW206" s="14" t="s">
        <v>35</v>
      </c>
      <c r="AX206" s="14" t="s">
        <v>74</v>
      </c>
      <c r="AY206" s="216" t="s">
        <v>128</v>
      </c>
    </row>
    <row r="207" spans="2:51" s="13" customFormat="1" ht="10.2">
      <c r="B207" s="196"/>
      <c r="C207" s="197"/>
      <c r="D207" s="189" t="s">
        <v>141</v>
      </c>
      <c r="E207" s="198" t="s">
        <v>28</v>
      </c>
      <c r="F207" s="199" t="s">
        <v>372</v>
      </c>
      <c r="G207" s="197"/>
      <c r="H207" s="198" t="s">
        <v>28</v>
      </c>
      <c r="I207" s="200"/>
      <c r="J207" s="197"/>
      <c r="K207" s="197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141</v>
      </c>
      <c r="AU207" s="205" t="s">
        <v>84</v>
      </c>
      <c r="AV207" s="13" t="s">
        <v>82</v>
      </c>
      <c r="AW207" s="13" t="s">
        <v>35</v>
      </c>
      <c r="AX207" s="13" t="s">
        <v>74</v>
      </c>
      <c r="AY207" s="205" t="s">
        <v>128</v>
      </c>
    </row>
    <row r="208" spans="2:51" s="14" customFormat="1" ht="10.2">
      <c r="B208" s="206"/>
      <c r="C208" s="207"/>
      <c r="D208" s="189" t="s">
        <v>141</v>
      </c>
      <c r="E208" s="208" t="s">
        <v>28</v>
      </c>
      <c r="F208" s="209" t="s">
        <v>460</v>
      </c>
      <c r="G208" s="207"/>
      <c r="H208" s="210">
        <v>6.105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141</v>
      </c>
      <c r="AU208" s="216" t="s">
        <v>84</v>
      </c>
      <c r="AV208" s="14" t="s">
        <v>84</v>
      </c>
      <c r="AW208" s="14" t="s">
        <v>35</v>
      </c>
      <c r="AX208" s="14" t="s">
        <v>74</v>
      </c>
      <c r="AY208" s="216" t="s">
        <v>128</v>
      </c>
    </row>
    <row r="209" spans="2:51" s="13" customFormat="1" ht="10.2">
      <c r="B209" s="196"/>
      <c r="C209" s="197"/>
      <c r="D209" s="189" t="s">
        <v>141</v>
      </c>
      <c r="E209" s="198" t="s">
        <v>28</v>
      </c>
      <c r="F209" s="199" t="s">
        <v>461</v>
      </c>
      <c r="G209" s="197"/>
      <c r="H209" s="198" t="s">
        <v>28</v>
      </c>
      <c r="I209" s="200"/>
      <c r="J209" s="197"/>
      <c r="K209" s="197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141</v>
      </c>
      <c r="AU209" s="205" t="s">
        <v>84</v>
      </c>
      <c r="AV209" s="13" t="s">
        <v>82</v>
      </c>
      <c r="AW209" s="13" t="s">
        <v>35</v>
      </c>
      <c r="AX209" s="13" t="s">
        <v>74</v>
      </c>
      <c r="AY209" s="205" t="s">
        <v>128</v>
      </c>
    </row>
    <row r="210" spans="2:51" s="14" customFormat="1" ht="10.2">
      <c r="B210" s="206"/>
      <c r="C210" s="207"/>
      <c r="D210" s="189" t="s">
        <v>141</v>
      </c>
      <c r="E210" s="208" t="s">
        <v>28</v>
      </c>
      <c r="F210" s="209" t="s">
        <v>462</v>
      </c>
      <c r="G210" s="207"/>
      <c r="H210" s="210">
        <v>40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141</v>
      </c>
      <c r="AU210" s="216" t="s">
        <v>84</v>
      </c>
      <c r="AV210" s="14" t="s">
        <v>84</v>
      </c>
      <c r="AW210" s="14" t="s">
        <v>35</v>
      </c>
      <c r="AX210" s="14" t="s">
        <v>74</v>
      </c>
      <c r="AY210" s="216" t="s">
        <v>128</v>
      </c>
    </row>
    <row r="211" spans="2:51" s="15" customFormat="1" ht="10.2">
      <c r="B211" s="217"/>
      <c r="C211" s="218"/>
      <c r="D211" s="189" t="s">
        <v>141</v>
      </c>
      <c r="E211" s="219" t="s">
        <v>28</v>
      </c>
      <c r="F211" s="220" t="s">
        <v>168</v>
      </c>
      <c r="G211" s="218"/>
      <c r="H211" s="221">
        <v>63.805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141</v>
      </c>
      <c r="AU211" s="227" t="s">
        <v>84</v>
      </c>
      <c r="AV211" s="15" t="s">
        <v>135</v>
      </c>
      <c r="AW211" s="15" t="s">
        <v>35</v>
      </c>
      <c r="AX211" s="15" t="s">
        <v>82</v>
      </c>
      <c r="AY211" s="227" t="s">
        <v>128</v>
      </c>
    </row>
    <row r="212" spans="1:65" s="2" customFormat="1" ht="16.5" customHeight="1">
      <c r="A212" s="36"/>
      <c r="B212" s="37"/>
      <c r="C212" s="176" t="s">
        <v>280</v>
      </c>
      <c r="D212" s="176" t="s">
        <v>130</v>
      </c>
      <c r="E212" s="177" t="s">
        <v>463</v>
      </c>
      <c r="F212" s="178" t="s">
        <v>464</v>
      </c>
      <c r="G212" s="179" t="s">
        <v>146</v>
      </c>
      <c r="H212" s="180">
        <v>30</v>
      </c>
      <c r="I212" s="181"/>
      <c r="J212" s="182">
        <f>ROUND(I212*H212,2)</f>
        <v>0</v>
      </c>
      <c r="K212" s="178" t="s">
        <v>134</v>
      </c>
      <c r="L212" s="41"/>
      <c r="M212" s="183" t="s">
        <v>28</v>
      </c>
      <c r="N212" s="184" t="s">
        <v>47</v>
      </c>
      <c r="O212" s="67"/>
      <c r="P212" s="185">
        <f>O212*H212</f>
        <v>0</v>
      </c>
      <c r="Q212" s="185">
        <v>0.00028</v>
      </c>
      <c r="R212" s="185">
        <f>Q212*H212</f>
        <v>0.0084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135</v>
      </c>
      <c r="AT212" s="187" t="s">
        <v>130</v>
      </c>
      <c r="AU212" s="187" t="s">
        <v>84</v>
      </c>
      <c r="AY212" s="19" t="s">
        <v>128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135</v>
      </c>
      <c r="BK212" s="188">
        <f>ROUND(I212*H212,2)</f>
        <v>0</v>
      </c>
      <c r="BL212" s="19" t="s">
        <v>135</v>
      </c>
      <c r="BM212" s="187" t="s">
        <v>465</v>
      </c>
    </row>
    <row r="213" spans="1:47" s="2" customFormat="1" ht="19.2">
      <c r="A213" s="36"/>
      <c r="B213" s="37"/>
      <c r="C213" s="38"/>
      <c r="D213" s="189" t="s">
        <v>137</v>
      </c>
      <c r="E213" s="38"/>
      <c r="F213" s="190" t="s">
        <v>466</v>
      </c>
      <c r="G213" s="38"/>
      <c r="H213" s="38"/>
      <c r="I213" s="191"/>
      <c r="J213" s="38"/>
      <c r="K213" s="38"/>
      <c r="L213" s="41"/>
      <c r="M213" s="192"/>
      <c r="N213" s="193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137</v>
      </c>
      <c r="AU213" s="19" t="s">
        <v>84</v>
      </c>
    </row>
    <row r="214" spans="1:47" s="2" customFormat="1" ht="10.2">
      <c r="A214" s="36"/>
      <c r="B214" s="37"/>
      <c r="C214" s="38"/>
      <c r="D214" s="194" t="s">
        <v>139</v>
      </c>
      <c r="E214" s="38"/>
      <c r="F214" s="195" t="s">
        <v>467</v>
      </c>
      <c r="G214" s="38"/>
      <c r="H214" s="38"/>
      <c r="I214" s="191"/>
      <c r="J214" s="38"/>
      <c r="K214" s="38"/>
      <c r="L214" s="41"/>
      <c r="M214" s="192"/>
      <c r="N214" s="193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139</v>
      </c>
      <c r="AU214" s="19" t="s">
        <v>84</v>
      </c>
    </row>
    <row r="215" spans="2:51" s="13" customFormat="1" ht="10.2">
      <c r="B215" s="196"/>
      <c r="C215" s="197"/>
      <c r="D215" s="189" t="s">
        <v>141</v>
      </c>
      <c r="E215" s="198" t="s">
        <v>28</v>
      </c>
      <c r="F215" s="199" t="s">
        <v>468</v>
      </c>
      <c r="G215" s="197"/>
      <c r="H215" s="198" t="s">
        <v>28</v>
      </c>
      <c r="I215" s="200"/>
      <c r="J215" s="197"/>
      <c r="K215" s="197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141</v>
      </c>
      <c r="AU215" s="205" t="s">
        <v>84</v>
      </c>
      <c r="AV215" s="13" t="s">
        <v>82</v>
      </c>
      <c r="AW215" s="13" t="s">
        <v>35</v>
      </c>
      <c r="AX215" s="13" t="s">
        <v>74</v>
      </c>
      <c r="AY215" s="205" t="s">
        <v>128</v>
      </c>
    </row>
    <row r="216" spans="2:51" s="14" customFormat="1" ht="10.2">
      <c r="B216" s="206"/>
      <c r="C216" s="207"/>
      <c r="D216" s="189" t="s">
        <v>141</v>
      </c>
      <c r="E216" s="208" t="s">
        <v>28</v>
      </c>
      <c r="F216" s="209" t="s">
        <v>469</v>
      </c>
      <c r="G216" s="207"/>
      <c r="H216" s="210">
        <v>30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141</v>
      </c>
      <c r="AU216" s="216" t="s">
        <v>84</v>
      </c>
      <c r="AV216" s="14" t="s">
        <v>84</v>
      </c>
      <c r="AW216" s="14" t="s">
        <v>35</v>
      </c>
      <c r="AX216" s="14" t="s">
        <v>82</v>
      </c>
      <c r="AY216" s="216" t="s">
        <v>128</v>
      </c>
    </row>
    <row r="217" spans="1:65" s="2" customFormat="1" ht="16.5" customHeight="1">
      <c r="A217" s="36"/>
      <c r="B217" s="37"/>
      <c r="C217" s="243" t="s">
        <v>295</v>
      </c>
      <c r="D217" s="243" t="s">
        <v>410</v>
      </c>
      <c r="E217" s="244" t="s">
        <v>470</v>
      </c>
      <c r="F217" s="245" t="s">
        <v>471</v>
      </c>
      <c r="G217" s="246" t="s">
        <v>146</v>
      </c>
      <c r="H217" s="247">
        <v>30</v>
      </c>
      <c r="I217" s="248"/>
      <c r="J217" s="249">
        <f>ROUND(I217*H217,2)</f>
        <v>0</v>
      </c>
      <c r="K217" s="245" t="s">
        <v>134</v>
      </c>
      <c r="L217" s="250"/>
      <c r="M217" s="251" t="s">
        <v>28</v>
      </c>
      <c r="N217" s="252" t="s">
        <v>47</v>
      </c>
      <c r="O217" s="67"/>
      <c r="P217" s="185">
        <f>O217*H217</f>
        <v>0</v>
      </c>
      <c r="Q217" s="185">
        <v>0.00237</v>
      </c>
      <c r="R217" s="185">
        <f>Q217*H217</f>
        <v>0.07110000000000001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198</v>
      </c>
      <c r="AT217" s="187" t="s">
        <v>410</v>
      </c>
      <c r="AU217" s="187" t="s">
        <v>84</v>
      </c>
      <c r="AY217" s="19" t="s">
        <v>128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9" t="s">
        <v>135</v>
      </c>
      <c r="BK217" s="188">
        <f>ROUND(I217*H217,2)</f>
        <v>0</v>
      </c>
      <c r="BL217" s="19" t="s">
        <v>135</v>
      </c>
      <c r="BM217" s="187" t="s">
        <v>472</v>
      </c>
    </row>
    <row r="218" spans="1:47" s="2" customFormat="1" ht="10.2">
      <c r="A218" s="36"/>
      <c r="B218" s="37"/>
      <c r="C218" s="38"/>
      <c r="D218" s="189" t="s">
        <v>137</v>
      </c>
      <c r="E218" s="38"/>
      <c r="F218" s="190" t="s">
        <v>471</v>
      </c>
      <c r="G218" s="38"/>
      <c r="H218" s="38"/>
      <c r="I218" s="191"/>
      <c r="J218" s="38"/>
      <c r="K218" s="38"/>
      <c r="L218" s="41"/>
      <c r="M218" s="192"/>
      <c r="N218" s="193"/>
      <c r="O218" s="67"/>
      <c r="P218" s="67"/>
      <c r="Q218" s="67"/>
      <c r="R218" s="67"/>
      <c r="S218" s="67"/>
      <c r="T218" s="6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137</v>
      </c>
      <c r="AU218" s="19" t="s">
        <v>84</v>
      </c>
    </row>
    <row r="219" spans="2:51" s="13" customFormat="1" ht="10.2">
      <c r="B219" s="196"/>
      <c r="C219" s="197"/>
      <c r="D219" s="189" t="s">
        <v>141</v>
      </c>
      <c r="E219" s="198" t="s">
        <v>28</v>
      </c>
      <c r="F219" s="199" t="s">
        <v>473</v>
      </c>
      <c r="G219" s="197"/>
      <c r="H219" s="198" t="s">
        <v>28</v>
      </c>
      <c r="I219" s="200"/>
      <c r="J219" s="197"/>
      <c r="K219" s="197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141</v>
      </c>
      <c r="AU219" s="205" t="s">
        <v>84</v>
      </c>
      <c r="AV219" s="13" t="s">
        <v>82</v>
      </c>
      <c r="AW219" s="13" t="s">
        <v>35</v>
      </c>
      <c r="AX219" s="13" t="s">
        <v>74</v>
      </c>
      <c r="AY219" s="205" t="s">
        <v>128</v>
      </c>
    </row>
    <row r="220" spans="2:51" s="14" customFormat="1" ht="10.2">
      <c r="B220" s="206"/>
      <c r="C220" s="207"/>
      <c r="D220" s="189" t="s">
        <v>141</v>
      </c>
      <c r="E220" s="208" t="s">
        <v>28</v>
      </c>
      <c r="F220" s="209" t="s">
        <v>469</v>
      </c>
      <c r="G220" s="207"/>
      <c r="H220" s="210">
        <v>30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141</v>
      </c>
      <c r="AU220" s="216" t="s">
        <v>84</v>
      </c>
      <c r="AV220" s="14" t="s">
        <v>84</v>
      </c>
      <c r="AW220" s="14" t="s">
        <v>35</v>
      </c>
      <c r="AX220" s="14" t="s">
        <v>82</v>
      </c>
      <c r="AY220" s="216" t="s">
        <v>128</v>
      </c>
    </row>
    <row r="221" spans="1:65" s="2" customFormat="1" ht="21.75" customHeight="1">
      <c r="A221" s="36"/>
      <c r="B221" s="37"/>
      <c r="C221" s="176" t="s">
        <v>474</v>
      </c>
      <c r="D221" s="176" t="s">
        <v>130</v>
      </c>
      <c r="E221" s="177" t="s">
        <v>239</v>
      </c>
      <c r="F221" s="178" t="s">
        <v>240</v>
      </c>
      <c r="G221" s="179" t="s">
        <v>146</v>
      </c>
      <c r="H221" s="180">
        <v>26.58</v>
      </c>
      <c r="I221" s="181"/>
      <c r="J221" s="182">
        <f>ROUND(I221*H221,2)</f>
        <v>0</v>
      </c>
      <c r="K221" s="178" t="s">
        <v>134</v>
      </c>
      <c r="L221" s="41"/>
      <c r="M221" s="183" t="s">
        <v>28</v>
      </c>
      <c r="N221" s="184" t="s">
        <v>47</v>
      </c>
      <c r="O221" s="67"/>
      <c r="P221" s="185">
        <f>O221*H221</f>
        <v>0</v>
      </c>
      <c r="Q221" s="185">
        <v>0.5267</v>
      </c>
      <c r="R221" s="185">
        <f>Q221*H221</f>
        <v>13.999685999999997</v>
      </c>
      <c r="S221" s="185">
        <v>0</v>
      </c>
      <c r="T221" s="18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7" t="s">
        <v>135</v>
      </c>
      <c r="AT221" s="187" t="s">
        <v>130</v>
      </c>
      <c r="AU221" s="187" t="s">
        <v>84</v>
      </c>
      <c r="AY221" s="19" t="s">
        <v>128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9" t="s">
        <v>135</v>
      </c>
      <c r="BK221" s="188">
        <f>ROUND(I221*H221,2)</f>
        <v>0</v>
      </c>
      <c r="BL221" s="19" t="s">
        <v>135</v>
      </c>
      <c r="BM221" s="187" t="s">
        <v>475</v>
      </c>
    </row>
    <row r="222" spans="1:47" s="2" customFormat="1" ht="19.2">
      <c r="A222" s="36"/>
      <c r="B222" s="37"/>
      <c r="C222" s="38"/>
      <c r="D222" s="189" t="s">
        <v>137</v>
      </c>
      <c r="E222" s="38"/>
      <c r="F222" s="190" t="s">
        <v>242</v>
      </c>
      <c r="G222" s="38"/>
      <c r="H222" s="38"/>
      <c r="I222" s="191"/>
      <c r="J222" s="38"/>
      <c r="K222" s="38"/>
      <c r="L222" s="41"/>
      <c r="M222" s="192"/>
      <c r="N222" s="193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137</v>
      </c>
      <c r="AU222" s="19" t="s">
        <v>84</v>
      </c>
    </row>
    <row r="223" spans="1:47" s="2" customFormat="1" ht="10.2">
      <c r="A223" s="36"/>
      <c r="B223" s="37"/>
      <c r="C223" s="38"/>
      <c r="D223" s="194" t="s">
        <v>139</v>
      </c>
      <c r="E223" s="38"/>
      <c r="F223" s="195" t="s">
        <v>243</v>
      </c>
      <c r="G223" s="38"/>
      <c r="H223" s="38"/>
      <c r="I223" s="191"/>
      <c r="J223" s="38"/>
      <c r="K223" s="38"/>
      <c r="L223" s="41"/>
      <c r="M223" s="192"/>
      <c r="N223" s="193"/>
      <c r="O223" s="67"/>
      <c r="P223" s="67"/>
      <c r="Q223" s="67"/>
      <c r="R223" s="67"/>
      <c r="S223" s="67"/>
      <c r="T223" s="6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139</v>
      </c>
      <c r="AU223" s="19" t="s">
        <v>84</v>
      </c>
    </row>
    <row r="224" spans="2:51" s="13" customFormat="1" ht="10.2">
      <c r="B224" s="196"/>
      <c r="C224" s="197"/>
      <c r="D224" s="189" t="s">
        <v>141</v>
      </c>
      <c r="E224" s="198" t="s">
        <v>28</v>
      </c>
      <c r="F224" s="199" t="s">
        <v>476</v>
      </c>
      <c r="G224" s="197"/>
      <c r="H224" s="198" t="s">
        <v>28</v>
      </c>
      <c r="I224" s="200"/>
      <c r="J224" s="197"/>
      <c r="K224" s="197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141</v>
      </c>
      <c r="AU224" s="205" t="s">
        <v>84</v>
      </c>
      <c r="AV224" s="13" t="s">
        <v>82</v>
      </c>
      <c r="AW224" s="13" t="s">
        <v>35</v>
      </c>
      <c r="AX224" s="13" t="s">
        <v>74</v>
      </c>
      <c r="AY224" s="205" t="s">
        <v>128</v>
      </c>
    </row>
    <row r="225" spans="2:51" s="13" customFormat="1" ht="10.2">
      <c r="B225" s="196"/>
      <c r="C225" s="197"/>
      <c r="D225" s="189" t="s">
        <v>141</v>
      </c>
      <c r="E225" s="198" t="s">
        <v>28</v>
      </c>
      <c r="F225" s="199" t="s">
        <v>477</v>
      </c>
      <c r="G225" s="197"/>
      <c r="H225" s="198" t="s">
        <v>28</v>
      </c>
      <c r="I225" s="200"/>
      <c r="J225" s="197"/>
      <c r="K225" s="197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141</v>
      </c>
      <c r="AU225" s="205" t="s">
        <v>84</v>
      </c>
      <c r="AV225" s="13" t="s">
        <v>82</v>
      </c>
      <c r="AW225" s="13" t="s">
        <v>35</v>
      </c>
      <c r="AX225" s="13" t="s">
        <v>74</v>
      </c>
      <c r="AY225" s="205" t="s">
        <v>128</v>
      </c>
    </row>
    <row r="226" spans="2:51" s="14" customFormat="1" ht="10.2">
      <c r="B226" s="206"/>
      <c r="C226" s="207"/>
      <c r="D226" s="189" t="s">
        <v>141</v>
      </c>
      <c r="E226" s="208" t="s">
        <v>28</v>
      </c>
      <c r="F226" s="209" t="s">
        <v>459</v>
      </c>
      <c r="G226" s="207"/>
      <c r="H226" s="210">
        <v>17.7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141</v>
      </c>
      <c r="AU226" s="216" t="s">
        <v>84</v>
      </c>
      <c r="AV226" s="14" t="s">
        <v>84</v>
      </c>
      <c r="AW226" s="14" t="s">
        <v>35</v>
      </c>
      <c r="AX226" s="14" t="s">
        <v>74</v>
      </c>
      <c r="AY226" s="216" t="s">
        <v>128</v>
      </c>
    </row>
    <row r="227" spans="2:51" s="13" customFormat="1" ht="10.2">
      <c r="B227" s="196"/>
      <c r="C227" s="197"/>
      <c r="D227" s="189" t="s">
        <v>141</v>
      </c>
      <c r="E227" s="198" t="s">
        <v>28</v>
      </c>
      <c r="F227" s="199" t="s">
        <v>354</v>
      </c>
      <c r="G227" s="197"/>
      <c r="H227" s="198" t="s">
        <v>28</v>
      </c>
      <c r="I227" s="200"/>
      <c r="J227" s="197"/>
      <c r="K227" s="197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141</v>
      </c>
      <c r="AU227" s="205" t="s">
        <v>84</v>
      </c>
      <c r="AV227" s="13" t="s">
        <v>82</v>
      </c>
      <c r="AW227" s="13" t="s">
        <v>35</v>
      </c>
      <c r="AX227" s="13" t="s">
        <v>74</v>
      </c>
      <c r="AY227" s="205" t="s">
        <v>128</v>
      </c>
    </row>
    <row r="228" spans="2:51" s="14" customFormat="1" ht="10.2">
      <c r="B228" s="206"/>
      <c r="C228" s="207"/>
      <c r="D228" s="189" t="s">
        <v>141</v>
      </c>
      <c r="E228" s="208" t="s">
        <v>28</v>
      </c>
      <c r="F228" s="209" t="s">
        <v>478</v>
      </c>
      <c r="G228" s="207"/>
      <c r="H228" s="210">
        <v>8.88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141</v>
      </c>
      <c r="AU228" s="216" t="s">
        <v>84</v>
      </c>
      <c r="AV228" s="14" t="s">
        <v>84</v>
      </c>
      <c r="AW228" s="14" t="s">
        <v>35</v>
      </c>
      <c r="AX228" s="14" t="s">
        <v>74</v>
      </c>
      <c r="AY228" s="216" t="s">
        <v>128</v>
      </c>
    </row>
    <row r="229" spans="2:51" s="15" customFormat="1" ht="10.2">
      <c r="B229" s="217"/>
      <c r="C229" s="218"/>
      <c r="D229" s="189" t="s">
        <v>141</v>
      </c>
      <c r="E229" s="219" t="s">
        <v>28</v>
      </c>
      <c r="F229" s="220" t="s">
        <v>168</v>
      </c>
      <c r="G229" s="218"/>
      <c r="H229" s="221">
        <v>26.58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141</v>
      </c>
      <c r="AU229" s="227" t="s">
        <v>84</v>
      </c>
      <c r="AV229" s="15" t="s">
        <v>135</v>
      </c>
      <c r="AW229" s="15" t="s">
        <v>35</v>
      </c>
      <c r="AX229" s="15" t="s">
        <v>82</v>
      </c>
      <c r="AY229" s="227" t="s">
        <v>128</v>
      </c>
    </row>
    <row r="230" spans="2:63" s="12" customFormat="1" ht="22.8" customHeight="1">
      <c r="B230" s="160"/>
      <c r="C230" s="161"/>
      <c r="D230" s="162" t="s">
        <v>73</v>
      </c>
      <c r="E230" s="174" t="s">
        <v>206</v>
      </c>
      <c r="F230" s="174" t="s">
        <v>255</v>
      </c>
      <c r="G230" s="161"/>
      <c r="H230" s="161"/>
      <c r="I230" s="164"/>
      <c r="J230" s="175">
        <f>BK230</f>
        <v>0</v>
      </c>
      <c r="K230" s="161"/>
      <c r="L230" s="166"/>
      <c r="M230" s="167"/>
      <c r="N230" s="168"/>
      <c r="O230" s="168"/>
      <c r="P230" s="169">
        <f>SUM(P231:P258)</f>
        <v>0</v>
      </c>
      <c r="Q230" s="168"/>
      <c r="R230" s="169">
        <f>SUM(R231:R258)</f>
        <v>0.17800559999999999</v>
      </c>
      <c r="S230" s="168"/>
      <c r="T230" s="170">
        <f>SUM(T231:T258)</f>
        <v>0</v>
      </c>
      <c r="AR230" s="171" t="s">
        <v>82</v>
      </c>
      <c r="AT230" s="172" t="s">
        <v>73</v>
      </c>
      <c r="AU230" s="172" t="s">
        <v>82</v>
      </c>
      <c r="AY230" s="171" t="s">
        <v>128</v>
      </c>
      <c r="BK230" s="173">
        <f>SUM(BK231:BK258)</f>
        <v>0</v>
      </c>
    </row>
    <row r="231" spans="1:65" s="2" customFormat="1" ht="16.5" customHeight="1">
      <c r="A231" s="36"/>
      <c r="B231" s="37"/>
      <c r="C231" s="176" t="s">
        <v>7</v>
      </c>
      <c r="D231" s="176" t="s">
        <v>130</v>
      </c>
      <c r="E231" s="177" t="s">
        <v>479</v>
      </c>
      <c r="F231" s="178" t="s">
        <v>480</v>
      </c>
      <c r="G231" s="179" t="s">
        <v>146</v>
      </c>
      <c r="H231" s="180">
        <v>31.08</v>
      </c>
      <c r="I231" s="181"/>
      <c r="J231" s="182">
        <f>ROUND(I231*H231,2)</f>
        <v>0</v>
      </c>
      <c r="K231" s="178" t="s">
        <v>134</v>
      </c>
      <c r="L231" s="41"/>
      <c r="M231" s="183" t="s">
        <v>28</v>
      </c>
      <c r="N231" s="184" t="s">
        <v>47</v>
      </c>
      <c r="O231" s="67"/>
      <c r="P231" s="185">
        <f>O231*H231</f>
        <v>0</v>
      </c>
      <c r="Q231" s="185">
        <v>0.00552</v>
      </c>
      <c r="R231" s="185">
        <f>Q231*H231</f>
        <v>0.17156159999999998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135</v>
      </c>
      <c r="AT231" s="187" t="s">
        <v>130</v>
      </c>
      <c r="AU231" s="187" t="s">
        <v>84</v>
      </c>
      <c r="AY231" s="19" t="s">
        <v>128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9" t="s">
        <v>135</v>
      </c>
      <c r="BK231" s="188">
        <f>ROUND(I231*H231,2)</f>
        <v>0</v>
      </c>
      <c r="BL231" s="19" t="s">
        <v>135</v>
      </c>
      <c r="BM231" s="187" t="s">
        <v>481</v>
      </c>
    </row>
    <row r="232" spans="1:47" s="2" customFormat="1" ht="19.2">
      <c r="A232" s="36"/>
      <c r="B232" s="37"/>
      <c r="C232" s="38"/>
      <c r="D232" s="189" t="s">
        <v>137</v>
      </c>
      <c r="E232" s="38"/>
      <c r="F232" s="190" t="s">
        <v>482</v>
      </c>
      <c r="G232" s="38"/>
      <c r="H232" s="38"/>
      <c r="I232" s="191"/>
      <c r="J232" s="38"/>
      <c r="K232" s="38"/>
      <c r="L232" s="41"/>
      <c r="M232" s="192"/>
      <c r="N232" s="193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137</v>
      </c>
      <c r="AU232" s="19" t="s">
        <v>84</v>
      </c>
    </row>
    <row r="233" spans="1:47" s="2" customFormat="1" ht="10.2">
      <c r="A233" s="36"/>
      <c r="B233" s="37"/>
      <c r="C233" s="38"/>
      <c r="D233" s="194" t="s">
        <v>139</v>
      </c>
      <c r="E233" s="38"/>
      <c r="F233" s="195" t="s">
        <v>483</v>
      </c>
      <c r="G233" s="38"/>
      <c r="H233" s="38"/>
      <c r="I233" s="191"/>
      <c r="J233" s="38"/>
      <c r="K233" s="38"/>
      <c r="L233" s="41"/>
      <c r="M233" s="192"/>
      <c r="N233" s="193"/>
      <c r="O233" s="67"/>
      <c r="P233" s="67"/>
      <c r="Q233" s="67"/>
      <c r="R233" s="67"/>
      <c r="S233" s="67"/>
      <c r="T233" s="6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139</v>
      </c>
      <c r="AU233" s="19" t="s">
        <v>84</v>
      </c>
    </row>
    <row r="234" spans="2:51" s="13" customFormat="1" ht="10.2">
      <c r="B234" s="196"/>
      <c r="C234" s="197"/>
      <c r="D234" s="189" t="s">
        <v>141</v>
      </c>
      <c r="E234" s="198" t="s">
        <v>28</v>
      </c>
      <c r="F234" s="199" t="s">
        <v>484</v>
      </c>
      <c r="G234" s="197"/>
      <c r="H234" s="198" t="s">
        <v>28</v>
      </c>
      <c r="I234" s="200"/>
      <c r="J234" s="197"/>
      <c r="K234" s="197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141</v>
      </c>
      <c r="AU234" s="205" t="s">
        <v>84</v>
      </c>
      <c r="AV234" s="13" t="s">
        <v>82</v>
      </c>
      <c r="AW234" s="13" t="s">
        <v>35</v>
      </c>
      <c r="AX234" s="13" t="s">
        <v>74</v>
      </c>
      <c r="AY234" s="205" t="s">
        <v>128</v>
      </c>
    </row>
    <row r="235" spans="2:51" s="13" customFormat="1" ht="10.2">
      <c r="B235" s="196"/>
      <c r="C235" s="197"/>
      <c r="D235" s="189" t="s">
        <v>141</v>
      </c>
      <c r="E235" s="198" t="s">
        <v>28</v>
      </c>
      <c r="F235" s="199" t="s">
        <v>485</v>
      </c>
      <c r="G235" s="197"/>
      <c r="H235" s="198" t="s">
        <v>28</v>
      </c>
      <c r="I235" s="200"/>
      <c r="J235" s="197"/>
      <c r="K235" s="197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141</v>
      </c>
      <c r="AU235" s="205" t="s">
        <v>84</v>
      </c>
      <c r="AV235" s="13" t="s">
        <v>82</v>
      </c>
      <c r="AW235" s="13" t="s">
        <v>35</v>
      </c>
      <c r="AX235" s="13" t="s">
        <v>74</v>
      </c>
      <c r="AY235" s="205" t="s">
        <v>128</v>
      </c>
    </row>
    <row r="236" spans="2:51" s="14" customFormat="1" ht="10.2">
      <c r="B236" s="206"/>
      <c r="C236" s="207"/>
      <c r="D236" s="189" t="s">
        <v>141</v>
      </c>
      <c r="E236" s="208" t="s">
        <v>28</v>
      </c>
      <c r="F236" s="209" t="s">
        <v>486</v>
      </c>
      <c r="G236" s="207"/>
      <c r="H236" s="210">
        <v>6.3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141</v>
      </c>
      <c r="AU236" s="216" t="s">
        <v>84</v>
      </c>
      <c r="AV236" s="14" t="s">
        <v>84</v>
      </c>
      <c r="AW236" s="14" t="s">
        <v>35</v>
      </c>
      <c r="AX236" s="14" t="s">
        <v>74</v>
      </c>
      <c r="AY236" s="216" t="s">
        <v>128</v>
      </c>
    </row>
    <row r="237" spans="2:51" s="13" customFormat="1" ht="10.2">
      <c r="B237" s="196"/>
      <c r="C237" s="197"/>
      <c r="D237" s="189" t="s">
        <v>141</v>
      </c>
      <c r="E237" s="198" t="s">
        <v>28</v>
      </c>
      <c r="F237" s="199" t="s">
        <v>487</v>
      </c>
      <c r="G237" s="197"/>
      <c r="H237" s="198" t="s">
        <v>28</v>
      </c>
      <c r="I237" s="200"/>
      <c r="J237" s="197"/>
      <c r="K237" s="197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141</v>
      </c>
      <c r="AU237" s="205" t="s">
        <v>84</v>
      </c>
      <c r="AV237" s="13" t="s">
        <v>82</v>
      </c>
      <c r="AW237" s="13" t="s">
        <v>35</v>
      </c>
      <c r="AX237" s="13" t="s">
        <v>74</v>
      </c>
      <c r="AY237" s="205" t="s">
        <v>128</v>
      </c>
    </row>
    <row r="238" spans="2:51" s="14" customFormat="1" ht="10.2">
      <c r="B238" s="206"/>
      <c r="C238" s="207"/>
      <c r="D238" s="189" t="s">
        <v>141</v>
      </c>
      <c r="E238" s="208" t="s">
        <v>28</v>
      </c>
      <c r="F238" s="209" t="s">
        <v>369</v>
      </c>
      <c r="G238" s="207"/>
      <c r="H238" s="210">
        <v>11.8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141</v>
      </c>
      <c r="AU238" s="216" t="s">
        <v>84</v>
      </c>
      <c r="AV238" s="14" t="s">
        <v>84</v>
      </c>
      <c r="AW238" s="14" t="s">
        <v>35</v>
      </c>
      <c r="AX238" s="14" t="s">
        <v>74</v>
      </c>
      <c r="AY238" s="216" t="s">
        <v>128</v>
      </c>
    </row>
    <row r="239" spans="2:51" s="13" customFormat="1" ht="10.2">
      <c r="B239" s="196"/>
      <c r="C239" s="197"/>
      <c r="D239" s="189" t="s">
        <v>141</v>
      </c>
      <c r="E239" s="198" t="s">
        <v>28</v>
      </c>
      <c r="F239" s="199" t="s">
        <v>488</v>
      </c>
      <c r="G239" s="197"/>
      <c r="H239" s="198" t="s">
        <v>28</v>
      </c>
      <c r="I239" s="200"/>
      <c r="J239" s="197"/>
      <c r="K239" s="197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141</v>
      </c>
      <c r="AU239" s="205" t="s">
        <v>84</v>
      </c>
      <c r="AV239" s="13" t="s">
        <v>82</v>
      </c>
      <c r="AW239" s="13" t="s">
        <v>35</v>
      </c>
      <c r="AX239" s="13" t="s">
        <v>74</v>
      </c>
      <c r="AY239" s="205" t="s">
        <v>128</v>
      </c>
    </row>
    <row r="240" spans="2:51" s="14" customFormat="1" ht="10.2">
      <c r="B240" s="206"/>
      <c r="C240" s="207"/>
      <c r="D240" s="189" t="s">
        <v>141</v>
      </c>
      <c r="E240" s="208" t="s">
        <v>28</v>
      </c>
      <c r="F240" s="209" t="s">
        <v>489</v>
      </c>
      <c r="G240" s="207"/>
      <c r="H240" s="210">
        <v>12.98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141</v>
      </c>
      <c r="AU240" s="216" t="s">
        <v>84</v>
      </c>
      <c r="AV240" s="14" t="s">
        <v>84</v>
      </c>
      <c r="AW240" s="14" t="s">
        <v>35</v>
      </c>
      <c r="AX240" s="14" t="s">
        <v>74</v>
      </c>
      <c r="AY240" s="216" t="s">
        <v>128</v>
      </c>
    </row>
    <row r="241" spans="2:51" s="15" customFormat="1" ht="10.2">
      <c r="B241" s="217"/>
      <c r="C241" s="218"/>
      <c r="D241" s="189" t="s">
        <v>141</v>
      </c>
      <c r="E241" s="219" t="s">
        <v>28</v>
      </c>
      <c r="F241" s="220" t="s">
        <v>168</v>
      </c>
      <c r="G241" s="218"/>
      <c r="H241" s="221">
        <v>31.08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141</v>
      </c>
      <c r="AU241" s="227" t="s">
        <v>84</v>
      </c>
      <c r="AV241" s="15" t="s">
        <v>135</v>
      </c>
      <c r="AW241" s="15" t="s">
        <v>35</v>
      </c>
      <c r="AX241" s="15" t="s">
        <v>82</v>
      </c>
      <c r="AY241" s="227" t="s">
        <v>128</v>
      </c>
    </row>
    <row r="242" spans="1:65" s="2" customFormat="1" ht="16.5" customHeight="1">
      <c r="A242" s="36"/>
      <c r="B242" s="37"/>
      <c r="C242" s="176" t="s">
        <v>490</v>
      </c>
      <c r="D242" s="176" t="s">
        <v>130</v>
      </c>
      <c r="E242" s="177" t="s">
        <v>491</v>
      </c>
      <c r="F242" s="178" t="s">
        <v>492</v>
      </c>
      <c r="G242" s="179" t="s">
        <v>306</v>
      </c>
      <c r="H242" s="180">
        <v>15.7</v>
      </c>
      <c r="I242" s="181"/>
      <c r="J242" s="182">
        <f>ROUND(I242*H242,2)</f>
        <v>0</v>
      </c>
      <c r="K242" s="178" t="s">
        <v>28</v>
      </c>
      <c r="L242" s="41"/>
      <c r="M242" s="183" t="s">
        <v>28</v>
      </c>
      <c r="N242" s="184" t="s">
        <v>47</v>
      </c>
      <c r="O242" s="67"/>
      <c r="P242" s="185">
        <f>O242*H242</f>
        <v>0</v>
      </c>
      <c r="Q242" s="185">
        <v>0.00022</v>
      </c>
      <c r="R242" s="185">
        <f>Q242*H242</f>
        <v>0.003454</v>
      </c>
      <c r="S242" s="185">
        <v>0</v>
      </c>
      <c r="T242" s="18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7" t="s">
        <v>135</v>
      </c>
      <c r="AT242" s="187" t="s">
        <v>130</v>
      </c>
      <c r="AU242" s="187" t="s">
        <v>84</v>
      </c>
      <c r="AY242" s="19" t="s">
        <v>128</v>
      </c>
      <c r="BE242" s="188">
        <f>IF(N242="základní",J242,0)</f>
        <v>0</v>
      </c>
      <c r="BF242" s="188">
        <f>IF(N242="snížená",J242,0)</f>
        <v>0</v>
      </c>
      <c r="BG242" s="188">
        <f>IF(N242="zákl. přenesená",J242,0)</f>
        <v>0</v>
      </c>
      <c r="BH242" s="188">
        <f>IF(N242="sníž. přenesená",J242,0)</f>
        <v>0</v>
      </c>
      <c r="BI242" s="188">
        <f>IF(N242="nulová",J242,0)</f>
        <v>0</v>
      </c>
      <c r="BJ242" s="19" t="s">
        <v>135</v>
      </c>
      <c r="BK242" s="188">
        <f>ROUND(I242*H242,2)</f>
        <v>0</v>
      </c>
      <c r="BL242" s="19" t="s">
        <v>135</v>
      </c>
      <c r="BM242" s="187" t="s">
        <v>493</v>
      </c>
    </row>
    <row r="243" spans="1:47" s="2" customFormat="1" ht="10.2">
      <c r="A243" s="36"/>
      <c r="B243" s="37"/>
      <c r="C243" s="38"/>
      <c r="D243" s="189" t="s">
        <v>137</v>
      </c>
      <c r="E243" s="38"/>
      <c r="F243" s="190" t="s">
        <v>494</v>
      </c>
      <c r="G243" s="38"/>
      <c r="H243" s="38"/>
      <c r="I243" s="191"/>
      <c r="J243" s="38"/>
      <c r="K243" s="38"/>
      <c r="L243" s="41"/>
      <c r="M243" s="192"/>
      <c r="N243" s="193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137</v>
      </c>
      <c r="AU243" s="19" t="s">
        <v>84</v>
      </c>
    </row>
    <row r="244" spans="2:51" s="13" customFormat="1" ht="10.2">
      <c r="B244" s="196"/>
      <c r="C244" s="197"/>
      <c r="D244" s="189" t="s">
        <v>141</v>
      </c>
      <c r="E244" s="198" t="s">
        <v>28</v>
      </c>
      <c r="F244" s="199" t="s">
        <v>495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141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128</v>
      </c>
    </row>
    <row r="245" spans="2:51" s="13" customFormat="1" ht="10.2">
      <c r="B245" s="196"/>
      <c r="C245" s="197"/>
      <c r="D245" s="189" t="s">
        <v>141</v>
      </c>
      <c r="E245" s="198" t="s">
        <v>28</v>
      </c>
      <c r="F245" s="199" t="s">
        <v>485</v>
      </c>
      <c r="G245" s="197"/>
      <c r="H245" s="198" t="s">
        <v>28</v>
      </c>
      <c r="I245" s="200"/>
      <c r="J245" s="197"/>
      <c r="K245" s="197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141</v>
      </c>
      <c r="AU245" s="205" t="s">
        <v>84</v>
      </c>
      <c r="AV245" s="13" t="s">
        <v>82</v>
      </c>
      <c r="AW245" s="13" t="s">
        <v>35</v>
      </c>
      <c r="AX245" s="13" t="s">
        <v>74</v>
      </c>
      <c r="AY245" s="205" t="s">
        <v>128</v>
      </c>
    </row>
    <row r="246" spans="2:51" s="14" customFormat="1" ht="10.2">
      <c r="B246" s="206"/>
      <c r="C246" s="207"/>
      <c r="D246" s="189" t="s">
        <v>141</v>
      </c>
      <c r="E246" s="208" t="s">
        <v>28</v>
      </c>
      <c r="F246" s="209" t="s">
        <v>496</v>
      </c>
      <c r="G246" s="207"/>
      <c r="H246" s="210">
        <v>3.9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141</v>
      </c>
      <c r="AU246" s="216" t="s">
        <v>84</v>
      </c>
      <c r="AV246" s="14" t="s">
        <v>84</v>
      </c>
      <c r="AW246" s="14" t="s">
        <v>35</v>
      </c>
      <c r="AX246" s="14" t="s">
        <v>74</v>
      </c>
      <c r="AY246" s="216" t="s">
        <v>128</v>
      </c>
    </row>
    <row r="247" spans="2:51" s="13" customFormat="1" ht="10.2">
      <c r="B247" s="196"/>
      <c r="C247" s="197"/>
      <c r="D247" s="189" t="s">
        <v>141</v>
      </c>
      <c r="E247" s="198" t="s">
        <v>28</v>
      </c>
      <c r="F247" s="199" t="s">
        <v>487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141</v>
      </c>
      <c r="AU247" s="205" t="s">
        <v>84</v>
      </c>
      <c r="AV247" s="13" t="s">
        <v>82</v>
      </c>
      <c r="AW247" s="13" t="s">
        <v>35</v>
      </c>
      <c r="AX247" s="13" t="s">
        <v>74</v>
      </c>
      <c r="AY247" s="205" t="s">
        <v>128</v>
      </c>
    </row>
    <row r="248" spans="2:51" s="14" customFormat="1" ht="10.2">
      <c r="B248" s="206"/>
      <c r="C248" s="207"/>
      <c r="D248" s="189" t="s">
        <v>141</v>
      </c>
      <c r="E248" s="208" t="s">
        <v>28</v>
      </c>
      <c r="F248" s="209" t="s">
        <v>379</v>
      </c>
      <c r="G248" s="207"/>
      <c r="H248" s="210">
        <v>11.8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141</v>
      </c>
      <c r="AU248" s="216" t="s">
        <v>84</v>
      </c>
      <c r="AV248" s="14" t="s">
        <v>84</v>
      </c>
      <c r="AW248" s="14" t="s">
        <v>35</v>
      </c>
      <c r="AX248" s="14" t="s">
        <v>74</v>
      </c>
      <c r="AY248" s="216" t="s">
        <v>128</v>
      </c>
    </row>
    <row r="249" spans="2:51" s="15" customFormat="1" ht="10.2">
      <c r="B249" s="217"/>
      <c r="C249" s="218"/>
      <c r="D249" s="189" t="s">
        <v>141</v>
      </c>
      <c r="E249" s="219" t="s">
        <v>28</v>
      </c>
      <c r="F249" s="220" t="s">
        <v>168</v>
      </c>
      <c r="G249" s="218"/>
      <c r="H249" s="221">
        <v>15.7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141</v>
      </c>
      <c r="AU249" s="227" t="s">
        <v>84</v>
      </c>
      <c r="AV249" s="15" t="s">
        <v>135</v>
      </c>
      <c r="AW249" s="15" t="s">
        <v>35</v>
      </c>
      <c r="AX249" s="15" t="s">
        <v>82</v>
      </c>
      <c r="AY249" s="227" t="s">
        <v>128</v>
      </c>
    </row>
    <row r="250" spans="1:65" s="2" customFormat="1" ht="16.5" customHeight="1">
      <c r="A250" s="36"/>
      <c r="B250" s="37"/>
      <c r="C250" s="176" t="s">
        <v>497</v>
      </c>
      <c r="D250" s="176" t="s">
        <v>130</v>
      </c>
      <c r="E250" s="177" t="s">
        <v>498</v>
      </c>
      <c r="F250" s="178" t="s">
        <v>499</v>
      </c>
      <c r="G250" s="179" t="s">
        <v>306</v>
      </c>
      <c r="H250" s="180">
        <v>3</v>
      </c>
      <c r="I250" s="181"/>
      <c r="J250" s="182">
        <f>ROUND(I250*H250,2)</f>
        <v>0</v>
      </c>
      <c r="K250" s="178" t="s">
        <v>134</v>
      </c>
      <c r="L250" s="41"/>
      <c r="M250" s="183" t="s">
        <v>28</v>
      </c>
      <c r="N250" s="184" t="s">
        <v>47</v>
      </c>
      <c r="O250" s="67"/>
      <c r="P250" s="185">
        <f>O250*H250</f>
        <v>0</v>
      </c>
      <c r="Q250" s="185">
        <v>0.00033</v>
      </c>
      <c r="R250" s="185">
        <f>Q250*H250</f>
        <v>0.00099</v>
      </c>
      <c r="S250" s="185">
        <v>0</v>
      </c>
      <c r="T250" s="18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7" t="s">
        <v>135</v>
      </c>
      <c r="AT250" s="187" t="s">
        <v>130</v>
      </c>
      <c r="AU250" s="187" t="s">
        <v>84</v>
      </c>
      <c r="AY250" s="19" t="s">
        <v>128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9" t="s">
        <v>135</v>
      </c>
      <c r="BK250" s="188">
        <f>ROUND(I250*H250,2)</f>
        <v>0</v>
      </c>
      <c r="BL250" s="19" t="s">
        <v>135</v>
      </c>
      <c r="BM250" s="187" t="s">
        <v>500</v>
      </c>
    </row>
    <row r="251" spans="1:47" s="2" customFormat="1" ht="10.2">
      <c r="A251" s="36"/>
      <c r="B251" s="37"/>
      <c r="C251" s="38"/>
      <c r="D251" s="189" t="s">
        <v>137</v>
      </c>
      <c r="E251" s="38"/>
      <c r="F251" s="190" t="s">
        <v>501</v>
      </c>
      <c r="G251" s="38"/>
      <c r="H251" s="38"/>
      <c r="I251" s="191"/>
      <c r="J251" s="38"/>
      <c r="K251" s="38"/>
      <c r="L251" s="41"/>
      <c r="M251" s="192"/>
      <c r="N251" s="193"/>
      <c r="O251" s="67"/>
      <c r="P251" s="67"/>
      <c r="Q251" s="67"/>
      <c r="R251" s="67"/>
      <c r="S251" s="67"/>
      <c r="T251" s="68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137</v>
      </c>
      <c r="AU251" s="19" t="s">
        <v>84</v>
      </c>
    </row>
    <row r="252" spans="1:47" s="2" customFormat="1" ht="10.2">
      <c r="A252" s="36"/>
      <c r="B252" s="37"/>
      <c r="C252" s="38"/>
      <c r="D252" s="194" t="s">
        <v>139</v>
      </c>
      <c r="E252" s="38"/>
      <c r="F252" s="195" t="s">
        <v>502</v>
      </c>
      <c r="G252" s="38"/>
      <c r="H252" s="38"/>
      <c r="I252" s="191"/>
      <c r="J252" s="38"/>
      <c r="K252" s="38"/>
      <c r="L252" s="41"/>
      <c r="M252" s="192"/>
      <c r="N252" s="193"/>
      <c r="O252" s="67"/>
      <c r="P252" s="67"/>
      <c r="Q252" s="67"/>
      <c r="R252" s="67"/>
      <c r="S252" s="67"/>
      <c r="T252" s="68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139</v>
      </c>
      <c r="AU252" s="19" t="s">
        <v>84</v>
      </c>
    </row>
    <row r="253" spans="2:51" s="13" customFormat="1" ht="10.2">
      <c r="B253" s="196"/>
      <c r="C253" s="197"/>
      <c r="D253" s="189" t="s">
        <v>141</v>
      </c>
      <c r="E253" s="198" t="s">
        <v>28</v>
      </c>
      <c r="F253" s="199" t="s">
        <v>503</v>
      </c>
      <c r="G253" s="197"/>
      <c r="H253" s="198" t="s">
        <v>28</v>
      </c>
      <c r="I253" s="200"/>
      <c r="J253" s="197"/>
      <c r="K253" s="197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141</v>
      </c>
      <c r="AU253" s="205" t="s">
        <v>84</v>
      </c>
      <c r="AV253" s="13" t="s">
        <v>82</v>
      </c>
      <c r="AW253" s="13" t="s">
        <v>35</v>
      </c>
      <c r="AX253" s="13" t="s">
        <v>74</v>
      </c>
      <c r="AY253" s="205" t="s">
        <v>128</v>
      </c>
    </row>
    <row r="254" spans="2:51" s="14" customFormat="1" ht="10.2">
      <c r="B254" s="206"/>
      <c r="C254" s="207"/>
      <c r="D254" s="189" t="s">
        <v>141</v>
      </c>
      <c r="E254" s="208" t="s">
        <v>28</v>
      </c>
      <c r="F254" s="209" t="s">
        <v>504</v>
      </c>
      <c r="G254" s="207"/>
      <c r="H254" s="210">
        <v>3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141</v>
      </c>
      <c r="AU254" s="216" t="s">
        <v>84</v>
      </c>
      <c r="AV254" s="14" t="s">
        <v>84</v>
      </c>
      <c r="AW254" s="14" t="s">
        <v>35</v>
      </c>
      <c r="AX254" s="14" t="s">
        <v>82</v>
      </c>
      <c r="AY254" s="216" t="s">
        <v>128</v>
      </c>
    </row>
    <row r="255" spans="1:65" s="2" customFormat="1" ht="16.5" customHeight="1">
      <c r="A255" s="36"/>
      <c r="B255" s="37"/>
      <c r="C255" s="243" t="s">
        <v>505</v>
      </c>
      <c r="D255" s="243" t="s">
        <v>410</v>
      </c>
      <c r="E255" s="244" t="s">
        <v>506</v>
      </c>
      <c r="F255" s="245" t="s">
        <v>507</v>
      </c>
      <c r="G255" s="246" t="s">
        <v>283</v>
      </c>
      <c r="H255" s="247">
        <v>0.002</v>
      </c>
      <c r="I255" s="248"/>
      <c r="J255" s="249">
        <f>ROUND(I255*H255,2)</f>
        <v>0</v>
      </c>
      <c r="K255" s="245" t="s">
        <v>134</v>
      </c>
      <c r="L255" s="250"/>
      <c r="M255" s="251" t="s">
        <v>28</v>
      </c>
      <c r="N255" s="252" t="s">
        <v>47</v>
      </c>
      <c r="O255" s="67"/>
      <c r="P255" s="185">
        <f>O255*H255</f>
        <v>0</v>
      </c>
      <c r="Q255" s="185">
        <v>1</v>
      </c>
      <c r="R255" s="185">
        <f>Q255*H255</f>
        <v>0.002</v>
      </c>
      <c r="S255" s="185">
        <v>0</v>
      </c>
      <c r="T255" s="18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7" t="s">
        <v>198</v>
      </c>
      <c r="AT255" s="187" t="s">
        <v>410</v>
      </c>
      <c r="AU255" s="187" t="s">
        <v>84</v>
      </c>
      <c r="AY255" s="19" t="s">
        <v>128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9" t="s">
        <v>135</v>
      </c>
      <c r="BK255" s="188">
        <f>ROUND(I255*H255,2)</f>
        <v>0</v>
      </c>
      <c r="BL255" s="19" t="s">
        <v>135</v>
      </c>
      <c r="BM255" s="187" t="s">
        <v>508</v>
      </c>
    </row>
    <row r="256" spans="1:47" s="2" customFormat="1" ht="10.2">
      <c r="A256" s="36"/>
      <c r="B256" s="37"/>
      <c r="C256" s="38"/>
      <c r="D256" s="189" t="s">
        <v>137</v>
      </c>
      <c r="E256" s="38"/>
      <c r="F256" s="190" t="s">
        <v>507</v>
      </c>
      <c r="G256" s="38"/>
      <c r="H256" s="38"/>
      <c r="I256" s="191"/>
      <c r="J256" s="38"/>
      <c r="K256" s="38"/>
      <c r="L256" s="41"/>
      <c r="M256" s="192"/>
      <c r="N256" s="193"/>
      <c r="O256" s="67"/>
      <c r="P256" s="67"/>
      <c r="Q256" s="67"/>
      <c r="R256" s="67"/>
      <c r="S256" s="67"/>
      <c r="T256" s="68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137</v>
      </c>
      <c r="AU256" s="19" t="s">
        <v>84</v>
      </c>
    </row>
    <row r="257" spans="2:51" s="13" customFormat="1" ht="10.2">
      <c r="B257" s="196"/>
      <c r="C257" s="197"/>
      <c r="D257" s="189" t="s">
        <v>141</v>
      </c>
      <c r="E257" s="198" t="s">
        <v>28</v>
      </c>
      <c r="F257" s="199" t="s">
        <v>509</v>
      </c>
      <c r="G257" s="197"/>
      <c r="H257" s="198" t="s">
        <v>28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141</v>
      </c>
      <c r="AU257" s="205" t="s">
        <v>84</v>
      </c>
      <c r="AV257" s="13" t="s">
        <v>82</v>
      </c>
      <c r="AW257" s="13" t="s">
        <v>35</v>
      </c>
      <c r="AX257" s="13" t="s">
        <v>74</v>
      </c>
      <c r="AY257" s="205" t="s">
        <v>128</v>
      </c>
    </row>
    <row r="258" spans="2:51" s="14" customFormat="1" ht="10.2">
      <c r="B258" s="206"/>
      <c r="C258" s="207"/>
      <c r="D258" s="189" t="s">
        <v>141</v>
      </c>
      <c r="E258" s="208" t="s">
        <v>28</v>
      </c>
      <c r="F258" s="209" t="s">
        <v>510</v>
      </c>
      <c r="G258" s="207"/>
      <c r="H258" s="210">
        <v>0.002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141</v>
      </c>
      <c r="AU258" s="216" t="s">
        <v>84</v>
      </c>
      <c r="AV258" s="14" t="s">
        <v>84</v>
      </c>
      <c r="AW258" s="14" t="s">
        <v>35</v>
      </c>
      <c r="AX258" s="14" t="s">
        <v>82</v>
      </c>
      <c r="AY258" s="216" t="s">
        <v>128</v>
      </c>
    </row>
    <row r="259" spans="2:63" s="12" customFormat="1" ht="22.8" customHeight="1">
      <c r="B259" s="160"/>
      <c r="C259" s="161"/>
      <c r="D259" s="162" t="s">
        <v>73</v>
      </c>
      <c r="E259" s="174" t="s">
        <v>278</v>
      </c>
      <c r="F259" s="174" t="s">
        <v>279</v>
      </c>
      <c r="G259" s="161"/>
      <c r="H259" s="161"/>
      <c r="I259" s="164"/>
      <c r="J259" s="175">
        <f>BK259</f>
        <v>0</v>
      </c>
      <c r="K259" s="161"/>
      <c r="L259" s="166"/>
      <c r="M259" s="167"/>
      <c r="N259" s="168"/>
      <c r="O259" s="168"/>
      <c r="P259" s="169">
        <f>SUM(P260:P277)</f>
        <v>0</v>
      </c>
      <c r="Q259" s="168"/>
      <c r="R259" s="169">
        <f>SUM(R260:R277)</f>
        <v>0</v>
      </c>
      <c r="S259" s="168"/>
      <c r="T259" s="170">
        <f>SUM(T260:T277)</f>
        <v>0</v>
      </c>
      <c r="AR259" s="171" t="s">
        <v>82</v>
      </c>
      <c r="AT259" s="172" t="s">
        <v>73</v>
      </c>
      <c r="AU259" s="172" t="s">
        <v>82</v>
      </c>
      <c r="AY259" s="171" t="s">
        <v>128</v>
      </c>
      <c r="BK259" s="173">
        <f>SUM(BK260:BK277)</f>
        <v>0</v>
      </c>
    </row>
    <row r="260" spans="1:65" s="2" customFormat="1" ht="16.5" customHeight="1">
      <c r="A260" s="36"/>
      <c r="B260" s="37"/>
      <c r="C260" s="176" t="s">
        <v>511</v>
      </c>
      <c r="D260" s="176" t="s">
        <v>130</v>
      </c>
      <c r="E260" s="177" t="s">
        <v>344</v>
      </c>
      <c r="F260" s="178" t="s">
        <v>345</v>
      </c>
      <c r="G260" s="179" t="s">
        <v>283</v>
      </c>
      <c r="H260" s="180">
        <v>68.44</v>
      </c>
      <c r="I260" s="181"/>
      <c r="J260" s="182">
        <f>ROUND(I260*H260,2)</f>
        <v>0</v>
      </c>
      <c r="K260" s="178" t="s">
        <v>28</v>
      </c>
      <c r="L260" s="41"/>
      <c r="M260" s="183" t="s">
        <v>28</v>
      </c>
      <c r="N260" s="184" t="s">
        <v>47</v>
      </c>
      <c r="O260" s="67"/>
      <c r="P260" s="185">
        <f>O260*H260</f>
        <v>0</v>
      </c>
      <c r="Q260" s="185">
        <v>0</v>
      </c>
      <c r="R260" s="185">
        <f>Q260*H260</f>
        <v>0</v>
      </c>
      <c r="S260" s="185">
        <v>0</v>
      </c>
      <c r="T260" s="18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7" t="s">
        <v>135</v>
      </c>
      <c r="AT260" s="187" t="s">
        <v>130</v>
      </c>
      <c r="AU260" s="187" t="s">
        <v>84</v>
      </c>
      <c r="AY260" s="19" t="s">
        <v>128</v>
      </c>
      <c r="BE260" s="188">
        <f>IF(N260="základní",J260,0)</f>
        <v>0</v>
      </c>
      <c r="BF260" s="188">
        <f>IF(N260="snížená",J260,0)</f>
        <v>0</v>
      </c>
      <c r="BG260" s="188">
        <f>IF(N260="zákl. přenesená",J260,0)</f>
        <v>0</v>
      </c>
      <c r="BH260" s="188">
        <f>IF(N260="sníž. přenesená",J260,0)</f>
        <v>0</v>
      </c>
      <c r="BI260" s="188">
        <f>IF(N260="nulová",J260,0)</f>
        <v>0</v>
      </c>
      <c r="BJ260" s="19" t="s">
        <v>135</v>
      </c>
      <c r="BK260" s="188">
        <f>ROUND(I260*H260,2)</f>
        <v>0</v>
      </c>
      <c r="BL260" s="19" t="s">
        <v>135</v>
      </c>
      <c r="BM260" s="187" t="s">
        <v>512</v>
      </c>
    </row>
    <row r="261" spans="1:47" s="2" customFormat="1" ht="10.2">
      <c r="A261" s="36"/>
      <c r="B261" s="37"/>
      <c r="C261" s="38"/>
      <c r="D261" s="189" t="s">
        <v>137</v>
      </c>
      <c r="E261" s="38"/>
      <c r="F261" s="190" t="s">
        <v>347</v>
      </c>
      <c r="G261" s="38"/>
      <c r="H261" s="38"/>
      <c r="I261" s="191"/>
      <c r="J261" s="38"/>
      <c r="K261" s="38"/>
      <c r="L261" s="41"/>
      <c r="M261" s="192"/>
      <c r="N261" s="193"/>
      <c r="O261" s="67"/>
      <c r="P261" s="67"/>
      <c r="Q261" s="67"/>
      <c r="R261" s="67"/>
      <c r="S261" s="67"/>
      <c r="T261" s="68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137</v>
      </c>
      <c r="AU261" s="19" t="s">
        <v>84</v>
      </c>
    </row>
    <row r="262" spans="2:51" s="13" customFormat="1" ht="10.2">
      <c r="B262" s="196"/>
      <c r="C262" s="197"/>
      <c r="D262" s="189" t="s">
        <v>141</v>
      </c>
      <c r="E262" s="198" t="s">
        <v>28</v>
      </c>
      <c r="F262" s="199" t="s">
        <v>513</v>
      </c>
      <c r="G262" s="197"/>
      <c r="H262" s="198" t="s">
        <v>28</v>
      </c>
      <c r="I262" s="200"/>
      <c r="J262" s="197"/>
      <c r="K262" s="197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141</v>
      </c>
      <c r="AU262" s="205" t="s">
        <v>84</v>
      </c>
      <c r="AV262" s="13" t="s">
        <v>82</v>
      </c>
      <c r="AW262" s="13" t="s">
        <v>35</v>
      </c>
      <c r="AX262" s="13" t="s">
        <v>74</v>
      </c>
      <c r="AY262" s="205" t="s">
        <v>128</v>
      </c>
    </row>
    <row r="263" spans="2:51" s="13" customFormat="1" ht="10.2">
      <c r="B263" s="196"/>
      <c r="C263" s="197"/>
      <c r="D263" s="189" t="s">
        <v>141</v>
      </c>
      <c r="E263" s="198" t="s">
        <v>28</v>
      </c>
      <c r="F263" s="199" t="s">
        <v>514</v>
      </c>
      <c r="G263" s="197"/>
      <c r="H263" s="198" t="s">
        <v>28</v>
      </c>
      <c r="I263" s="200"/>
      <c r="J263" s="197"/>
      <c r="K263" s="197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141</v>
      </c>
      <c r="AU263" s="205" t="s">
        <v>84</v>
      </c>
      <c r="AV263" s="13" t="s">
        <v>82</v>
      </c>
      <c r="AW263" s="13" t="s">
        <v>35</v>
      </c>
      <c r="AX263" s="13" t="s">
        <v>74</v>
      </c>
      <c r="AY263" s="205" t="s">
        <v>128</v>
      </c>
    </row>
    <row r="264" spans="2:51" s="14" customFormat="1" ht="10.2">
      <c r="B264" s="206"/>
      <c r="C264" s="207"/>
      <c r="D264" s="189" t="s">
        <v>141</v>
      </c>
      <c r="E264" s="208" t="s">
        <v>28</v>
      </c>
      <c r="F264" s="209" t="s">
        <v>515</v>
      </c>
      <c r="G264" s="207"/>
      <c r="H264" s="210">
        <v>51.92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141</v>
      </c>
      <c r="AU264" s="216" t="s">
        <v>84</v>
      </c>
      <c r="AV264" s="14" t="s">
        <v>84</v>
      </c>
      <c r="AW264" s="14" t="s">
        <v>35</v>
      </c>
      <c r="AX264" s="14" t="s">
        <v>74</v>
      </c>
      <c r="AY264" s="216" t="s">
        <v>128</v>
      </c>
    </row>
    <row r="265" spans="2:51" s="13" customFormat="1" ht="10.2">
      <c r="B265" s="196"/>
      <c r="C265" s="197"/>
      <c r="D265" s="189" t="s">
        <v>141</v>
      </c>
      <c r="E265" s="198" t="s">
        <v>28</v>
      </c>
      <c r="F265" s="199" t="s">
        <v>516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141</v>
      </c>
      <c r="AU265" s="205" t="s">
        <v>84</v>
      </c>
      <c r="AV265" s="13" t="s">
        <v>82</v>
      </c>
      <c r="AW265" s="13" t="s">
        <v>35</v>
      </c>
      <c r="AX265" s="13" t="s">
        <v>74</v>
      </c>
      <c r="AY265" s="205" t="s">
        <v>128</v>
      </c>
    </row>
    <row r="266" spans="2:51" s="14" customFormat="1" ht="10.2">
      <c r="B266" s="206"/>
      <c r="C266" s="207"/>
      <c r="D266" s="189" t="s">
        <v>141</v>
      </c>
      <c r="E266" s="208" t="s">
        <v>28</v>
      </c>
      <c r="F266" s="209" t="s">
        <v>517</v>
      </c>
      <c r="G266" s="207"/>
      <c r="H266" s="210">
        <v>16.52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141</v>
      </c>
      <c r="AU266" s="216" t="s">
        <v>84</v>
      </c>
      <c r="AV266" s="14" t="s">
        <v>84</v>
      </c>
      <c r="AW266" s="14" t="s">
        <v>35</v>
      </c>
      <c r="AX266" s="14" t="s">
        <v>74</v>
      </c>
      <c r="AY266" s="216" t="s">
        <v>128</v>
      </c>
    </row>
    <row r="267" spans="2:51" s="15" customFormat="1" ht="10.2">
      <c r="B267" s="217"/>
      <c r="C267" s="218"/>
      <c r="D267" s="189" t="s">
        <v>141</v>
      </c>
      <c r="E267" s="219" t="s">
        <v>28</v>
      </c>
      <c r="F267" s="220" t="s">
        <v>168</v>
      </c>
      <c r="G267" s="218"/>
      <c r="H267" s="221">
        <v>68.44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141</v>
      </c>
      <c r="AU267" s="227" t="s">
        <v>84</v>
      </c>
      <c r="AV267" s="15" t="s">
        <v>135</v>
      </c>
      <c r="AW267" s="15" t="s">
        <v>35</v>
      </c>
      <c r="AX267" s="15" t="s">
        <v>82</v>
      </c>
      <c r="AY267" s="227" t="s">
        <v>128</v>
      </c>
    </row>
    <row r="268" spans="1:65" s="2" customFormat="1" ht="16.5" customHeight="1">
      <c r="A268" s="36"/>
      <c r="B268" s="37"/>
      <c r="C268" s="176" t="s">
        <v>518</v>
      </c>
      <c r="D268" s="176" t="s">
        <v>130</v>
      </c>
      <c r="E268" s="177" t="s">
        <v>281</v>
      </c>
      <c r="F268" s="178" t="s">
        <v>282</v>
      </c>
      <c r="G268" s="179" t="s">
        <v>283</v>
      </c>
      <c r="H268" s="180">
        <v>34.976</v>
      </c>
      <c r="I268" s="181"/>
      <c r="J268" s="182">
        <f>ROUND(I268*H268,2)</f>
        <v>0</v>
      </c>
      <c r="K268" s="178" t="s">
        <v>28</v>
      </c>
      <c r="L268" s="41"/>
      <c r="M268" s="183" t="s">
        <v>28</v>
      </c>
      <c r="N268" s="184" t="s">
        <v>47</v>
      </c>
      <c r="O268" s="67"/>
      <c r="P268" s="185">
        <f>O268*H268</f>
        <v>0</v>
      </c>
      <c r="Q268" s="185">
        <v>0</v>
      </c>
      <c r="R268" s="185">
        <f>Q268*H268</f>
        <v>0</v>
      </c>
      <c r="S268" s="185">
        <v>0</v>
      </c>
      <c r="T268" s="18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7" t="s">
        <v>284</v>
      </c>
      <c r="AT268" s="187" t="s">
        <v>130</v>
      </c>
      <c r="AU268" s="187" t="s">
        <v>84</v>
      </c>
      <c r="AY268" s="19" t="s">
        <v>128</v>
      </c>
      <c r="BE268" s="188">
        <f>IF(N268="základní",J268,0)</f>
        <v>0</v>
      </c>
      <c r="BF268" s="188">
        <f>IF(N268="snížená",J268,0)</f>
        <v>0</v>
      </c>
      <c r="BG268" s="188">
        <f>IF(N268="zákl. přenesená",J268,0)</f>
        <v>0</v>
      </c>
      <c r="BH268" s="188">
        <f>IF(N268="sníž. přenesená",J268,0)</f>
        <v>0</v>
      </c>
      <c r="BI268" s="188">
        <f>IF(N268="nulová",J268,0)</f>
        <v>0</v>
      </c>
      <c r="BJ268" s="19" t="s">
        <v>135</v>
      </c>
      <c r="BK268" s="188">
        <f>ROUND(I268*H268,2)</f>
        <v>0</v>
      </c>
      <c r="BL268" s="19" t="s">
        <v>284</v>
      </c>
      <c r="BM268" s="187" t="s">
        <v>519</v>
      </c>
    </row>
    <row r="269" spans="1:47" s="2" customFormat="1" ht="19.2">
      <c r="A269" s="36"/>
      <c r="B269" s="37"/>
      <c r="C269" s="38"/>
      <c r="D269" s="189" t="s">
        <v>137</v>
      </c>
      <c r="E269" s="38"/>
      <c r="F269" s="190" t="s">
        <v>286</v>
      </c>
      <c r="G269" s="38"/>
      <c r="H269" s="38"/>
      <c r="I269" s="191"/>
      <c r="J269" s="38"/>
      <c r="K269" s="38"/>
      <c r="L269" s="41"/>
      <c r="M269" s="192"/>
      <c r="N269" s="193"/>
      <c r="O269" s="67"/>
      <c r="P269" s="67"/>
      <c r="Q269" s="67"/>
      <c r="R269" s="67"/>
      <c r="S269" s="67"/>
      <c r="T269" s="68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137</v>
      </c>
      <c r="AU269" s="19" t="s">
        <v>84</v>
      </c>
    </row>
    <row r="270" spans="2:51" s="13" customFormat="1" ht="10.2">
      <c r="B270" s="196"/>
      <c r="C270" s="197"/>
      <c r="D270" s="189" t="s">
        <v>141</v>
      </c>
      <c r="E270" s="198" t="s">
        <v>28</v>
      </c>
      <c r="F270" s="199" t="s">
        <v>324</v>
      </c>
      <c r="G270" s="197"/>
      <c r="H270" s="198" t="s">
        <v>28</v>
      </c>
      <c r="I270" s="200"/>
      <c r="J270" s="197"/>
      <c r="K270" s="197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141</v>
      </c>
      <c r="AU270" s="205" t="s">
        <v>84</v>
      </c>
      <c r="AV270" s="13" t="s">
        <v>82</v>
      </c>
      <c r="AW270" s="13" t="s">
        <v>35</v>
      </c>
      <c r="AX270" s="13" t="s">
        <v>74</v>
      </c>
      <c r="AY270" s="205" t="s">
        <v>128</v>
      </c>
    </row>
    <row r="271" spans="2:51" s="13" customFormat="1" ht="10.2">
      <c r="B271" s="196"/>
      <c r="C271" s="197"/>
      <c r="D271" s="189" t="s">
        <v>141</v>
      </c>
      <c r="E271" s="198" t="s">
        <v>28</v>
      </c>
      <c r="F271" s="199" t="s">
        <v>520</v>
      </c>
      <c r="G271" s="197"/>
      <c r="H271" s="198" t="s">
        <v>28</v>
      </c>
      <c r="I271" s="200"/>
      <c r="J271" s="197"/>
      <c r="K271" s="197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141</v>
      </c>
      <c r="AU271" s="205" t="s">
        <v>84</v>
      </c>
      <c r="AV271" s="13" t="s">
        <v>82</v>
      </c>
      <c r="AW271" s="13" t="s">
        <v>35</v>
      </c>
      <c r="AX271" s="13" t="s">
        <v>74</v>
      </c>
      <c r="AY271" s="205" t="s">
        <v>128</v>
      </c>
    </row>
    <row r="272" spans="2:51" s="14" customFormat="1" ht="10.2">
      <c r="B272" s="206"/>
      <c r="C272" s="207"/>
      <c r="D272" s="189" t="s">
        <v>141</v>
      </c>
      <c r="E272" s="208" t="s">
        <v>28</v>
      </c>
      <c r="F272" s="209" t="s">
        <v>521</v>
      </c>
      <c r="G272" s="207"/>
      <c r="H272" s="210">
        <v>25.96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141</v>
      </c>
      <c r="AU272" s="216" t="s">
        <v>84</v>
      </c>
      <c r="AV272" s="14" t="s">
        <v>84</v>
      </c>
      <c r="AW272" s="14" t="s">
        <v>35</v>
      </c>
      <c r="AX272" s="14" t="s">
        <v>74</v>
      </c>
      <c r="AY272" s="216" t="s">
        <v>128</v>
      </c>
    </row>
    <row r="273" spans="2:51" s="13" customFormat="1" ht="10.2">
      <c r="B273" s="196"/>
      <c r="C273" s="197"/>
      <c r="D273" s="189" t="s">
        <v>141</v>
      </c>
      <c r="E273" s="198" t="s">
        <v>28</v>
      </c>
      <c r="F273" s="199" t="s">
        <v>522</v>
      </c>
      <c r="G273" s="197"/>
      <c r="H273" s="198" t="s">
        <v>28</v>
      </c>
      <c r="I273" s="200"/>
      <c r="J273" s="197"/>
      <c r="K273" s="197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141</v>
      </c>
      <c r="AU273" s="205" t="s">
        <v>84</v>
      </c>
      <c r="AV273" s="13" t="s">
        <v>82</v>
      </c>
      <c r="AW273" s="13" t="s">
        <v>35</v>
      </c>
      <c r="AX273" s="13" t="s">
        <v>74</v>
      </c>
      <c r="AY273" s="205" t="s">
        <v>128</v>
      </c>
    </row>
    <row r="274" spans="2:51" s="14" customFormat="1" ht="10.2">
      <c r="B274" s="206"/>
      <c r="C274" s="207"/>
      <c r="D274" s="189" t="s">
        <v>141</v>
      </c>
      <c r="E274" s="208" t="s">
        <v>28</v>
      </c>
      <c r="F274" s="209" t="s">
        <v>523</v>
      </c>
      <c r="G274" s="207"/>
      <c r="H274" s="210">
        <v>5.841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141</v>
      </c>
      <c r="AU274" s="216" t="s">
        <v>84</v>
      </c>
      <c r="AV274" s="14" t="s">
        <v>84</v>
      </c>
      <c r="AW274" s="14" t="s">
        <v>35</v>
      </c>
      <c r="AX274" s="14" t="s">
        <v>74</v>
      </c>
      <c r="AY274" s="216" t="s">
        <v>128</v>
      </c>
    </row>
    <row r="275" spans="2:51" s="13" customFormat="1" ht="10.2">
      <c r="B275" s="196"/>
      <c r="C275" s="197"/>
      <c r="D275" s="189" t="s">
        <v>141</v>
      </c>
      <c r="E275" s="198" t="s">
        <v>28</v>
      </c>
      <c r="F275" s="199" t="s">
        <v>524</v>
      </c>
      <c r="G275" s="197"/>
      <c r="H275" s="198" t="s">
        <v>28</v>
      </c>
      <c r="I275" s="200"/>
      <c r="J275" s="197"/>
      <c r="K275" s="197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141</v>
      </c>
      <c r="AU275" s="205" t="s">
        <v>84</v>
      </c>
      <c r="AV275" s="13" t="s">
        <v>82</v>
      </c>
      <c r="AW275" s="13" t="s">
        <v>35</v>
      </c>
      <c r="AX275" s="13" t="s">
        <v>74</v>
      </c>
      <c r="AY275" s="205" t="s">
        <v>128</v>
      </c>
    </row>
    <row r="276" spans="2:51" s="14" customFormat="1" ht="10.2">
      <c r="B276" s="206"/>
      <c r="C276" s="207"/>
      <c r="D276" s="189" t="s">
        <v>141</v>
      </c>
      <c r="E276" s="208" t="s">
        <v>28</v>
      </c>
      <c r="F276" s="209" t="s">
        <v>525</v>
      </c>
      <c r="G276" s="207"/>
      <c r="H276" s="210">
        <v>3.175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141</v>
      </c>
      <c r="AU276" s="216" t="s">
        <v>84</v>
      </c>
      <c r="AV276" s="14" t="s">
        <v>84</v>
      </c>
      <c r="AW276" s="14" t="s">
        <v>35</v>
      </c>
      <c r="AX276" s="14" t="s">
        <v>74</v>
      </c>
      <c r="AY276" s="216" t="s">
        <v>128</v>
      </c>
    </row>
    <row r="277" spans="2:51" s="15" customFormat="1" ht="10.2">
      <c r="B277" s="217"/>
      <c r="C277" s="218"/>
      <c r="D277" s="189" t="s">
        <v>141</v>
      </c>
      <c r="E277" s="219" t="s">
        <v>28</v>
      </c>
      <c r="F277" s="220" t="s">
        <v>168</v>
      </c>
      <c r="G277" s="218"/>
      <c r="H277" s="221">
        <v>34.976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141</v>
      </c>
      <c r="AU277" s="227" t="s">
        <v>84</v>
      </c>
      <c r="AV277" s="15" t="s">
        <v>135</v>
      </c>
      <c r="AW277" s="15" t="s">
        <v>35</v>
      </c>
      <c r="AX277" s="15" t="s">
        <v>82</v>
      </c>
      <c r="AY277" s="227" t="s">
        <v>128</v>
      </c>
    </row>
    <row r="278" spans="2:63" s="12" customFormat="1" ht="22.8" customHeight="1">
      <c r="B278" s="160"/>
      <c r="C278" s="161"/>
      <c r="D278" s="162" t="s">
        <v>73</v>
      </c>
      <c r="E278" s="174" t="s">
        <v>293</v>
      </c>
      <c r="F278" s="174" t="s">
        <v>294</v>
      </c>
      <c r="G278" s="161"/>
      <c r="H278" s="161"/>
      <c r="I278" s="164"/>
      <c r="J278" s="175">
        <f>BK278</f>
        <v>0</v>
      </c>
      <c r="K278" s="161"/>
      <c r="L278" s="166"/>
      <c r="M278" s="167"/>
      <c r="N278" s="168"/>
      <c r="O278" s="168"/>
      <c r="P278" s="169">
        <f>SUM(P279:P281)</f>
        <v>0</v>
      </c>
      <c r="Q278" s="168"/>
      <c r="R278" s="169">
        <f>SUM(R279:R281)</f>
        <v>0</v>
      </c>
      <c r="S278" s="168"/>
      <c r="T278" s="170">
        <f>SUM(T279:T281)</f>
        <v>0</v>
      </c>
      <c r="AR278" s="171" t="s">
        <v>82</v>
      </c>
      <c r="AT278" s="172" t="s">
        <v>73</v>
      </c>
      <c r="AU278" s="172" t="s">
        <v>82</v>
      </c>
      <c r="AY278" s="171" t="s">
        <v>128</v>
      </c>
      <c r="BK278" s="173">
        <f>SUM(BK279:BK281)</f>
        <v>0</v>
      </c>
    </row>
    <row r="279" spans="1:65" s="2" customFormat="1" ht="16.5" customHeight="1">
      <c r="A279" s="36"/>
      <c r="B279" s="37"/>
      <c r="C279" s="176" t="s">
        <v>526</v>
      </c>
      <c r="D279" s="176" t="s">
        <v>130</v>
      </c>
      <c r="E279" s="177" t="s">
        <v>296</v>
      </c>
      <c r="F279" s="178" t="s">
        <v>297</v>
      </c>
      <c r="G279" s="179" t="s">
        <v>283</v>
      </c>
      <c r="H279" s="180">
        <v>16.094</v>
      </c>
      <c r="I279" s="181"/>
      <c r="J279" s="182">
        <f>ROUND(I279*H279,2)</f>
        <v>0</v>
      </c>
      <c r="K279" s="178" t="s">
        <v>134</v>
      </c>
      <c r="L279" s="41"/>
      <c r="M279" s="183" t="s">
        <v>28</v>
      </c>
      <c r="N279" s="184" t="s">
        <v>47</v>
      </c>
      <c r="O279" s="67"/>
      <c r="P279" s="185">
        <f>O279*H279</f>
        <v>0</v>
      </c>
      <c r="Q279" s="185">
        <v>0</v>
      </c>
      <c r="R279" s="185">
        <f>Q279*H279</f>
        <v>0</v>
      </c>
      <c r="S279" s="185">
        <v>0</v>
      </c>
      <c r="T279" s="18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7" t="s">
        <v>135</v>
      </c>
      <c r="AT279" s="187" t="s">
        <v>130</v>
      </c>
      <c r="AU279" s="187" t="s">
        <v>84</v>
      </c>
      <c r="AY279" s="19" t="s">
        <v>128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9" t="s">
        <v>135</v>
      </c>
      <c r="BK279" s="188">
        <f>ROUND(I279*H279,2)</f>
        <v>0</v>
      </c>
      <c r="BL279" s="19" t="s">
        <v>135</v>
      </c>
      <c r="BM279" s="187" t="s">
        <v>298</v>
      </c>
    </row>
    <row r="280" spans="1:47" s="2" customFormat="1" ht="10.2">
      <c r="A280" s="36"/>
      <c r="B280" s="37"/>
      <c r="C280" s="38"/>
      <c r="D280" s="189" t="s">
        <v>137</v>
      </c>
      <c r="E280" s="38"/>
      <c r="F280" s="190" t="s">
        <v>299</v>
      </c>
      <c r="G280" s="38"/>
      <c r="H280" s="38"/>
      <c r="I280" s="191"/>
      <c r="J280" s="38"/>
      <c r="K280" s="38"/>
      <c r="L280" s="41"/>
      <c r="M280" s="192"/>
      <c r="N280" s="193"/>
      <c r="O280" s="67"/>
      <c r="P280" s="67"/>
      <c r="Q280" s="67"/>
      <c r="R280" s="67"/>
      <c r="S280" s="67"/>
      <c r="T280" s="68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137</v>
      </c>
      <c r="AU280" s="19" t="s">
        <v>84</v>
      </c>
    </row>
    <row r="281" spans="1:47" s="2" customFormat="1" ht="10.2">
      <c r="A281" s="36"/>
      <c r="B281" s="37"/>
      <c r="C281" s="38"/>
      <c r="D281" s="194" t="s">
        <v>139</v>
      </c>
      <c r="E281" s="38"/>
      <c r="F281" s="195" t="s">
        <v>300</v>
      </c>
      <c r="G281" s="38"/>
      <c r="H281" s="38"/>
      <c r="I281" s="191"/>
      <c r="J281" s="38"/>
      <c r="K281" s="38"/>
      <c r="L281" s="41"/>
      <c r="M281" s="239"/>
      <c r="N281" s="240"/>
      <c r="O281" s="241"/>
      <c r="P281" s="241"/>
      <c r="Q281" s="241"/>
      <c r="R281" s="241"/>
      <c r="S281" s="241"/>
      <c r="T281" s="242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139</v>
      </c>
      <c r="AU281" s="19" t="s">
        <v>84</v>
      </c>
    </row>
    <row r="282" spans="1:31" s="2" customFormat="1" ht="6.9" customHeight="1">
      <c r="A282" s="36"/>
      <c r="B282" s="50"/>
      <c r="C282" s="51"/>
      <c r="D282" s="51"/>
      <c r="E282" s="51"/>
      <c r="F282" s="51"/>
      <c r="G282" s="51"/>
      <c r="H282" s="51"/>
      <c r="I282" s="51"/>
      <c r="J282" s="51"/>
      <c r="K282" s="51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lmHcJMTT8FT6rmJFEAV3uGvLgCd+R29PBMN1kujwcNgHRS/yY8KpSLhW4kUFy5j+LTubdxwYfhn7dkga7yf7VQ==" saltValue="ZpE2WIKX0dbacDLnMh5clUGsX0bLpCBsymARn3aUNzUt4dMagVXrtO6y/XZPjwF+s+3/NqoWeofS+9o5XUfu9Q==" spinCount="100000" sheet="1" objects="1" scenarios="1" formatColumns="0" formatRows="0" autoFilter="0"/>
  <autoFilter ref="C86:K28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3_02/114203103"/>
    <hyperlink ref="F101" r:id="rId2" display="https://podminky.urs.cz/item/CS_URS_2023_02/114203202"/>
    <hyperlink ref="F110" r:id="rId3" display="https://podminky.urs.cz/item/CS_URS_2023_02/124353100"/>
    <hyperlink ref="F121" r:id="rId4" display="https://podminky.urs.cz/item/CS_URS_2023_02/129951121"/>
    <hyperlink ref="F136" r:id="rId5" display="https://podminky.urs.cz/item/CS_URS_2023_02/162251121"/>
    <hyperlink ref="F141" r:id="rId6" display="https://podminky.urs.cz/item/CS_URS_2023_02/162251141"/>
    <hyperlink ref="F146" r:id="rId7" display="https://podminky.urs.cz/item/CS_URS_2023_02/171251201"/>
    <hyperlink ref="F151" r:id="rId8" display="https://podminky.urs.cz/item/CS_URS_2023_02/174151101"/>
    <hyperlink ref="F156" r:id="rId9" display="https://podminky.urs.cz/item/CS_URS_2023_02/181951112"/>
    <hyperlink ref="F170" r:id="rId10" display="https://podminky.urs.cz/item/CS_URS_2023_02/320901102"/>
    <hyperlink ref="F175" r:id="rId11" display="https://podminky.urs.cz/item/CS_URS_2023_02/321311116"/>
    <hyperlink ref="F186" r:id="rId12" display="https://podminky.urs.cz/item/CS_URS_2023_02/321351010"/>
    <hyperlink ref="F195" r:id="rId13" display="https://podminky.urs.cz/item/CS_URS_2023_02/321352010"/>
    <hyperlink ref="F198" r:id="rId14" display="https://podminky.urs.cz/item/CS_URS_2023_02/321368211"/>
    <hyperlink ref="F214" r:id="rId15" display="https://podminky.urs.cz/item/CS_URS_2023_02/457971111"/>
    <hyperlink ref="F223" r:id="rId16" display="https://podminky.urs.cz/item/CS_URS_2023_02/465518317"/>
    <hyperlink ref="F233" r:id="rId17" display="https://podminky.urs.cz/item/CS_URS_2023_02/931976111"/>
    <hyperlink ref="F252" r:id="rId18" display="https://podminky.urs.cz/item/CS_URS_2023_02/985331212"/>
    <hyperlink ref="F281" r:id="rId19" display="https://podminky.urs.cz/item/CS_URS_2023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96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VD Opatovice, oprava spárování dlážděných přelivných ploch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527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97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11. 12. 2023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2"/>
      <c r="B27" s="113"/>
      <c r="C27" s="112"/>
      <c r="D27" s="112"/>
      <c r="E27" s="383" t="s">
        <v>39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ROUND(J86,2)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ROUND((SUM(BE86:BE151)),2)</f>
        <v>0</v>
      </c>
      <c r="G33" s="36"/>
      <c r="H33" s="36"/>
      <c r="I33" s="121">
        <v>0.21</v>
      </c>
      <c r="J33" s="120">
        <f>ROUND(((SUM(BE86:BE151))*I33),2)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ROUND((SUM(BF86:BF151)),2)</f>
        <v>0</v>
      </c>
      <c r="G34" s="36"/>
      <c r="H34" s="36"/>
      <c r="I34" s="121">
        <v>0.15</v>
      </c>
      <c r="J34" s="120">
        <f>ROUND(((SUM(BF86:BF151))*I34),2)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ROUND((SUM(BG86:BG151)),2)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ROUND((SUM(BH86:BH151)),2)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ROUND((SUM(BI86:BI151)),2)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101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VD Opatovice, oprava spárování dlážděných přelivných ploch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7" t="str">
        <f>E9</f>
        <v>VON - Vedlejší a ostatní náklady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Březhrad, Výsoká n/L.</v>
      </c>
      <c r="G52" s="38"/>
      <c r="H52" s="38"/>
      <c r="I52" s="31" t="s">
        <v>24</v>
      </c>
      <c r="J52" s="62" t="str">
        <f>IF(J12="","",J12)</f>
        <v>11. 12. 2023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2, Pardubice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102</v>
      </c>
      <c r="D57" s="134"/>
      <c r="E57" s="134"/>
      <c r="F57" s="134"/>
      <c r="G57" s="134"/>
      <c r="H57" s="134"/>
      <c r="I57" s="134"/>
      <c r="J57" s="135" t="s">
        <v>103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J86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104</v>
      </c>
    </row>
    <row r="60" spans="2:12" s="9" customFormat="1" ht="24.9" customHeight="1">
      <c r="B60" s="137"/>
      <c r="C60" s="138"/>
      <c r="D60" s="139" t="s">
        <v>105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2:12" s="10" customFormat="1" ht="19.95" customHeight="1">
      <c r="B61" s="143"/>
      <c r="C61" s="144"/>
      <c r="D61" s="145" t="s">
        <v>528</v>
      </c>
      <c r="E61" s="146"/>
      <c r="F61" s="146"/>
      <c r="G61" s="146"/>
      <c r="H61" s="146"/>
      <c r="I61" s="146"/>
      <c r="J61" s="147">
        <f>J88</f>
        <v>0</v>
      </c>
      <c r="K61" s="144"/>
      <c r="L61" s="148"/>
    </row>
    <row r="62" spans="2:12" s="9" customFormat="1" ht="24.9" customHeight="1">
      <c r="B62" s="137"/>
      <c r="C62" s="138"/>
      <c r="D62" s="139" t="s">
        <v>529</v>
      </c>
      <c r="E62" s="140"/>
      <c r="F62" s="140"/>
      <c r="G62" s="140"/>
      <c r="H62" s="140"/>
      <c r="I62" s="140"/>
      <c r="J62" s="141">
        <f>J93</f>
        <v>0</v>
      </c>
      <c r="K62" s="138"/>
      <c r="L62" s="142"/>
    </row>
    <row r="63" spans="2:12" s="10" customFormat="1" ht="19.95" customHeight="1">
      <c r="B63" s="143"/>
      <c r="C63" s="144"/>
      <c r="D63" s="145" t="s">
        <v>530</v>
      </c>
      <c r="E63" s="146"/>
      <c r="F63" s="146"/>
      <c r="G63" s="146"/>
      <c r="H63" s="146"/>
      <c r="I63" s="146"/>
      <c r="J63" s="147">
        <f>J94</f>
        <v>0</v>
      </c>
      <c r="K63" s="144"/>
      <c r="L63" s="148"/>
    </row>
    <row r="64" spans="2:12" s="10" customFormat="1" ht="19.95" customHeight="1">
      <c r="B64" s="143"/>
      <c r="C64" s="144"/>
      <c r="D64" s="145" t="s">
        <v>531</v>
      </c>
      <c r="E64" s="146"/>
      <c r="F64" s="146"/>
      <c r="G64" s="146"/>
      <c r="H64" s="146"/>
      <c r="I64" s="146"/>
      <c r="J64" s="147">
        <f>J117</f>
        <v>0</v>
      </c>
      <c r="K64" s="144"/>
      <c r="L64" s="148"/>
    </row>
    <row r="65" spans="2:12" s="10" customFormat="1" ht="19.95" customHeight="1">
      <c r="B65" s="143"/>
      <c r="C65" s="144"/>
      <c r="D65" s="145" t="s">
        <v>532</v>
      </c>
      <c r="E65" s="146"/>
      <c r="F65" s="146"/>
      <c r="G65" s="146"/>
      <c r="H65" s="146"/>
      <c r="I65" s="146"/>
      <c r="J65" s="147">
        <f>J124</f>
        <v>0</v>
      </c>
      <c r="K65" s="144"/>
      <c r="L65" s="148"/>
    </row>
    <row r="66" spans="2:12" s="10" customFormat="1" ht="19.95" customHeight="1">
      <c r="B66" s="143"/>
      <c r="C66" s="144"/>
      <c r="D66" s="145" t="s">
        <v>533</v>
      </c>
      <c r="E66" s="146"/>
      <c r="F66" s="146"/>
      <c r="G66" s="146"/>
      <c r="H66" s="146"/>
      <c r="I66" s="146"/>
      <c r="J66" s="147">
        <f>J129</f>
        <v>0</v>
      </c>
      <c r="K66" s="144"/>
      <c r="L66" s="148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5" t="s">
        <v>113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4" t="str">
        <f>E7</f>
        <v>VD Opatovice, oprava spárování dlážděných přelivných ploch</v>
      </c>
      <c r="F76" s="385"/>
      <c r="G76" s="385"/>
      <c r="H76" s="385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99</v>
      </c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7" t="str">
        <f>E9</f>
        <v>VON - Vedlejší a ostatní náklady</v>
      </c>
      <c r="F78" s="386"/>
      <c r="G78" s="386"/>
      <c r="H78" s="386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Březhrad, Výsoká n/L.</v>
      </c>
      <c r="G80" s="38"/>
      <c r="H80" s="38"/>
      <c r="I80" s="31" t="s">
        <v>24</v>
      </c>
      <c r="J80" s="62" t="str">
        <f>IF(J12="","",J12)</f>
        <v>11. 12. 2023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05" customHeight="1">
      <c r="A82" s="36"/>
      <c r="B82" s="37"/>
      <c r="C82" s="31" t="s">
        <v>26</v>
      </c>
      <c r="D82" s="38"/>
      <c r="E82" s="38"/>
      <c r="F82" s="29" t="str">
        <f>E15</f>
        <v>Povodí Labe, státní podnik, závod 2, Pardubice</v>
      </c>
      <c r="G82" s="38"/>
      <c r="H82" s="38"/>
      <c r="I82" s="31" t="s">
        <v>33</v>
      </c>
      <c r="J82" s="34" t="str">
        <f>E21</f>
        <v>Povodí Labe, státní podnik, OIČ, Hradec Králové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31</v>
      </c>
      <c r="D83" s="38"/>
      <c r="E83" s="38"/>
      <c r="F83" s="29" t="str">
        <f>IF(E18="","",E18)</f>
        <v>Vyplň údaj</v>
      </c>
      <c r="G83" s="38"/>
      <c r="H83" s="38"/>
      <c r="I83" s="31" t="s">
        <v>36</v>
      </c>
      <c r="J83" s="34" t="str">
        <f>E24</f>
        <v>Ing. Eva Morkesová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9"/>
      <c r="B85" s="150"/>
      <c r="C85" s="151" t="s">
        <v>114</v>
      </c>
      <c r="D85" s="152" t="s">
        <v>59</v>
      </c>
      <c r="E85" s="152" t="s">
        <v>55</v>
      </c>
      <c r="F85" s="152" t="s">
        <v>56</v>
      </c>
      <c r="G85" s="152" t="s">
        <v>115</v>
      </c>
      <c r="H85" s="152" t="s">
        <v>116</v>
      </c>
      <c r="I85" s="152" t="s">
        <v>117</v>
      </c>
      <c r="J85" s="152" t="s">
        <v>103</v>
      </c>
      <c r="K85" s="153" t="s">
        <v>118</v>
      </c>
      <c r="L85" s="154"/>
      <c r="M85" s="71" t="s">
        <v>28</v>
      </c>
      <c r="N85" s="72" t="s">
        <v>44</v>
      </c>
      <c r="O85" s="72" t="s">
        <v>119</v>
      </c>
      <c r="P85" s="72" t="s">
        <v>120</v>
      </c>
      <c r="Q85" s="72" t="s">
        <v>121</v>
      </c>
      <c r="R85" s="72" t="s">
        <v>122</v>
      </c>
      <c r="S85" s="72" t="s">
        <v>123</v>
      </c>
      <c r="T85" s="73" t="s">
        <v>124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3" s="2" customFormat="1" ht="22.8" customHeight="1">
      <c r="A86" s="36"/>
      <c r="B86" s="37"/>
      <c r="C86" s="78" t="s">
        <v>125</v>
      </c>
      <c r="D86" s="38"/>
      <c r="E86" s="38"/>
      <c r="F86" s="38"/>
      <c r="G86" s="38"/>
      <c r="H86" s="38"/>
      <c r="I86" s="38"/>
      <c r="J86" s="155">
        <f>BK86</f>
        <v>0</v>
      </c>
      <c r="K86" s="38"/>
      <c r="L86" s="41"/>
      <c r="M86" s="74"/>
      <c r="N86" s="156"/>
      <c r="O86" s="75"/>
      <c r="P86" s="157">
        <f>P87+P93</f>
        <v>0</v>
      </c>
      <c r="Q86" s="75"/>
      <c r="R86" s="157">
        <f>R87+R93</f>
        <v>0</v>
      </c>
      <c r="S86" s="75"/>
      <c r="T86" s="158">
        <f>T87+T93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73</v>
      </c>
      <c r="AU86" s="19" t="s">
        <v>104</v>
      </c>
      <c r="BK86" s="159">
        <f>BK87+BK93</f>
        <v>0</v>
      </c>
    </row>
    <row r="87" spans="2:63" s="12" customFormat="1" ht="25.95" customHeight="1">
      <c r="B87" s="160"/>
      <c r="C87" s="161"/>
      <c r="D87" s="162" t="s">
        <v>73</v>
      </c>
      <c r="E87" s="163" t="s">
        <v>126</v>
      </c>
      <c r="F87" s="163" t="s">
        <v>127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</f>
        <v>0</v>
      </c>
      <c r="Q87" s="168"/>
      <c r="R87" s="169">
        <f>R88</f>
        <v>0</v>
      </c>
      <c r="S87" s="168"/>
      <c r="T87" s="170">
        <f>T88</f>
        <v>0</v>
      </c>
      <c r="AR87" s="171" t="s">
        <v>82</v>
      </c>
      <c r="AT87" s="172" t="s">
        <v>73</v>
      </c>
      <c r="AU87" s="172" t="s">
        <v>74</v>
      </c>
      <c r="AY87" s="171" t="s">
        <v>128</v>
      </c>
      <c r="BK87" s="173">
        <f>BK88</f>
        <v>0</v>
      </c>
    </row>
    <row r="88" spans="2:63" s="12" customFormat="1" ht="22.8" customHeight="1">
      <c r="B88" s="160"/>
      <c r="C88" s="161"/>
      <c r="D88" s="162" t="s">
        <v>73</v>
      </c>
      <c r="E88" s="174" t="s">
        <v>169</v>
      </c>
      <c r="F88" s="174" t="s">
        <v>534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SUM(P89:P92)</f>
        <v>0</v>
      </c>
      <c r="Q88" s="168"/>
      <c r="R88" s="169">
        <f>SUM(R89:R92)</f>
        <v>0</v>
      </c>
      <c r="S88" s="168"/>
      <c r="T88" s="170">
        <f>SUM(T89:T92)</f>
        <v>0</v>
      </c>
      <c r="AR88" s="171" t="s">
        <v>82</v>
      </c>
      <c r="AT88" s="172" t="s">
        <v>73</v>
      </c>
      <c r="AU88" s="172" t="s">
        <v>82</v>
      </c>
      <c r="AY88" s="171" t="s">
        <v>128</v>
      </c>
      <c r="BK88" s="173">
        <f>SUM(BK89:BK92)</f>
        <v>0</v>
      </c>
    </row>
    <row r="89" spans="1:65" s="2" customFormat="1" ht="16.5" customHeight="1">
      <c r="A89" s="36"/>
      <c r="B89" s="37"/>
      <c r="C89" s="176" t="s">
        <v>82</v>
      </c>
      <c r="D89" s="176" t="s">
        <v>130</v>
      </c>
      <c r="E89" s="177" t="s">
        <v>535</v>
      </c>
      <c r="F89" s="178" t="s">
        <v>536</v>
      </c>
      <c r="G89" s="179" t="s">
        <v>146</v>
      </c>
      <c r="H89" s="180">
        <v>6</v>
      </c>
      <c r="I89" s="181"/>
      <c r="J89" s="182">
        <f>ROUND(I89*H89,2)</f>
        <v>0</v>
      </c>
      <c r="K89" s="178" t="s">
        <v>28</v>
      </c>
      <c r="L89" s="41"/>
      <c r="M89" s="183" t="s">
        <v>28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135</v>
      </c>
      <c r="AT89" s="187" t="s">
        <v>130</v>
      </c>
      <c r="AU89" s="187" t="s">
        <v>84</v>
      </c>
      <c r="AY89" s="19" t="s">
        <v>128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135</v>
      </c>
      <c r="BK89" s="188">
        <f>ROUND(I89*H89,2)</f>
        <v>0</v>
      </c>
      <c r="BL89" s="19" t="s">
        <v>135</v>
      </c>
      <c r="BM89" s="187" t="s">
        <v>537</v>
      </c>
    </row>
    <row r="90" spans="1:47" s="2" customFormat="1" ht="10.2">
      <c r="A90" s="36"/>
      <c r="B90" s="37"/>
      <c r="C90" s="38"/>
      <c r="D90" s="189" t="s">
        <v>137</v>
      </c>
      <c r="E90" s="38"/>
      <c r="F90" s="190" t="s">
        <v>536</v>
      </c>
      <c r="G90" s="38"/>
      <c r="H90" s="38"/>
      <c r="I90" s="191"/>
      <c r="J90" s="38"/>
      <c r="K90" s="38"/>
      <c r="L90" s="41"/>
      <c r="M90" s="192"/>
      <c r="N90" s="193"/>
      <c r="O90" s="67"/>
      <c r="P90" s="67"/>
      <c r="Q90" s="67"/>
      <c r="R90" s="67"/>
      <c r="S90" s="67"/>
      <c r="T90" s="68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137</v>
      </c>
      <c r="AU90" s="19" t="s">
        <v>84</v>
      </c>
    </row>
    <row r="91" spans="2:51" s="13" customFormat="1" ht="20.4">
      <c r="B91" s="196"/>
      <c r="C91" s="197"/>
      <c r="D91" s="189" t="s">
        <v>141</v>
      </c>
      <c r="E91" s="198" t="s">
        <v>28</v>
      </c>
      <c r="F91" s="199" t="s">
        <v>538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141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128</v>
      </c>
    </row>
    <row r="92" spans="2:51" s="14" customFormat="1" ht="10.2">
      <c r="B92" s="206"/>
      <c r="C92" s="207"/>
      <c r="D92" s="189" t="s">
        <v>141</v>
      </c>
      <c r="E92" s="208" t="s">
        <v>28</v>
      </c>
      <c r="F92" s="209" t="s">
        <v>309</v>
      </c>
      <c r="G92" s="207"/>
      <c r="H92" s="210">
        <v>6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141</v>
      </c>
      <c r="AU92" s="216" t="s">
        <v>84</v>
      </c>
      <c r="AV92" s="14" t="s">
        <v>84</v>
      </c>
      <c r="AW92" s="14" t="s">
        <v>35</v>
      </c>
      <c r="AX92" s="14" t="s">
        <v>82</v>
      </c>
      <c r="AY92" s="216" t="s">
        <v>128</v>
      </c>
    </row>
    <row r="93" spans="2:63" s="12" customFormat="1" ht="25.95" customHeight="1">
      <c r="B93" s="160"/>
      <c r="C93" s="161"/>
      <c r="D93" s="162" t="s">
        <v>73</v>
      </c>
      <c r="E93" s="163" t="s">
        <v>539</v>
      </c>
      <c r="F93" s="163" t="s">
        <v>540</v>
      </c>
      <c r="G93" s="161"/>
      <c r="H93" s="161"/>
      <c r="I93" s="164"/>
      <c r="J93" s="165">
        <f>BK93</f>
        <v>0</v>
      </c>
      <c r="K93" s="161"/>
      <c r="L93" s="166"/>
      <c r="M93" s="167"/>
      <c r="N93" s="168"/>
      <c r="O93" s="168"/>
      <c r="P93" s="169">
        <f>P94+P117+P124+P129</f>
        <v>0</v>
      </c>
      <c r="Q93" s="168"/>
      <c r="R93" s="169">
        <f>R94+R117+R124+R129</f>
        <v>0</v>
      </c>
      <c r="S93" s="168"/>
      <c r="T93" s="170">
        <f>T94+T117+T124+T129</f>
        <v>0</v>
      </c>
      <c r="AR93" s="171" t="s">
        <v>135</v>
      </c>
      <c r="AT93" s="172" t="s">
        <v>73</v>
      </c>
      <c r="AU93" s="172" t="s">
        <v>74</v>
      </c>
      <c r="AY93" s="171" t="s">
        <v>128</v>
      </c>
      <c r="BK93" s="173">
        <f>BK94+BK117+BK124+BK129</f>
        <v>0</v>
      </c>
    </row>
    <row r="94" spans="2:63" s="12" customFormat="1" ht="22.8" customHeight="1">
      <c r="B94" s="160"/>
      <c r="C94" s="161"/>
      <c r="D94" s="162" t="s">
        <v>73</v>
      </c>
      <c r="E94" s="174" t="s">
        <v>541</v>
      </c>
      <c r="F94" s="174" t="s">
        <v>542</v>
      </c>
      <c r="G94" s="161"/>
      <c r="H94" s="161"/>
      <c r="I94" s="164"/>
      <c r="J94" s="175">
        <f>BK94</f>
        <v>0</v>
      </c>
      <c r="K94" s="161"/>
      <c r="L94" s="166"/>
      <c r="M94" s="167"/>
      <c r="N94" s="168"/>
      <c r="O94" s="168"/>
      <c r="P94" s="169">
        <f>SUM(P95:P116)</f>
        <v>0</v>
      </c>
      <c r="Q94" s="168"/>
      <c r="R94" s="169">
        <f>SUM(R95:R116)</f>
        <v>0</v>
      </c>
      <c r="S94" s="168"/>
      <c r="T94" s="170">
        <f>SUM(T95:T116)</f>
        <v>0</v>
      </c>
      <c r="AR94" s="171" t="s">
        <v>135</v>
      </c>
      <c r="AT94" s="172" t="s">
        <v>73</v>
      </c>
      <c r="AU94" s="172" t="s">
        <v>82</v>
      </c>
      <c r="AY94" s="171" t="s">
        <v>128</v>
      </c>
      <c r="BK94" s="173">
        <f>SUM(BK95:BK116)</f>
        <v>0</v>
      </c>
    </row>
    <row r="95" spans="1:65" s="2" customFormat="1" ht="16.5" customHeight="1">
      <c r="A95" s="36"/>
      <c r="B95" s="37"/>
      <c r="C95" s="176" t="s">
        <v>84</v>
      </c>
      <c r="D95" s="176" t="s">
        <v>130</v>
      </c>
      <c r="E95" s="177" t="s">
        <v>543</v>
      </c>
      <c r="F95" s="178" t="s">
        <v>544</v>
      </c>
      <c r="G95" s="179" t="s">
        <v>413</v>
      </c>
      <c r="H95" s="180">
        <v>1</v>
      </c>
      <c r="I95" s="181"/>
      <c r="J95" s="182">
        <f>ROUND(I95*H95,2)</f>
        <v>0</v>
      </c>
      <c r="K95" s="178" t="s">
        <v>28</v>
      </c>
      <c r="L95" s="41"/>
      <c r="M95" s="183" t="s">
        <v>28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545</v>
      </c>
      <c r="AT95" s="187" t="s">
        <v>130</v>
      </c>
      <c r="AU95" s="187" t="s">
        <v>84</v>
      </c>
      <c r="AY95" s="19" t="s">
        <v>128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135</v>
      </c>
      <c r="BK95" s="188">
        <f>ROUND(I95*H95,2)</f>
        <v>0</v>
      </c>
      <c r="BL95" s="19" t="s">
        <v>545</v>
      </c>
      <c r="BM95" s="187" t="s">
        <v>546</v>
      </c>
    </row>
    <row r="96" spans="1:47" s="2" customFormat="1" ht="10.2">
      <c r="A96" s="36"/>
      <c r="B96" s="37"/>
      <c r="C96" s="38"/>
      <c r="D96" s="189" t="s">
        <v>137</v>
      </c>
      <c r="E96" s="38"/>
      <c r="F96" s="190" t="s">
        <v>544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137</v>
      </c>
      <c r="AU96" s="19" t="s">
        <v>84</v>
      </c>
    </row>
    <row r="97" spans="2:51" s="13" customFormat="1" ht="10.2">
      <c r="B97" s="196"/>
      <c r="C97" s="197"/>
      <c r="D97" s="189" t="s">
        <v>141</v>
      </c>
      <c r="E97" s="198" t="s">
        <v>28</v>
      </c>
      <c r="F97" s="199" t="s">
        <v>547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141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128</v>
      </c>
    </row>
    <row r="98" spans="2:51" s="13" customFormat="1" ht="10.2">
      <c r="B98" s="196"/>
      <c r="C98" s="197"/>
      <c r="D98" s="189" t="s">
        <v>141</v>
      </c>
      <c r="E98" s="198" t="s">
        <v>28</v>
      </c>
      <c r="F98" s="199" t="s">
        <v>548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141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128</v>
      </c>
    </row>
    <row r="99" spans="2:51" s="13" customFormat="1" ht="10.2">
      <c r="B99" s="196"/>
      <c r="C99" s="197"/>
      <c r="D99" s="189" t="s">
        <v>141</v>
      </c>
      <c r="E99" s="198" t="s">
        <v>28</v>
      </c>
      <c r="F99" s="199" t="s">
        <v>549</v>
      </c>
      <c r="G99" s="197"/>
      <c r="H99" s="198" t="s">
        <v>28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141</v>
      </c>
      <c r="AU99" s="205" t="s">
        <v>84</v>
      </c>
      <c r="AV99" s="13" t="s">
        <v>82</v>
      </c>
      <c r="AW99" s="13" t="s">
        <v>35</v>
      </c>
      <c r="AX99" s="13" t="s">
        <v>74</v>
      </c>
      <c r="AY99" s="205" t="s">
        <v>128</v>
      </c>
    </row>
    <row r="100" spans="2:51" s="13" customFormat="1" ht="10.2">
      <c r="B100" s="196"/>
      <c r="C100" s="197"/>
      <c r="D100" s="189" t="s">
        <v>141</v>
      </c>
      <c r="E100" s="198" t="s">
        <v>28</v>
      </c>
      <c r="F100" s="199" t="s">
        <v>550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141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128</v>
      </c>
    </row>
    <row r="101" spans="2:51" s="13" customFormat="1" ht="10.2">
      <c r="B101" s="196"/>
      <c r="C101" s="197"/>
      <c r="D101" s="189" t="s">
        <v>141</v>
      </c>
      <c r="E101" s="198" t="s">
        <v>28</v>
      </c>
      <c r="F101" s="199" t="s">
        <v>551</v>
      </c>
      <c r="G101" s="197"/>
      <c r="H101" s="198" t="s">
        <v>28</v>
      </c>
      <c r="I101" s="200"/>
      <c r="J101" s="197"/>
      <c r="K101" s="197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141</v>
      </c>
      <c r="AU101" s="205" t="s">
        <v>84</v>
      </c>
      <c r="AV101" s="13" t="s">
        <v>82</v>
      </c>
      <c r="AW101" s="13" t="s">
        <v>35</v>
      </c>
      <c r="AX101" s="13" t="s">
        <v>74</v>
      </c>
      <c r="AY101" s="205" t="s">
        <v>128</v>
      </c>
    </row>
    <row r="102" spans="2:51" s="13" customFormat="1" ht="10.2">
      <c r="B102" s="196"/>
      <c r="C102" s="197"/>
      <c r="D102" s="189" t="s">
        <v>141</v>
      </c>
      <c r="E102" s="198" t="s">
        <v>28</v>
      </c>
      <c r="F102" s="199" t="s">
        <v>552</v>
      </c>
      <c r="G102" s="197"/>
      <c r="H102" s="198" t="s">
        <v>28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141</v>
      </c>
      <c r="AU102" s="205" t="s">
        <v>84</v>
      </c>
      <c r="AV102" s="13" t="s">
        <v>82</v>
      </c>
      <c r="AW102" s="13" t="s">
        <v>35</v>
      </c>
      <c r="AX102" s="13" t="s">
        <v>74</v>
      </c>
      <c r="AY102" s="205" t="s">
        <v>128</v>
      </c>
    </row>
    <row r="103" spans="2:51" s="13" customFormat="1" ht="20.4">
      <c r="B103" s="196"/>
      <c r="C103" s="197"/>
      <c r="D103" s="189" t="s">
        <v>141</v>
      </c>
      <c r="E103" s="198" t="s">
        <v>28</v>
      </c>
      <c r="F103" s="199" t="s">
        <v>553</v>
      </c>
      <c r="G103" s="197"/>
      <c r="H103" s="198" t="s">
        <v>28</v>
      </c>
      <c r="I103" s="200"/>
      <c r="J103" s="197"/>
      <c r="K103" s="197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141</v>
      </c>
      <c r="AU103" s="205" t="s">
        <v>84</v>
      </c>
      <c r="AV103" s="13" t="s">
        <v>82</v>
      </c>
      <c r="AW103" s="13" t="s">
        <v>35</v>
      </c>
      <c r="AX103" s="13" t="s">
        <v>74</v>
      </c>
      <c r="AY103" s="205" t="s">
        <v>128</v>
      </c>
    </row>
    <row r="104" spans="2:51" s="13" customFormat="1" ht="10.2">
      <c r="B104" s="196"/>
      <c r="C104" s="197"/>
      <c r="D104" s="189" t="s">
        <v>141</v>
      </c>
      <c r="E104" s="198" t="s">
        <v>28</v>
      </c>
      <c r="F104" s="199" t="s">
        <v>554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141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128</v>
      </c>
    </row>
    <row r="105" spans="2:51" s="13" customFormat="1" ht="20.4">
      <c r="B105" s="196"/>
      <c r="C105" s="197"/>
      <c r="D105" s="189" t="s">
        <v>141</v>
      </c>
      <c r="E105" s="198" t="s">
        <v>28</v>
      </c>
      <c r="F105" s="199" t="s">
        <v>555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141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128</v>
      </c>
    </row>
    <row r="106" spans="2:51" s="13" customFormat="1" ht="10.2">
      <c r="B106" s="196"/>
      <c r="C106" s="197"/>
      <c r="D106" s="189" t="s">
        <v>141</v>
      </c>
      <c r="E106" s="198" t="s">
        <v>28</v>
      </c>
      <c r="F106" s="199" t="s">
        <v>556</v>
      </c>
      <c r="G106" s="197"/>
      <c r="H106" s="198" t="s">
        <v>28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141</v>
      </c>
      <c r="AU106" s="205" t="s">
        <v>84</v>
      </c>
      <c r="AV106" s="13" t="s">
        <v>82</v>
      </c>
      <c r="AW106" s="13" t="s">
        <v>35</v>
      </c>
      <c r="AX106" s="13" t="s">
        <v>74</v>
      </c>
      <c r="AY106" s="205" t="s">
        <v>128</v>
      </c>
    </row>
    <row r="107" spans="2:51" s="13" customFormat="1" ht="20.4">
      <c r="B107" s="196"/>
      <c r="C107" s="197"/>
      <c r="D107" s="189" t="s">
        <v>141</v>
      </c>
      <c r="E107" s="198" t="s">
        <v>28</v>
      </c>
      <c r="F107" s="199" t="s">
        <v>557</v>
      </c>
      <c r="G107" s="197"/>
      <c r="H107" s="198" t="s">
        <v>28</v>
      </c>
      <c r="I107" s="200"/>
      <c r="J107" s="197"/>
      <c r="K107" s="197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141</v>
      </c>
      <c r="AU107" s="205" t="s">
        <v>84</v>
      </c>
      <c r="AV107" s="13" t="s">
        <v>82</v>
      </c>
      <c r="AW107" s="13" t="s">
        <v>35</v>
      </c>
      <c r="AX107" s="13" t="s">
        <v>74</v>
      </c>
      <c r="AY107" s="205" t="s">
        <v>128</v>
      </c>
    </row>
    <row r="108" spans="2:51" s="14" customFormat="1" ht="10.2">
      <c r="B108" s="206"/>
      <c r="C108" s="207"/>
      <c r="D108" s="189" t="s">
        <v>141</v>
      </c>
      <c r="E108" s="208" t="s">
        <v>28</v>
      </c>
      <c r="F108" s="209" t="s">
        <v>82</v>
      </c>
      <c r="G108" s="207"/>
      <c r="H108" s="210">
        <v>1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141</v>
      </c>
      <c r="AU108" s="216" t="s">
        <v>84</v>
      </c>
      <c r="AV108" s="14" t="s">
        <v>84</v>
      </c>
      <c r="AW108" s="14" t="s">
        <v>35</v>
      </c>
      <c r="AX108" s="14" t="s">
        <v>82</v>
      </c>
      <c r="AY108" s="216" t="s">
        <v>128</v>
      </c>
    </row>
    <row r="109" spans="1:65" s="2" customFormat="1" ht="16.5" customHeight="1">
      <c r="A109" s="36"/>
      <c r="B109" s="37"/>
      <c r="C109" s="176" t="s">
        <v>151</v>
      </c>
      <c r="D109" s="176" t="s">
        <v>130</v>
      </c>
      <c r="E109" s="177" t="s">
        <v>558</v>
      </c>
      <c r="F109" s="178" t="s">
        <v>559</v>
      </c>
      <c r="G109" s="179" t="s">
        <v>413</v>
      </c>
      <c r="H109" s="180">
        <v>1</v>
      </c>
      <c r="I109" s="181"/>
      <c r="J109" s="182">
        <f>ROUND(I109*H109,2)</f>
        <v>0</v>
      </c>
      <c r="K109" s="178" t="s">
        <v>28</v>
      </c>
      <c r="L109" s="41"/>
      <c r="M109" s="183" t="s">
        <v>28</v>
      </c>
      <c r="N109" s="184" t="s">
        <v>47</v>
      </c>
      <c r="O109" s="67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7" t="s">
        <v>545</v>
      </c>
      <c r="AT109" s="187" t="s">
        <v>130</v>
      </c>
      <c r="AU109" s="187" t="s">
        <v>84</v>
      </c>
      <c r="AY109" s="19" t="s">
        <v>128</v>
      </c>
      <c r="BE109" s="188">
        <f>IF(N109="základní",J109,0)</f>
        <v>0</v>
      </c>
      <c r="BF109" s="188">
        <f>IF(N109="snížená",J109,0)</f>
        <v>0</v>
      </c>
      <c r="BG109" s="188">
        <f>IF(N109="zákl. přenesená",J109,0)</f>
        <v>0</v>
      </c>
      <c r="BH109" s="188">
        <f>IF(N109="sníž. přenesená",J109,0)</f>
        <v>0</v>
      </c>
      <c r="BI109" s="188">
        <f>IF(N109="nulová",J109,0)</f>
        <v>0</v>
      </c>
      <c r="BJ109" s="19" t="s">
        <v>135</v>
      </c>
      <c r="BK109" s="188">
        <f>ROUND(I109*H109,2)</f>
        <v>0</v>
      </c>
      <c r="BL109" s="19" t="s">
        <v>545</v>
      </c>
      <c r="BM109" s="187" t="s">
        <v>560</v>
      </c>
    </row>
    <row r="110" spans="1:47" s="2" customFormat="1" ht="10.2">
      <c r="A110" s="36"/>
      <c r="B110" s="37"/>
      <c r="C110" s="38"/>
      <c r="D110" s="189" t="s">
        <v>137</v>
      </c>
      <c r="E110" s="38"/>
      <c r="F110" s="190" t="s">
        <v>561</v>
      </c>
      <c r="G110" s="38"/>
      <c r="H110" s="38"/>
      <c r="I110" s="191"/>
      <c r="J110" s="38"/>
      <c r="K110" s="38"/>
      <c r="L110" s="41"/>
      <c r="M110" s="192"/>
      <c r="N110" s="193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137</v>
      </c>
      <c r="AU110" s="19" t="s">
        <v>84</v>
      </c>
    </row>
    <row r="111" spans="2:51" s="13" customFormat="1" ht="10.2">
      <c r="B111" s="196"/>
      <c r="C111" s="197"/>
      <c r="D111" s="189" t="s">
        <v>141</v>
      </c>
      <c r="E111" s="198" t="s">
        <v>28</v>
      </c>
      <c r="F111" s="199" t="s">
        <v>562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141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128</v>
      </c>
    </row>
    <row r="112" spans="2:51" s="14" customFormat="1" ht="10.2">
      <c r="B112" s="206"/>
      <c r="C112" s="207"/>
      <c r="D112" s="189" t="s">
        <v>141</v>
      </c>
      <c r="E112" s="208" t="s">
        <v>28</v>
      </c>
      <c r="F112" s="209" t="s">
        <v>82</v>
      </c>
      <c r="G112" s="207"/>
      <c r="H112" s="210">
        <v>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141</v>
      </c>
      <c r="AU112" s="216" t="s">
        <v>84</v>
      </c>
      <c r="AV112" s="14" t="s">
        <v>84</v>
      </c>
      <c r="AW112" s="14" t="s">
        <v>35</v>
      </c>
      <c r="AX112" s="14" t="s">
        <v>82</v>
      </c>
      <c r="AY112" s="216" t="s">
        <v>128</v>
      </c>
    </row>
    <row r="113" spans="1:65" s="2" customFormat="1" ht="16.5" customHeight="1">
      <c r="A113" s="36"/>
      <c r="B113" s="37"/>
      <c r="C113" s="176" t="s">
        <v>135</v>
      </c>
      <c r="D113" s="176" t="s">
        <v>130</v>
      </c>
      <c r="E113" s="177" t="s">
        <v>563</v>
      </c>
      <c r="F113" s="178" t="s">
        <v>564</v>
      </c>
      <c r="G113" s="179" t="s">
        <v>413</v>
      </c>
      <c r="H113" s="180">
        <v>1</v>
      </c>
      <c r="I113" s="181"/>
      <c r="J113" s="182">
        <f>ROUND(I113*H113,2)</f>
        <v>0</v>
      </c>
      <c r="K113" s="178" t="s">
        <v>28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545</v>
      </c>
      <c r="AT113" s="187" t="s">
        <v>130</v>
      </c>
      <c r="AU113" s="187" t="s">
        <v>84</v>
      </c>
      <c r="AY113" s="19" t="s">
        <v>128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135</v>
      </c>
      <c r="BK113" s="188">
        <f>ROUND(I113*H113,2)</f>
        <v>0</v>
      </c>
      <c r="BL113" s="19" t="s">
        <v>545</v>
      </c>
      <c r="BM113" s="187" t="s">
        <v>565</v>
      </c>
    </row>
    <row r="114" spans="1:47" s="2" customFormat="1" ht="10.2">
      <c r="A114" s="36"/>
      <c r="B114" s="37"/>
      <c r="C114" s="38"/>
      <c r="D114" s="189" t="s">
        <v>137</v>
      </c>
      <c r="E114" s="38"/>
      <c r="F114" s="190" t="s">
        <v>564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137</v>
      </c>
      <c r="AU114" s="19" t="s">
        <v>84</v>
      </c>
    </row>
    <row r="115" spans="2:51" s="13" customFormat="1" ht="10.2">
      <c r="B115" s="196"/>
      <c r="C115" s="197"/>
      <c r="D115" s="189" t="s">
        <v>141</v>
      </c>
      <c r="E115" s="198" t="s">
        <v>28</v>
      </c>
      <c r="F115" s="199" t="s">
        <v>566</v>
      </c>
      <c r="G115" s="197"/>
      <c r="H115" s="198" t="s">
        <v>28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141</v>
      </c>
      <c r="AU115" s="205" t="s">
        <v>84</v>
      </c>
      <c r="AV115" s="13" t="s">
        <v>82</v>
      </c>
      <c r="AW115" s="13" t="s">
        <v>35</v>
      </c>
      <c r="AX115" s="13" t="s">
        <v>74</v>
      </c>
      <c r="AY115" s="205" t="s">
        <v>128</v>
      </c>
    </row>
    <row r="116" spans="2:51" s="14" customFormat="1" ht="10.2">
      <c r="B116" s="206"/>
      <c r="C116" s="207"/>
      <c r="D116" s="189" t="s">
        <v>141</v>
      </c>
      <c r="E116" s="208" t="s">
        <v>28</v>
      </c>
      <c r="F116" s="209" t="s">
        <v>82</v>
      </c>
      <c r="G116" s="207"/>
      <c r="H116" s="210">
        <v>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141</v>
      </c>
      <c r="AU116" s="216" t="s">
        <v>84</v>
      </c>
      <c r="AV116" s="14" t="s">
        <v>84</v>
      </c>
      <c r="AW116" s="14" t="s">
        <v>35</v>
      </c>
      <c r="AX116" s="14" t="s">
        <v>82</v>
      </c>
      <c r="AY116" s="216" t="s">
        <v>128</v>
      </c>
    </row>
    <row r="117" spans="2:63" s="12" customFormat="1" ht="22.8" customHeight="1">
      <c r="B117" s="160"/>
      <c r="C117" s="161"/>
      <c r="D117" s="162" t="s">
        <v>73</v>
      </c>
      <c r="E117" s="174" t="s">
        <v>567</v>
      </c>
      <c r="F117" s="174" t="s">
        <v>568</v>
      </c>
      <c r="G117" s="161"/>
      <c r="H117" s="161"/>
      <c r="I117" s="164"/>
      <c r="J117" s="175">
        <f>BK117</f>
        <v>0</v>
      </c>
      <c r="K117" s="161"/>
      <c r="L117" s="166"/>
      <c r="M117" s="167"/>
      <c r="N117" s="168"/>
      <c r="O117" s="168"/>
      <c r="P117" s="169">
        <f>SUM(P118:P123)</f>
        <v>0</v>
      </c>
      <c r="Q117" s="168"/>
      <c r="R117" s="169">
        <f>SUM(R118:R123)</f>
        <v>0</v>
      </c>
      <c r="S117" s="168"/>
      <c r="T117" s="170">
        <f>SUM(T118:T123)</f>
        <v>0</v>
      </c>
      <c r="AR117" s="171" t="s">
        <v>135</v>
      </c>
      <c r="AT117" s="172" t="s">
        <v>73</v>
      </c>
      <c r="AU117" s="172" t="s">
        <v>82</v>
      </c>
      <c r="AY117" s="171" t="s">
        <v>128</v>
      </c>
      <c r="BK117" s="173">
        <f>SUM(BK118:BK123)</f>
        <v>0</v>
      </c>
    </row>
    <row r="118" spans="1:65" s="2" customFormat="1" ht="16.5" customHeight="1">
      <c r="A118" s="36"/>
      <c r="B118" s="37"/>
      <c r="C118" s="176" t="s">
        <v>169</v>
      </c>
      <c r="D118" s="176" t="s">
        <v>130</v>
      </c>
      <c r="E118" s="177" t="s">
        <v>569</v>
      </c>
      <c r="F118" s="178" t="s">
        <v>570</v>
      </c>
      <c r="G118" s="179" t="s">
        <v>571</v>
      </c>
      <c r="H118" s="180">
        <v>1</v>
      </c>
      <c r="I118" s="181"/>
      <c r="J118" s="182">
        <f>ROUND(I118*H118,2)</f>
        <v>0</v>
      </c>
      <c r="K118" s="178" t="s">
        <v>28</v>
      </c>
      <c r="L118" s="41"/>
      <c r="M118" s="183" t="s">
        <v>28</v>
      </c>
      <c r="N118" s="184" t="s">
        <v>47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572</v>
      </c>
      <c r="AT118" s="187" t="s">
        <v>130</v>
      </c>
      <c r="AU118" s="187" t="s">
        <v>84</v>
      </c>
      <c r="AY118" s="19" t="s">
        <v>128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135</v>
      </c>
      <c r="BK118" s="188">
        <f>ROUND(I118*H118,2)</f>
        <v>0</v>
      </c>
      <c r="BL118" s="19" t="s">
        <v>572</v>
      </c>
      <c r="BM118" s="187" t="s">
        <v>573</v>
      </c>
    </row>
    <row r="119" spans="1:47" s="2" customFormat="1" ht="19.2">
      <c r="A119" s="36"/>
      <c r="B119" s="37"/>
      <c r="C119" s="38"/>
      <c r="D119" s="189" t="s">
        <v>137</v>
      </c>
      <c r="E119" s="38"/>
      <c r="F119" s="190" t="s">
        <v>574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137</v>
      </c>
      <c r="AU119" s="19" t="s">
        <v>84</v>
      </c>
    </row>
    <row r="120" spans="1:65" s="2" customFormat="1" ht="24.15" customHeight="1">
      <c r="A120" s="36"/>
      <c r="B120" s="37"/>
      <c r="C120" s="176" t="s">
        <v>179</v>
      </c>
      <c r="D120" s="176" t="s">
        <v>130</v>
      </c>
      <c r="E120" s="177" t="s">
        <v>575</v>
      </c>
      <c r="F120" s="178" t="s">
        <v>576</v>
      </c>
      <c r="G120" s="179" t="s">
        <v>571</v>
      </c>
      <c r="H120" s="180">
        <v>1</v>
      </c>
      <c r="I120" s="181"/>
      <c r="J120" s="182">
        <f>ROUND(I120*H120,2)</f>
        <v>0</v>
      </c>
      <c r="K120" s="178" t="s">
        <v>28</v>
      </c>
      <c r="L120" s="41"/>
      <c r="M120" s="183" t="s">
        <v>28</v>
      </c>
      <c r="N120" s="184" t="s">
        <v>47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572</v>
      </c>
      <c r="AT120" s="187" t="s">
        <v>130</v>
      </c>
      <c r="AU120" s="187" t="s">
        <v>84</v>
      </c>
      <c r="AY120" s="19" t="s">
        <v>128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135</v>
      </c>
      <c r="BK120" s="188">
        <f>ROUND(I120*H120,2)</f>
        <v>0</v>
      </c>
      <c r="BL120" s="19" t="s">
        <v>572</v>
      </c>
      <c r="BM120" s="187" t="s">
        <v>577</v>
      </c>
    </row>
    <row r="121" spans="1:47" s="2" customFormat="1" ht="19.2">
      <c r="A121" s="36"/>
      <c r="B121" s="37"/>
      <c r="C121" s="38"/>
      <c r="D121" s="189" t="s">
        <v>137</v>
      </c>
      <c r="E121" s="38"/>
      <c r="F121" s="190" t="s">
        <v>576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137</v>
      </c>
      <c r="AU121" s="19" t="s">
        <v>84</v>
      </c>
    </row>
    <row r="122" spans="1:65" s="2" customFormat="1" ht="16.5" customHeight="1">
      <c r="A122" s="36"/>
      <c r="B122" s="37"/>
      <c r="C122" s="176" t="s">
        <v>190</v>
      </c>
      <c r="D122" s="176" t="s">
        <v>130</v>
      </c>
      <c r="E122" s="177" t="s">
        <v>578</v>
      </c>
      <c r="F122" s="178" t="s">
        <v>579</v>
      </c>
      <c r="G122" s="179" t="s">
        <v>413</v>
      </c>
      <c r="H122" s="180">
        <v>1</v>
      </c>
      <c r="I122" s="181"/>
      <c r="J122" s="182">
        <f>ROUND(I122*H122,2)</f>
        <v>0</v>
      </c>
      <c r="K122" s="178" t="s">
        <v>28</v>
      </c>
      <c r="L122" s="41"/>
      <c r="M122" s="183" t="s">
        <v>28</v>
      </c>
      <c r="N122" s="184" t="s">
        <v>47</v>
      </c>
      <c r="O122" s="67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7" t="s">
        <v>572</v>
      </c>
      <c r="AT122" s="187" t="s">
        <v>130</v>
      </c>
      <c r="AU122" s="187" t="s">
        <v>84</v>
      </c>
      <c r="AY122" s="19" t="s">
        <v>128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9" t="s">
        <v>135</v>
      </c>
      <c r="BK122" s="188">
        <f>ROUND(I122*H122,2)</f>
        <v>0</v>
      </c>
      <c r="BL122" s="19" t="s">
        <v>572</v>
      </c>
      <c r="BM122" s="187" t="s">
        <v>580</v>
      </c>
    </row>
    <row r="123" spans="1:47" s="2" customFormat="1" ht="10.2">
      <c r="A123" s="36"/>
      <c r="B123" s="37"/>
      <c r="C123" s="38"/>
      <c r="D123" s="189" t="s">
        <v>137</v>
      </c>
      <c r="E123" s="38"/>
      <c r="F123" s="190" t="s">
        <v>579</v>
      </c>
      <c r="G123" s="38"/>
      <c r="H123" s="38"/>
      <c r="I123" s="191"/>
      <c r="J123" s="38"/>
      <c r="K123" s="38"/>
      <c r="L123" s="41"/>
      <c r="M123" s="192"/>
      <c r="N123" s="193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137</v>
      </c>
      <c r="AU123" s="19" t="s">
        <v>84</v>
      </c>
    </row>
    <row r="124" spans="2:63" s="12" customFormat="1" ht="22.8" customHeight="1">
      <c r="B124" s="160"/>
      <c r="C124" s="161"/>
      <c r="D124" s="162" t="s">
        <v>73</v>
      </c>
      <c r="E124" s="174" t="s">
        <v>581</v>
      </c>
      <c r="F124" s="174" t="s">
        <v>582</v>
      </c>
      <c r="G124" s="161"/>
      <c r="H124" s="161"/>
      <c r="I124" s="164"/>
      <c r="J124" s="175">
        <f>BK124</f>
        <v>0</v>
      </c>
      <c r="K124" s="161"/>
      <c r="L124" s="166"/>
      <c r="M124" s="167"/>
      <c r="N124" s="168"/>
      <c r="O124" s="168"/>
      <c r="P124" s="169">
        <f>SUM(P125:P128)</f>
        <v>0</v>
      </c>
      <c r="Q124" s="168"/>
      <c r="R124" s="169">
        <f>SUM(R125:R128)</f>
        <v>0</v>
      </c>
      <c r="S124" s="168"/>
      <c r="T124" s="170">
        <f>SUM(T125:T128)</f>
        <v>0</v>
      </c>
      <c r="AR124" s="171" t="s">
        <v>135</v>
      </c>
      <c r="AT124" s="172" t="s">
        <v>73</v>
      </c>
      <c r="AU124" s="172" t="s">
        <v>82</v>
      </c>
      <c r="AY124" s="171" t="s">
        <v>128</v>
      </c>
      <c r="BK124" s="173">
        <f>SUM(BK125:BK128)</f>
        <v>0</v>
      </c>
    </row>
    <row r="125" spans="1:65" s="2" customFormat="1" ht="16.5" customHeight="1">
      <c r="A125" s="36"/>
      <c r="B125" s="37"/>
      <c r="C125" s="176" t="s">
        <v>198</v>
      </c>
      <c r="D125" s="176" t="s">
        <v>130</v>
      </c>
      <c r="E125" s="177" t="s">
        <v>583</v>
      </c>
      <c r="F125" s="178" t="s">
        <v>584</v>
      </c>
      <c r="G125" s="179" t="s">
        <v>571</v>
      </c>
      <c r="H125" s="180">
        <v>1</v>
      </c>
      <c r="I125" s="181"/>
      <c r="J125" s="182">
        <f>ROUND(I125*H125,2)</f>
        <v>0</v>
      </c>
      <c r="K125" s="178" t="s">
        <v>28</v>
      </c>
      <c r="L125" s="41"/>
      <c r="M125" s="183" t="s">
        <v>28</v>
      </c>
      <c r="N125" s="184" t="s">
        <v>47</v>
      </c>
      <c r="O125" s="67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7" t="s">
        <v>585</v>
      </c>
      <c r="AT125" s="187" t="s">
        <v>130</v>
      </c>
      <c r="AU125" s="187" t="s">
        <v>84</v>
      </c>
      <c r="AY125" s="19" t="s">
        <v>128</v>
      </c>
      <c r="BE125" s="188">
        <f>IF(N125="základní",J125,0)</f>
        <v>0</v>
      </c>
      <c r="BF125" s="188">
        <f>IF(N125="snížená",J125,0)</f>
        <v>0</v>
      </c>
      <c r="BG125" s="188">
        <f>IF(N125="zákl. přenesená",J125,0)</f>
        <v>0</v>
      </c>
      <c r="BH125" s="188">
        <f>IF(N125="sníž. přenesená",J125,0)</f>
        <v>0</v>
      </c>
      <c r="BI125" s="188">
        <f>IF(N125="nulová",J125,0)</f>
        <v>0</v>
      </c>
      <c r="BJ125" s="19" t="s">
        <v>135</v>
      </c>
      <c r="BK125" s="188">
        <f>ROUND(I125*H125,2)</f>
        <v>0</v>
      </c>
      <c r="BL125" s="19" t="s">
        <v>585</v>
      </c>
      <c r="BM125" s="187" t="s">
        <v>586</v>
      </c>
    </row>
    <row r="126" spans="1:47" s="2" customFormat="1" ht="10.2">
      <c r="A126" s="36"/>
      <c r="B126" s="37"/>
      <c r="C126" s="38"/>
      <c r="D126" s="189" t="s">
        <v>137</v>
      </c>
      <c r="E126" s="38"/>
      <c r="F126" s="190" t="s">
        <v>584</v>
      </c>
      <c r="G126" s="38"/>
      <c r="H126" s="38"/>
      <c r="I126" s="191"/>
      <c r="J126" s="38"/>
      <c r="K126" s="38"/>
      <c r="L126" s="41"/>
      <c r="M126" s="192"/>
      <c r="N126" s="193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137</v>
      </c>
      <c r="AU126" s="19" t="s">
        <v>84</v>
      </c>
    </row>
    <row r="127" spans="1:65" s="2" customFormat="1" ht="16.5" customHeight="1">
      <c r="A127" s="36"/>
      <c r="B127" s="37"/>
      <c r="C127" s="176" t="s">
        <v>206</v>
      </c>
      <c r="D127" s="176" t="s">
        <v>130</v>
      </c>
      <c r="E127" s="177" t="s">
        <v>587</v>
      </c>
      <c r="F127" s="178" t="s">
        <v>588</v>
      </c>
      <c r="G127" s="179" t="s">
        <v>413</v>
      </c>
      <c r="H127" s="180">
        <v>1</v>
      </c>
      <c r="I127" s="181"/>
      <c r="J127" s="182">
        <f>ROUND(I127*H127,2)</f>
        <v>0</v>
      </c>
      <c r="K127" s="178" t="s">
        <v>28</v>
      </c>
      <c r="L127" s="41"/>
      <c r="M127" s="183" t="s">
        <v>28</v>
      </c>
      <c r="N127" s="184" t="s">
        <v>47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585</v>
      </c>
      <c r="AT127" s="187" t="s">
        <v>130</v>
      </c>
      <c r="AU127" s="187" t="s">
        <v>84</v>
      </c>
      <c r="AY127" s="19" t="s">
        <v>128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135</v>
      </c>
      <c r="BK127" s="188">
        <f>ROUND(I127*H127,2)</f>
        <v>0</v>
      </c>
      <c r="BL127" s="19" t="s">
        <v>585</v>
      </c>
      <c r="BM127" s="187" t="s">
        <v>589</v>
      </c>
    </row>
    <row r="128" spans="1:47" s="2" customFormat="1" ht="10.2">
      <c r="A128" s="36"/>
      <c r="B128" s="37"/>
      <c r="C128" s="38"/>
      <c r="D128" s="189" t="s">
        <v>137</v>
      </c>
      <c r="E128" s="38"/>
      <c r="F128" s="190" t="s">
        <v>588</v>
      </c>
      <c r="G128" s="38"/>
      <c r="H128" s="38"/>
      <c r="I128" s="191"/>
      <c r="J128" s="38"/>
      <c r="K128" s="38"/>
      <c r="L128" s="41"/>
      <c r="M128" s="192"/>
      <c r="N128" s="193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137</v>
      </c>
      <c r="AU128" s="19" t="s">
        <v>84</v>
      </c>
    </row>
    <row r="129" spans="2:63" s="12" customFormat="1" ht="22.8" customHeight="1">
      <c r="B129" s="160"/>
      <c r="C129" s="161"/>
      <c r="D129" s="162" t="s">
        <v>73</v>
      </c>
      <c r="E129" s="174" t="s">
        <v>590</v>
      </c>
      <c r="F129" s="174" t="s">
        <v>591</v>
      </c>
      <c r="G129" s="161"/>
      <c r="H129" s="161"/>
      <c r="I129" s="164"/>
      <c r="J129" s="175">
        <f>BK129</f>
        <v>0</v>
      </c>
      <c r="K129" s="161"/>
      <c r="L129" s="166"/>
      <c r="M129" s="167"/>
      <c r="N129" s="168"/>
      <c r="O129" s="168"/>
      <c r="P129" s="169">
        <f>SUM(P130:P151)</f>
        <v>0</v>
      </c>
      <c r="Q129" s="168"/>
      <c r="R129" s="169">
        <f>SUM(R130:R151)</f>
        <v>0</v>
      </c>
      <c r="S129" s="168"/>
      <c r="T129" s="170">
        <f>SUM(T130:T151)</f>
        <v>0</v>
      </c>
      <c r="AR129" s="171" t="s">
        <v>135</v>
      </c>
      <c r="AT129" s="172" t="s">
        <v>73</v>
      </c>
      <c r="AU129" s="172" t="s">
        <v>82</v>
      </c>
      <c r="AY129" s="171" t="s">
        <v>128</v>
      </c>
      <c r="BK129" s="173">
        <f>SUM(BK130:BK151)</f>
        <v>0</v>
      </c>
    </row>
    <row r="130" spans="1:65" s="2" customFormat="1" ht="24.15" customHeight="1">
      <c r="A130" s="36"/>
      <c r="B130" s="37"/>
      <c r="C130" s="176" t="s">
        <v>214</v>
      </c>
      <c r="D130" s="176" t="s">
        <v>130</v>
      </c>
      <c r="E130" s="177" t="s">
        <v>592</v>
      </c>
      <c r="F130" s="178" t="s">
        <v>593</v>
      </c>
      <c r="G130" s="179" t="s">
        <v>413</v>
      </c>
      <c r="H130" s="180">
        <v>1</v>
      </c>
      <c r="I130" s="181"/>
      <c r="J130" s="182">
        <f>ROUND(I130*H130,2)</f>
        <v>0</v>
      </c>
      <c r="K130" s="178" t="s">
        <v>28</v>
      </c>
      <c r="L130" s="41"/>
      <c r="M130" s="183" t="s">
        <v>28</v>
      </c>
      <c r="N130" s="184" t="s">
        <v>47</v>
      </c>
      <c r="O130" s="67"/>
      <c r="P130" s="185">
        <f>O130*H130</f>
        <v>0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7" t="s">
        <v>585</v>
      </c>
      <c r="AT130" s="187" t="s">
        <v>130</v>
      </c>
      <c r="AU130" s="187" t="s">
        <v>84</v>
      </c>
      <c r="AY130" s="19" t="s">
        <v>128</v>
      </c>
      <c r="BE130" s="188">
        <f>IF(N130="základní",J130,0)</f>
        <v>0</v>
      </c>
      <c r="BF130" s="188">
        <f>IF(N130="snížená",J130,0)</f>
        <v>0</v>
      </c>
      <c r="BG130" s="188">
        <f>IF(N130="zákl. přenesená",J130,0)</f>
        <v>0</v>
      </c>
      <c r="BH130" s="188">
        <f>IF(N130="sníž. přenesená",J130,0)</f>
        <v>0</v>
      </c>
      <c r="BI130" s="188">
        <f>IF(N130="nulová",J130,0)</f>
        <v>0</v>
      </c>
      <c r="BJ130" s="19" t="s">
        <v>135</v>
      </c>
      <c r="BK130" s="188">
        <f>ROUND(I130*H130,2)</f>
        <v>0</v>
      </c>
      <c r="BL130" s="19" t="s">
        <v>585</v>
      </c>
      <c r="BM130" s="187" t="s">
        <v>594</v>
      </c>
    </row>
    <row r="131" spans="1:47" s="2" customFormat="1" ht="19.2">
      <c r="A131" s="36"/>
      <c r="B131" s="37"/>
      <c r="C131" s="38"/>
      <c r="D131" s="189" t="s">
        <v>137</v>
      </c>
      <c r="E131" s="38"/>
      <c r="F131" s="190" t="s">
        <v>593</v>
      </c>
      <c r="G131" s="38"/>
      <c r="H131" s="38"/>
      <c r="I131" s="191"/>
      <c r="J131" s="38"/>
      <c r="K131" s="38"/>
      <c r="L131" s="41"/>
      <c r="M131" s="192"/>
      <c r="N131" s="193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137</v>
      </c>
      <c r="AU131" s="19" t="s">
        <v>84</v>
      </c>
    </row>
    <row r="132" spans="1:65" s="2" customFormat="1" ht="16.5" customHeight="1">
      <c r="A132" s="36"/>
      <c r="B132" s="37"/>
      <c r="C132" s="176" t="s">
        <v>222</v>
      </c>
      <c r="D132" s="176" t="s">
        <v>130</v>
      </c>
      <c r="E132" s="177" t="s">
        <v>595</v>
      </c>
      <c r="F132" s="178" t="s">
        <v>596</v>
      </c>
      <c r="G132" s="179" t="s">
        <v>571</v>
      </c>
      <c r="H132" s="180">
        <v>1</v>
      </c>
      <c r="I132" s="181"/>
      <c r="J132" s="182">
        <f>ROUND(I132*H132,2)</f>
        <v>0</v>
      </c>
      <c r="K132" s="178" t="s">
        <v>28</v>
      </c>
      <c r="L132" s="41"/>
      <c r="M132" s="183" t="s">
        <v>28</v>
      </c>
      <c r="N132" s="184" t="s">
        <v>47</v>
      </c>
      <c r="O132" s="67"/>
      <c r="P132" s="185">
        <f>O132*H132</f>
        <v>0</v>
      </c>
      <c r="Q132" s="185">
        <v>0</v>
      </c>
      <c r="R132" s="185">
        <f>Q132*H132</f>
        <v>0</v>
      </c>
      <c r="S132" s="185">
        <v>0</v>
      </c>
      <c r="T132" s="18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7" t="s">
        <v>585</v>
      </c>
      <c r="AT132" s="187" t="s">
        <v>130</v>
      </c>
      <c r="AU132" s="187" t="s">
        <v>84</v>
      </c>
      <c r="AY132" s="19" t="s">
        <v>128</v>
      </c>
      <c r="BE132" s="188">
        <f>IF(N132="základní",J132,0)</f>
        <v>0</v>
      </c>
      <c r="BF132" s="188">
        <f>IF(N132="snížená",J132,0)</f>
        <v>0</v>
      </c>
      <c r="BG132" s="188">
        <f>IF(N132="zákl. přenesená",J132,0)</f>
        <v>0</v>
      </c>
      <c r="BH132" s="188">
        <f>IF(N132="sníž. přenesená",J132,0)</f>
        <v>0</v>
      </c>
      <c r="BI132" s="188">
        <f>IF(N132="nulová",J132,0)</f>
        <v>0</v>
      </c>
      <c r="BJ132" s="19" t="s">
        <v>135</v>
      </c>
      <c r="BK132" s="188">
        <f>ROUND(I132*H132,2)</f>
        <v>0</v>
      </c>
      <c r="BL132" s="19" t="s">
        <v>585</v>
      </c>
      <c r="BM132" s="187" t="s">
        <v>597</v>
      </c>
    </row>
    <row r="133" spans="1:47" s="2" customFormat="1" ht="10.2">
      <c r="A133" s="36"/>
      <c r="B133" s="37"/>
      <c r="C133" s="38"/>
      <c r="D133" s="189" t="s">
        <v>137</v>
      </c>
      <c r="E133" s="38"/>
      <c r="F133" s="190" t="s">
        <v>596</v>
      </c>
      <c r="G133" s="38"/>
      <c r="H133" s="38"/>
      <c r="I133" s="191"/>
      <c r="J133" s="38"/>
      <c r="K133" s="38"/>
      <c r="L133" s="41"/>
      <c r="M133" s="192"/>
      <c r="N133" s="193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137</v>
      </c>
      <c r="AU133" s="19" t="s">
        <v>84</v>
      </c>
    </row>
    <row r="134" spans="1:65" s="2" customFormat="1" ht="16.5" customHeight="1">
      <c r="A134" s="36"/>
      <c r="B134" s="37"/>
      <c r="C134" s="176" t="s">
        <v>230</v>
      </c>
      <c r="D134" s="176" t="s">
        <v>130</v>
      </c>
      <c r="E134" s="177" t="s">
        <v>598</v>
      </c>
      <c r="F134" s="178" t="s">
        <v>599</v>
      </c>
      <c r="G134" s="179" t="s">
        <v>413</v>
      </c>
      <c r="H134" s="180">
        <v>1</v>
      </c>
      <c r="I134" s="181"/>
      <c r="J134" s="182">
        <f>ROUND(I134*H134,2)</f>
        <v>0</v>
      </c>
      <c r="K134" s="178" t="s">
        <v>28</v>
      </c>
      <c r="L134" s="41"/>
      <c r="M134" s="183" t="s">
        <v>28</v>
      </c>
      <c r="N134" s="184" t="s">
        <v>47</v>
      </c>
      <c r="O134" s="67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7" t="s">
        <v>585</v>
      </c>
      <c r="AT134" s="187" t="s">
        <v>130</v>
      </c>
      <c r="AU134" s="187" t="s">
        <v>84</v>
      </c>
      <c r="AY134" s="19" t="s">
        <v>128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9" t="s">
        <v>135</v>
      </c>
      <c r="BK134" s="188">
        <f>ROUND(I134*H134,2)</f>
        <v>0</v>
      </c>
      <c r="BL134" s="19" t="s">
        <v>585</v>
      </c>
      <c r="BM134" s="187" t="s">
        <v>600</v>
      </c>
    </row>
    <row r="135" spans="1:47" s="2" customFormat="1" ht="10.2">
      <c r="A135" s="36"/>
      <c r="B135" s="37"/>
      <c r="C135" s="38"/>
      <c r="D135" s="189" t="s">
        <v>137</v>
      </c>
      <c r="E135" s="38"/>
      <c r="F135" s="190" t="s">
        <v>601</v>
      </c>
      <c r="G135" s="38"/>
      <c r="H135" s="38"/>
      <c r="I135" s="191"/>
      <c r="J135" s="38"/>
      <c r="K135" s="38"/>
      <c r="L135" s="41"/>
      <c r="M135" s="192"/>
      <c r="N135" s="193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137</v>
      </c>
      <c r="AU135" s="19" t="s">
        <v>84</v>
      </c>
    </row>
    <row r="136" spans="1:65" s="2" customFormat="1" ht="24.15" customHeight="1">
      <c r="A136" s="36"/>
      <c r="B136" s="37"/>
      <c r="C136" s="176" t="s">
        <v>238</v>
      </c>
      <c r="D136" s="176" t="s">
        <v>130</v>
      </c>
      <c r="E136" s="177" t="s">
        <v>602</v>
      </c>
      <c r="F136" s="178" t="s">
        <v>603</v>
      </c>
      <c r="G136" s="179" t="s">
        <v>413</v>
      </c>
      <c r="H136" s="180">
        <v>1</v>
      </c>
      <c r="I136" s="181"/>
      <c r="J136" s="182">
        <f>ROUND(I136*H136,2)</f>
        <v>0</v>
      </c>
      <c r="K136" s="178" t="s">
        <v>28</v>
      </c>
      <c r="L136" s="41"/>
      <c r="M136" s="183" t="s">
        <v>28</v>
      </c>
      <c r="N136" s="184" t="s">
        <v>47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585</v>
      </c>
      <c r="AT136" s="187" t="s">
        <v>130</v>
      </c>
      <c r="AU136" s="187" t="s">
        <v>84</v>
      </c>
      <c r="AY136" s="19" t="s">
        <v>128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135</v>
      </c>
      <c r="BK136" s="188">
        <f>ROUND(I136*H136,2)</f>
        <v>0</v>
      </c>
      <c r="BL136" s="19" t="s">
        <v>585</v>
      </c>
      <c r="BM136" s="187" t="s">
        <v>604</v>
      </c>
    </row>
    <row r="137" spans="1:47" s="2" customFormat="1" ht="19.2">
      <c r="A137" s="36"/>
      <c r="B137" s="37"/>
      <c r="C137" s="38"/>
      <c r="D137" s="189" t="s">
        <v>137</v>
      </c>
      <c r="E137" s="38"/>
      <c r="F137" s="190" t="s">
        <v>603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137</v>
      </c>
      <c r="AU137" s="19" t="s">
        <v>84</v>
      </c>
    </row>
    <row r="138" spans="1:65" s="2" customFormat="1" ht="21.75" customHeight="1">
      <c r="A138" s="36"/>
      <c r="B138" s="37"/>
      <c r="C138" s="176" t="s">
        <v>247</v>
      </c>
      <c r="D138" s="176" t="s">
        <v>130</v>
      </c>
      <c r="E138" s="177" t="s">
        <v>605</v>
      </c>
      <c r="F138" s="178" t="s">
        <v>606</v>
      </c>
      <c r="G138" s="179" t="s">
        <v>413</v>
      </c>
      <c r="H138" s="180">
        <v>1</v>
      </c>
      <c r="I138" s="181"/>
      <c r="J138" s="182">
        <f>ROUND(I138*H138,2)</f>
        <v>0</v>
      </c>
      <c r="K138" s="178" t="s">
        <v>28</v>
      </c>
      <c r="L138" s="41"/>
      <c r="M138" s="183" t="s">
        <v>28</v>
      </c>
      <c r="N138" s="184" t="s">
        <v>47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585</v>
      </c>
      <c r="AT138" s="187" t="s">
        <v>130</v>
      </c>
      <c r="AU138" s="187" t="s">
        <v>84</v>
      </c>
      <c r="AY138" s="19" t="s">
        <v>128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9" t="s">
        <v>135</v>
      </c>
      <c r="BK138" s="188">
        <f>ROUND(I138*H138,2)</f>
        <v>0</v>
      </c>
      <c r="BL138" s="19" t="s">
        <v>585</v>
      </c>
      <c r="BM138" s="187" t="s">
        <v>607</v>
      </c>
    </row>
    <row r="139" spans="1:47" s="2" customFormat="1" ht="10.2">
      <c r="A139" s="36"/>
      <c r="B139" s="37"/>
      <c r="C139" s="38"/>
      <c r="D139" s="189" t="s">
        <v>137</v>
      </c>
      <c r="E139" s="38"/>
      <c r="F139" s="190" t="s">
        <v>606</v>
      </c>
      <c r="G139" s="38"/>
      <c r="H139" s="38"/>
      <c r="I139" s="191"/>
      <c r="J139" s="38"/>
      <c r="K139" s="38"/>
      <c r="L139" s="41"/>
      <c r="M139" s="192"/>
      <c r="N139" s="193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137</v>
      </c>
      <c r="AU139" s="19" t="s">
        <v>84</v>
      </c>
    </row>
    <row r="140" spans="1:65" s="2" customFormat="1" ht="16.5" customHeight="1">
      <c r="A140" s="36"/>
      <c r="B140" s="37"/>
      <c r="C140" s="176" t="s">
        <v>8</v>
      </c>
      <c r="D140" s="176" t="s">
        <v>130</v>
      </c>
      <c r="E140" s="177" t="s">
        <v>608</v>
      </c>
      <c r="F140" s="178" t="s">
        <v>609</v>
      </c>
      <c r="G140" s="179" t="s">
        <v>413</v>
      </c>
      <c r="H140" s="180">
        <v>1</v>
      </c>
      <c r="I140" s="181"/>
      <c r="J140" s="182">
        <f>ROUND(I140*H140,2)</f>
        <v>0</v>
      </c>
      <c r="K140" s="178" t="s">
        <v>28</v>
      </c>
      <c r="L140" s="41"/>
      <c r="M140" s="183" t="s">
        <v>28</v>
      </c>
      <c r="N140" s="184" t="s">
        <v>47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585</v>
      </c>
      <c r="AT140" s="187" t="s">
        <v>130</v>
      </c>
      <c r="AU140" s="187" t="s">
        <v>84</v>
      </c>
      <c r="AY140" s="19" t="s">
        <v>128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135</v>
      </c>
      <c r="BK140" s="188">
        <f>ROUND(I140*H140,2)</f>
        <v>0</v>
      </c>
      <c r="BL140" s="19" t="s">
        <v>585</v>
      </c>
      <c r="BM140" s="187" t="s">
        <v>610</v>
      </c>
    </row>
    <row r="141" spans="1:47" s="2" customFormat="1" ht="10.2">
      <c r="A141" s="36"/>
      <c r="B141" s="37"/>
      <c r="C141" s="38"/>
      <c r="D141" s="189" t="s">
        <v>137</v>
      </c>
      <c r="E141" s="38"/>
      <c r="F141" s="190" t="s">
        <v>609</v>
      </c>
      <c r="G141" s="38"/>
      <c r="H141" s="38"/>
      <c r="I141" s="191"/>
      <c r="J141" s="38"/>
      <c r="K141" s="38"/>
      <c r="L141" s="41"/>
      <c r="M141" s="192"/>
      <c r="N141" s="193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137</v>
      </c>
      <c r="AU141" s="19" t="s">
        <v>84</v>
      </c>
    </row>
    <row r="142" spans="2:51" s="13" customFormat="1" ht="10.2">
      <c r="B142" s="196"/>
      <c r="C142" s="197"/>
      <c r="D142" s="189" t="s">
        <v>141</v>
      </c>
      <c r="E142" s="198" t="s">
        <v>28</v>
      </c>
      <c r="F142" s="199" t="s">
        <v>611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141</v>
      </c>
      <c r="AU142" s="205" t="s">
        <v>84</v>
      </c>
      <c r="AV142" s="13" t="s">
        <v>82</v>
      </c>
      <c r="AW142" s="13" t="s">
        <v>35</v>
      </c>
      <c r="AX142" s="13" t="s">
        <v>74</v>
      </c>
      <c r="AY142" s="205" t="s">
        <v>128</v>
      </c>
    </row>
    <row r="143" spans="2:51" s="13" customFormat="1" ht="10.2">
      <c r="B143" s="196"/>
      <c r="C143" s="197"/>
      <c r="D143" s="189" t="s">
        <v>141</v>
      </c>
      <c r="E143" s="198" t="s">
        <v>28</v>
      </c>
      <c r="F143" s="199" t="s">
        <v>612</v>
      </c>
      <c r="G143" s="197"/>
      <c r="H143" s="198" t="s">
        <v>28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141</v>
      </c>
      <c r="AU143" s="205" t="s">
        <v>84</v>
      </c>
      <c r="AV143" s="13" t="s">
        <v>82</v>
      </c>
      <c r="AW143" s="13" t="s">
        <v>35</v>
      </c>
      <c r="AX143" s="13" t="s">
        <v>74</v>
      </c>
      <c r="AY143" s="205" t="s">
        <v>128</v>
      </c>
    </row>
    <row r="144" spans="2:51" s="13" customFormat="1" ht="10.2">
      <c r="B144" s="196"/>
      <c r="C144" s="197"/>
      <c r="D144" s="189" t="s">
        <v>141</v>
      </c>
      <c r="E144" s="198" t="s">
        <v>28</v>
      </c>
      <c r="F144" s="199" t="s">
        <v>613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141</v>
      </c>
      <c r="AU144" s="205" t="s">
        <v>84</v>
      </c>
      <c r="AV144" s="13" t="s">
        <v>82</v>
      </c>
      <c r="AW144" s="13" t="s">
        <v>35</v>
      </c>
      <c r="AX144" s="13" t="s">
        <v>74</v>
      </c>
      <c r="AY144" s="205" t="s">
        <v>128</v>
      </c>
    </row>
    <row r="145" spans="2:51" s="13" customFormat="1" ht="10.2">
      <c r="B145" s="196"/>
      <c r="C145" s="197"/>
      <c r="D145" s="189" t="s">
        <v>141</v>
      </c>
      <c r="E145" s="198" t="s">
        <v>28</v>
      </c>
      <c r="F145" s="199" t="s">
        <v>614</v>
      </c>
      <c r="G145" s="197"/>
      <c r="H145" s="198" t="s">
        <v>28</v>
      </c>
      <c r="I145" s="200"/>
      <c r="J145" s="197"/>
      <c r="K145" s="197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141</v>
      </c>
      <c r="AU145" s="205" t="s">
        <v>84</v>
      </c>
      <c r="AV145" s="13" t="s">
        <v>82</v>
      </c>
      <c r="AW145" s="13" t="s">
        <v>35</v>
      </c>
      <c r="AX145" s="13" t="s">
        <v>74</v>
      </c>
      <c r="AY145" s="205" t="s">
        <v>128</v>
      </c>
    </row>
    <row r="146" spans="2:51" s="14" customFormat="1" ht="10.2">
      <c r="B146" s="206"/>
      <c r="C146" s="207"/>
      <c r="D146" s="189" t="s">
        <v>141</v>
      </c>
      <c r="E146" s="208" t="s">
        <v>28</v>
      </c>
      <c r="F146" s="209" t="s">
        <v>82</v>
      </c>
      <c r="G146" s="207"/>
      <c r="H146" s="210">
        <v>1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141</v>
      </c>
      <c r="AU146" s="216" t="s">
        <v>84</v>
      </c>
      <c r="AV146" s="14" t="s">
        <v>84</v>
      </c>
      <c r="AW146" s="14" t="s">
        <v>35</v>
      </c>
      <c r="AX146" s="14" t="s">
        <v>82</v>
      </c>
      <c r="AY146" s="216" t="s">
        <v>128</v>
      </c>
    </row>
    <row r="147" spans="1:65" s="2" customFormat="1" ht="16.5" customHeight="1">
      <c r="A147" s="36"/>
      <c r="B147" s="37"/>
      <c r="C147" s="176" t="s">
        <v>264</v>
      </c>
      <c r="D147" s="176" t="s">
        <v>130</v>
      </c>
      <c r="E147" s="177" t="s">
        <v>615</v>
      </c>
      <c r="F147" s="178" t="s">
        <v>616</v>
      </c>
      <c r="G147" s="179" t="s">
        <v>413</v>
      </c>
      <c r="H147" s="180">
        <v>1</v>
      </c>
      <c r="I147" s="181"/>
      <c r="J147" s="182">
        <f>ROUND(I147*H147,2)</f>
        <v>0</v>
      </c>
      <c r="K147" s="178" t="s">
        <v>28</v>
      </c>
      <c r="L147" s="41"/>
      <c r="M147" s="183" t="s">
        <v>28</v>
      </c>
      <c r="N147" s="184" t="s">
        <v>47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585</v>
      </c>
      <c r="AT147" s="187" t="s">
        <v>130</v>
      </c>
      <c r="AU147" s="187" t="s">
        <v>84</v>
      </c>
      <c r="AY147" s="19" t="s">
        <v>128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135</v>
      </c>
      <c r="BK147" s="188">
        <f>ROUND(I147*H147,2)</f>
        <v>0</v>
      </c>
      <c r="BL147" s="19" t="s">
        <v>585</v>
      </c>
      <c r="BM147" s="187" t="s">
        <v>617</v>
      </c>
    </row>
    <row r="148" spans="1:47" s="2" customFormat="1" ht="10.2">
      <c r="A148" s="36"/>
      <c r="B148" s="37"/>
      <c r="C148" s="38"/>
      <c r="D148" s="189" t="s">
        <v>137</v>
      </c>
      <c r="E148" s="38"/>
      <c r="F148" s="190" t="s">
        <v>616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137</v>
      </c>
      <c r="AU148" s="19" t="s">
        <v>84</v>
      </c>
    </row>
    <row r="149" spans="1:65" s="2" customFormat="1" ht="16.5" customHeight="1">
      <c r="A149" s="36"/>
      <c r="B149" s="37"/>
      <c r="C149" s="176" t="s">
        <v>270</v>
      </c>
      <c r="D149" s="176" t="s">
        <v>130</v>
      </c>
      <c r="E149" s="177" t="s">
        <v>618</v>
      </c>
      <c r="F149" s="178" t="s">
        <v>619</v>
      </c>
      <c r="G149" s="179" t="s">
        <v>413</v>
      </c>
      <c r="H149" s="180">
        <v>1</v>
      </c>
      <c r="I149" s="181"/>
      <c r="J149" s="182">
        <f>ROUND(I149*H149,2)</f>
        <v>0</v>
      </c>
      <c r="K149" s="178" t="s">
        <v>28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585</v>
      </c>
      <c r="AT149" s="187" t="s">
        <v>130</v>
      </c>
      <c r="AU149" s="187" t="s">
        <v>84</v>
      </c>
      <c r="AY149" s="19" t="s">
        <v>128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135</v>
      </c>
      <c r="BK149" s="188">
        <f>ROUND(I149*H149,2)</f>
        <v>0</v>
      </c>
      <c r="BL149" s="19" t="s">
        <v>585</v>
      </c>
      <c r="BM149" s="187" t="s">
        <v>620</v>
      </c>
    </row>
    <row r="150" spans="1:47" s="2" customFormat="1" ht="10.2">
      <c r="A150" s="36"/>
      <c r="B150" s="37"/>
      <c r="C150" s="38"/>
      <c r="D150" s="189" t="s">
        <v>137</v>
      </c>
      <c r="E150" s="38"/>
      <c r="F150" s="190" t="s">
        <v>619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137</v>
      </c>
      <c r="AU150" s="19" t="s">
        <v>84</v>
      </c>
    </row>
    <row r="151" spans="2:51" s="14" customFormat="1" ht="10.2">
      <c r="B151" s="206"/>
      <c r="C151" s="207"/>
      <c r="D151" s="189" t="s">
        <v>141</v>
      </c>
      <c r="E151" s="208" t="s">
        <v>28</v>
      </c>
      <c r="F151" s="209" t="s">
        <v>82</v>
      </c>
      <c r="G151" s="207"/>
      <c r="H151" s="210">
        <v>1</v>
      </c>
      <c r="I151" s="211"/>
      <c r="J151" s="207"/>
      <c r="K151" s="207"/>
      <c r="L151" s="212"/>
      <c r="M151" s="253"/>
      <c r="N151" s="254"/>
      <c r="O151" s="254"/>
      <c r="P151" s="254"/>
      <c r="Q151" s="254"/>
      <c r="R151" s="254"/>
      <c r="S151" s="254"/>
      <c r="T151" s="255"/>
      <c r="AT151" s="216" t="s">
        <v>141</v>
      </c>
      <c r="AU151" s="216" t="s">
        <v>84</v>
      </c>
      <c r="AV151" s="14" t="s">
        <v>84</v>
      </c>
      <c r="AW151" s="14" t="s">
        <v>35</v>
      </c>
      <c r="AX151" s="14" t="s">
        <v>82</v>
      </c>
      <c r="AY151" s="216" t="s">
        <v>128</v>
      </c>
    </row>
    <row r="152" spans="1:31" s="2" customFormat="1" ht="6.9" customHeight="1">
      <c r="A152" s="36"/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2CiFLySef1w9Vf2g04PM/uV5fxiNbQsqDqNoojN+0HHbOXhIyB5JVTenS+XE0CuEutw30Tg3C2bX1bs0uV3Fbw==" saltValue="LLRQ+x5pXmFSiGItyEuKE5soEhppW4/XAYSiFxG47yRd9SE2CrE90v3pa+nKWQHJDK0mm43cPn8cDD+NdTujew==" spinCount="100000" sheet="1" objects="1" scenarios="1" formatColumns="0" formatRows="0" autoFilter="0"/>
  <autoFilter ref="C85:K15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621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622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623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624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625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626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627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628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629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630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631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392" t="s">
        <v>632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633</v>
      </c>
      <c r="F19" s="392" t="s">
        <v>634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635</v>
      </c>
      <c r="F20" s="392" t="s">
        <v>636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94</v>
      </c>
      <c r="F21" s="392" t="s">
        <v>95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539</v>
      </c>
      <c r="F22" s="392" t="s">
        <v>637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638</v>
      </c>
      <c r="F23" s="392" t="s">
        <v>639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640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641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642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643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644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645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646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647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648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114</v>
      </c>
      <c r="F36" s="265"/>
      <c r="G36" s="392" t="s">
        <v>649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650</v>
      </c>
      <c r="F37" s="265"/>
      <c r="G37" s="392" t="s">
        <v>651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392" t="s">
        <v>652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392" t="s">
        <v>653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115</v>
      </c>
      <c r="F40" s="265"/>
      <c r="G40" s="392" t="s">
        <v>654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116</v>
      </c>
      <c r="F41" s="265"/>
      <c r="G41" s="392" t="s">
        <v>655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656</v>
      </c>
      <c r="F42" s="265"/>
      <c r="G42" s="392" t="s">
        <v>657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658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659</v>
      </c>
      <c r="F44" s="265"/>
      <c r="G44" s="392" t="s">
        <v>660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118</v>
      </c>
      <c r="F45" s="265"/>
      <c r="G45" s="392" t="s">
        <v>661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662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663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664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665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666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667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668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669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670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671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672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673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674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675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676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677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678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679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680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681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682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683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684</v>
      </c>
      <c r="D76" s="281"/>
      <c r="E76" s="281"/>
      <c r="F76" s="281" t="s">
        <v>685</v>
      </c>
      <c r="G76" s="282"/>
      <c r="H76" s="281" t="s">
        <v>56</v>
      </c>
      <c r="I76" s="281" t="s">
        <v>59</v>
      </c>
      <c r="J76" s="281" t="s">
        <v>686</v>
      </c>
      <c r="K76" s="280"/>
    </row>
    <row r="77" spans="2:11" s="1" customFormat="1" ht="17.25" customHeight="1">
      <c r="B77" s="279"/>
      <c r="C77" s="283" t="s">
        <v>687</v>
      </c>
      <c r="D77" s="283"/>
      <c r="E77" s="283"/>
      <c r="F77" s="284" t="s">
        <v>688</v>
      </c>
      <c r="G77" s="285"/>
      <c r="H77" s="283"/>
      <c r="I77" s="283"/>
      <c r="J77" s="283" t="s">
        <v>689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55</v>
      </c>
      <c r="D79" s="288"/>
      <c r="E79" s="288"/>
      <c r="F79" s="289" t="s">
        <v>690</v>
      </c>
      <c r="G79" s="290"/>
      <c r="H79" s="268" t="s">
        <v>691</v>
      </c>
      <c r="I79" s="268" t="s">
        <v>692</v>
      </c>
      <c r="J79" s="268">
        <v>20</v>
      </c>
      <c r="K79" s="280"/>
    </row>
    <row r="80" spans="2:11" s="1" customFormat="1" ht="15" customHeight="1">
      <c r="B80" s="279"/>
      <c r="C80" s="268" t="s">
        <v>693</v>
      </c>
      <c r="D80" s="268"/>
      <c r="E80" s="268"/>
      <c r="F80" s="289" t="s">
        <v>690</v>
      </c>
      <c r="G80" s="290"/>
      <c r="H80" s="268" t="s">
        <v>694</v>
      </c>
      <c r="I80" s="268" t="s">
        <v>692</v>
      </c>
      <c r="J80" s="268">
        <v>120</v>
      </c>
      <c r="K80" s="280"/>
    </row>
    <row r="81" spans="2:11" s="1" customFormat="1" ht="15" customHeight="1">
      <c r="B81" s="291"/>
      <c r="C81" s="268" t="s">
        <v>695</v>
      </c>
      <c r="D81" s="268"/>
      <c r="E81" s="268"/>
      <c r="F81" s="289" t="s">
        <v>696</v>
      </c>
      <c r="G81" s="290"/>
      <c r="H81" s="268" t="s">
        <v>697</v>
      </c>
      <c r="I81" s="268" t="s">
        <v>692</v>
      </c>
      <c r="J81" s="268">
        <v>50</v>
      </c>
      <c r="K81" s="280"/>
    </row>
    <row r="82" spans="2:11" s="1" customFormat="1" ht="15" customHeight="1">
      <c r="B82" s="291"/>
      <c r="C82" s="268" t="s">
        <v>698</v>
      </c>
      <c r="D82" s="268"/>
      <c r="E82" s="268"/>
      <c r="F82" s="289" t="s">
        <v>690</v>
      </c>
      <c r="G82" s="290"/>
      <c r="H82" s="268" t="s">
        <v>699</v>
      </c>
      <c r="I82" s="268" t="s">
        <v>700</v>
      </c>
      <c r="J82" s="268"/>
      <c r="K82" s="280"/>
    </row>
    <row r="83" spans="2:11" s="1" customFormat="1" ht="15" customHeight="1">
      <c r="B83" s="291"/>
      <c r="C83" s="292" t="s">
        <v>701</v>
      </c>
      <c r="D83" s="292"/>
      <c r="E83" s="292"/>
      <c r="F83" s="293" t="s">
        <v>696</v>
      </c>
      <c r="G83" s="292"/>
      <c r="H83" s="292" t="s">
        <v>702</v>
      </c>
      <c r="I83" s="292" t="s">
        <v>692</v>
      </c>
      <c r="J83" s="292">
        <v>15</v>
      </c>
      <c r="K83" s="280"/>
    </row>
    <row r="84" spans="2:11" s="1" customFormat="1" ht="15" customHeight="1">
      <c r="B84" s="291"/>
      <c r="C84" s="292" t="s">
        <v>703</v>
      </c>
      <c r="D84" s="292"/>
      <c r="E84" s="292"/>
      <c r="F84" s="293" t="s">
        <v>696</v>
      </c>
      <c r="G84" s="292"/>
      <c r="H84" s="292" t="s">
        <v>704</v>
      </c>
      <c r="I84" s="292" t="s">
        <v>692</v>
      </c>
      <c r="J84" s="292">
        <v>15</v>
      </c>
      <c r="K84" s="280"/>
    </row>
    <row r="85" spans="2:11" s="1" customFormat="1" ht="15" customHeight="1">
      <c r="B85" s="291"/>
      <c r="C85" s="292" t="s">
        <v>705</v>
      </c>
      <c r="D85" s="292"/>
      <c r="E85" s="292"/>
      <c r="F85" s="293" t="s">
        <v>696</v>
      </c>
      <c r="G85" s="292"/>
      <c r="H85" s="292" t="s">
        <v>706</v>
      </c>
      <c r="I85" s="292" t="s">
        <v>692</v>
      </c>
      <c r="J85" s="292">
        <v>20</v>
      </c>
      <c r="K85" s="280"/>
    </row>
    <row r="86" spans="2:11" s="1" customFormat="1" ht="15" customHeight="1">
      <c r="B86" s="291"/>
      <c r="C86" s="292" t="s">
        <v>707</v>
      </c>
      <c r="D86" s="292"/>
      <c r="E86" s="292"/>
      <c r="F86" s="293" t="s">
        <v>696</v>
      </c>
      <c r="G86" s="292"/>
      <c r="H86" s="292" t="s">
        <v>708</v>
      </c>
      <c r="I86" s="292" t="s">
        <v>692</v>
      </c>
      <c r="J86" s="292">
        <v>20</v>
      </c>
      <c r="K86" s="280"/>
    </row>
    <row r="87" spans="2:11" s="1" customFormat="1" ht="15" customHeight="1">
      <c r="B87" s="291"/>
      <c r="C87" s="268" t="s">
        <v>709</v>
      </c>
      <c r="D87" s="268"/>
      <c r="E87" s="268"/>
      <c r="F87" s="289" t="s">
        <v>696</v>
      </c>
      <c r="G87" s="290"/>
      <c r="H87" s="268" t="s">
        <v>710</v>
      </c>
      <c r="I87" s="268" t="s">
        <v>692</v>
      </c>
      <c r="J87" s="268">
        <v>50</v>
      </c>
      <c r="K87" s="280"/>
    </row>
    <row r="88" spans="2:11" s="1" customFormat="1" ht="15" customHeight="1">
      <c r="B88" s="291"/>
      <c r="C88" s="268" t="s">
        <v>711</v>
      </c>
      <c r="D88" s="268"/>
      <c r="E88" s="268"/>
      <c r="F88" s="289" t="s">
        <v>696</v>
      </c>
      <c r="G88" s="290"/>
      <c r="H88" s="268" t="s">
        <v>712</v>
      </c>
      <c r="I88" s="268" t="s">
        <v>692</v>
      </c>
      <c r="J88" s="268">
        <v>20</v>
      </c>
      <c r="K88" s="280"/>
    </row>
    <row r="89" spans="2:11" s="1" customFormat="1" ht="15" customHeight="1">
      <c r="B89" s="291"/>
      <c r="C89" s="268" t="s">
        <v>713</v>
      </c>
      <c r="D89" s="268"/>
      <c r="E89" s="268"/>
      <c r="F89" s="289" t="s">
        <v>696</v>
      </c>
      <c r="G89" s="290"/>
      <c r="H89" s="268" t="s">
        <v>714</v>
      </c>
      <c r="I89" s="268" t="s">
        <v>692</v>
      </c>
      <c r="J89" s="268">
        <v>20</v>
      </c>
      <c r="K89" s="280"/>
    </row>
    <row r="90" spans="2:11" s="1" customFormat="1" ht="15" customHeight="1">
      <c r="B90" s="291"/>
      <c r="C90" s="268" t="s">
        <v>715</v>
      </c>
      <c r="D90" s="268"/>
      <c r="E90" s="268"/>
      <c r="F90" s="289" t="s">
        <v>696</v>
      </c>
      <c r="G90" s="290"/>
      <c r="H90" s="268" t="s">
        <v>716</v>
      </c>
      <c r="I90" s="268" t="s">
        <v>692</v>
      </c>
      <c r="J90" s="268">
        <v>50</v>
      </c>
      <c r="K90" s="280"/>
    </row>
    <row r="91" spans="2:11" s="1" customFormat="1" ht="15" customHeight="1">
      <c r="B91" s="291"/>
      <c r="C91" s="268" t="s">
        <v>717</v>
      </c>
      <c r="D91" s="268"/>
      <c r="E91" s="268"/>
      <c r="F91" s="289" t="s">
        <v>696</v>
      </c>
      <c r="G91" s="290"/>
      <c r="H91" s="268" t="s">
        <v>717</v>
      </c>
      <c r="I91" s="268" t="s">
        <v>692</v>
      </c>
      <c r="J91" s="268">
        <v>50</v>
      </c>
      <c r="K91" s="280"/>
    </row>
    <row r="92" spans="2:11" s="1" customFormat="1" ht="15" customHeight="1">
      <c r="B92" s="291"/>
      <c r="C92" s="268" t="s">
        <v>718</v>
      </c>
      <c r="D92" s="268"/>
      <c r="E92" s="268"/>
      <c r="F92" s="289" t="s">
        <v>696</v>
      </c>
      <c r="G92" s="290"/>
      <c r="H92" s="268" t="s">
        <v>719</v>
      </c>
      <c r="I92" s="268" t="s">
        <v>692</v>
      </c>
      <c r="J92" s="268">
        <v>255</v>
      </c>
      <c r="K92" s="280"/>
    </row>
    <row r="93" spans="2:11" s="1" customFormat="1" ht="15" customHeight="1">
      <c r="B93" s="291"/>
      <c r="C93" s="268" t="s">
        <v>720</v>
      </c>
      <c r="D93" s="268"/>
      <c r="E93" s="268"/>
      <c r="F93" s="289" t="s">
        <v>690</v>
      </c>
      <c r="G93" s="290"/>
      <c r="H93" s="268" t="s">
        <v>721</v>
      </c>
      <c r="I93" s="268" t="s">
        <v>722</v>
      </c>
      <c r="J93" s="268"/>
      <c r="K93" s="280"/>
    </row>
    <row r="94" spans="2:11" s="1" customFormat="1" ht="15" customHeight="1">
      <c r="B94" s="291"/>
      <c r="C94" s="268" t="s">
        <v>723</v>
      </c>
      <c r="D94" s="268"/>
      <c r="E94" s="268"/>
      <c r="F94" s="289" t="s">
        <v>690</v>
      </c>
      <c r="G94" s="290"/>
      <c r="H94" s="268" t="s">
        <v>724</v>
      </c>
      <c r="I94" s="268" t="s">
        <v>725</v>
      </c>
      <c r="J94" s="268"/>
      <c r="K94" s="280"/>
    </row>
    <row r="95" spans="2:11" s="1" customFormat="1" ht="15" customHeight="1">
      <c r="B95" s="291"/>
      <c r="C95" s="268" t="s">
        <v>726</v>
      </c>
      <c r="D95" s="268"/>
      <c r="E95" s="268"/>
      <c r="F95" s="289" t="s">
        <v>690</v>
      </c>
      <c r="G95" s="290"/>
      <c r="H95" s="268" t="s">
        <v>726</v>
      </c>
      <c r="I95" s="268" t="s">
        <v>725</v>
      </c>
      <c r="J95" s="268"/>
      <c r="K95" s="280"/>
    </row>
    <row r="96" spans="2:11" s="1" customFormat="1" ht="15" customHeight="1">
      <c r="B96" s="291"/>
      <c r="C96" s="268" t="s">
        <v>40</v>
      </c>
      <c r="D96" s="268"/>
      <c r="E96" s="268"/>
      <c r="F96" s="289" t="s">
        <v>690</v>
      </c>
      <c r="G96" s="290"/>
      <c r="H96" s="268" t="s">
        <v>727</v>
      </c>
      <c r="I96" s="268" t="s">
        <v>725</v>
      </c>
      <c r="J96" s="268"/>
      <c r="K96" s="280"/>
    </row>
    <row r="97" spans="2:11" s="1" customFormat="1" ht="15" customHeight="1">
      <c r="B97" s="291"/>
      <c r="C97" s="268" t="s">
        <v>50</v>
      </c>
      <c r="D97" s="268"/>
      <c r="E97" s="268"/>
      <c r="F97" s="289" t="s">
        <v>690</v>
      </c>
      <c r="G97" s="290"/>
      <c r="H97" s="268" t="s">
        <v>728</v>
      </c>
      <c r="I97" s="268" t="s">
        <v>725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729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684</v>
      </c>
      <c r="D103" s="281"/>
      <c r="E103" s="281"/>
      <c r="F103" s="281" t="s">
        <v>685</v>
      </c>
      <c r="G103" s="282"/>
      <c r="H103" s="281" t="s">
        <v>56</v>
      </c>
      <c r="I103" s="281" t="s">
        <v>59</v>
      </c>
      <c r="J103" s="281" t="s">
        <v>686</v>
      </c>
      <c r="K103" s="280"/>
    </row>
    <row r="104" spans="2:11" s="1" customFormat="1" ht="17.25" customHeight="1">
      <c r="B104" s="279"/>
      <c r="C104" s="283" t="s">
        <v>687</v>
      </c>
      <c r="D104" s="283"/>
      <c r="E104" s="283"/>
      <c r="F104" s="284" t="s">
        <v>688</v>
      </c>
      <c r="G104" s="285"/>
      <c r="H104" s="283"/>
      <c r="I104" s="283"/>
      <c r="J104" s="283" t="s">
        <v>689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55</v>
      </c>
      <c r="D106" s="288"/>
      <c r="E106" s="288"/>
      <c r="F106" s="289" t="s">
        <v>690</v>
      </c>
      <c r="G106" s="268"/>
      <c r="H106" s="268" t="s">
        <v>730</v>
      </c>
      <c r="I106" s="268" t="s">
        <v>692</v>
      </c>
      <c r="J106" s="268">
        <v>20</v>
      </c>
      <c r="K106" s="280"/>
    </row>
    <row r="107" spans="2:11" s="1" customFormat="1" ht="15" customHeight="1">
      <c r="B107" s="279"/>
      <c r="C107" s="268" t="s">
        <v>693</v>
      </c>
      <c r="D107" s="268"/>
      <c r="E107" s="268"/>
      <c r="F107" s="289" t="s">
        <v>690</v>
      </c>
      <c r="G107" s="268"/>
      <c r="H107" s="268" t="s">
        <v>730</v>
      </c>
      <c r="I107" s="268" t="s">
        <v>692</v>
      </c>
      <c r="J107" s="268">
        <v>120</v>
      </c>
      <c r="K107" s="280"/>
    </row>
    <row r="108" spans="2:11" s="1" customFormat="1" ht="15" customHeight="1">
      <c r="B108" s="291"/>
      <c r="C108" s="268" t="s">
        <v>695</v>
      </c>
      <c r="D108" s="268"/>
      <c r="E108" s="268"/>
      <c r="F108" s="289" t="s">
        <v>696</v>
      </c>
      <c r="G108" s="268"/>
      <c r="H108" s="268" t="s">
        <v>730</v>
      </c>
      <c r="I108" s="268" t="s">
        <v>692</v>
      </c>
      <c r="J108" s="268">
        <v>50</v>
      </c>
      <c r="K108" s="280"/>
    </row>
    <row r="109" spans="2:11" s="1" customFormat="1" ht="15" customHeight="1">
      <c r="B109" s="291"/>
      <c r="C109" s="268" t="s">
        <v>698</v>
      </c>
      <c r="D109" s="268"/>
      <c r="E109" s="268"/>
      <c r="F109" s="289" t="s">
        <v>690</v>
      </c>
      <c r="G109" s="268"/>
      <c r="H109" s="268" t="s">
        <v>730</v>
      </c>
      <c r="I109" s="268" t="s">
        <v>700</v>
      </c>
      <c r="J109" s="268"/>
      <c r="K109" s="280"/>
    </row>
    <row r="110" spans="2:11" s="1" customFormat="1" ht="15" customHeight="1">
      <c r="B110" s="291"/>
      <c r="C110" s="268" t="s">
        <v>709</v>
      </c>
      <c r="D110" s="268"/>
      <c r="E110" s="268"/>
      <c r="F110" s="289" t="s">
        <v>696</v>
      </c>
      <c r="G110" s="268"/>
      <c r="H110" s="268" t="s">
        <v>730</v>
      </c>
      <c r="I110" s="268" t="s">
        <v>692</v>
      </c>
      <c r="J110" s="268">
        <v>50</v>
      </c>
      <c r="K110" s="280"/>
    </row>
    <row r="111" spans="2:11" s="1" customFormat="1" ht="15" customHeight="1">
      <c r="B111" s="291"/>
      <c r="C111" s="268" t="s">
        <v>717</v>
      </c>
      <c r="D111" s="268"/>
      <c r="E111" s="268"/>
      <c r="F111" s="289" t="s">
        <v>696</v>
      </c>
      <c r="G111" s="268"/>
      <c r="H111" s="268" t="s">
        <v>730</v>
      </c>
      <c r="I111" s="268" t="s">
        <v>692</v>
      </c>
      <c r="J111" s="268">
        <v>50</v>
      </c>
      <c r="K111" s="280"/>
    </row>
    <row r="112" spans="2:11" s="1" customFormat="1" ht="15" customHeight="1">
      <c r="B112" s="291"/>
      <c r="C112" s="268" t="s">
        <v>715</v>
      </c>
      <c r="D112" s="268"/>
      <c r="E112" s="268"/>
      <c r="F112" s="289" t="s">
        <v>696</v>
      </c>
      <c r="G112" s="268"/>
      <c r="H112" s="268" t="s">
        <v>730</v>
      </c>
      <c r="I112" s="268" t="s">
        <v>692</v>
      </c>
      <c r="J112" s="268">
        <v>50</v>
      </c>
      <c r="K112" s="280"/>
    </row>
    <row r="113" spans="2:11" s="1" customFormat="1" ht="15" customHeight="1">
      <c r="B113" s="291"/>
      <c r="C113" s="268" t="s">
        <v>55</v>
      </c>
      <c r="D113" s="268"/>
      <c r="E113" s="268"/>
      <c r="F113" s="289" t="s">
        <v>690</v>
      </c>
      <c r="G113" s="268"/>
      <c r="H113" s="268" t="s">
        <v>731</v>
      </c>
      <c r="I113" s="268" t="s">
        <v>692</v>
      </c>
      <c r="J113" s="268">
        <v>20</v>
      </c>
      <c r="K113" s="280"/>
    </row>
    <row r="114" spans="2:11" s="1" customFormat="1" ht="15" customHeight="1">
      <c r="B114" s="291"/>
      <c r="C114" s="268" t="s">
        <v>732</v>
      </c>
      <c r="D114" s="268"/>
      <c r="E114" s="268"/>
      <c r="F114" s="289" t="s">
        <v>690</v>
      </c>
      <c r="G114" s="268"/>
      <c r="H114" s="268" t="s">
        <v>733</v>
      </c>
      <c r="I114" s="268" t="s">
        <v>692</v>
      </c>
      <c r="J114" s="268">
        <v>120</v>
      </c>
      <c r="K114" s="280"/>
    </row>
    <row r="115" spans="2:11" s="1" customFormat="1" ht="15" customHeight="1">
      <c r="B115" s="291"/>
      <c r="C115" s="268" t="s">
        <v>40</v>
      </c>
      <c r="D115" s="268"/>
      <c r="E115" s="268"/>
      <c r="F115" s="289" t="s">
        <v>690</v>
      </c>
      <c r="G115" s="268"/>
      <c r="H115" s="268" t="s">
        <v>734</v>
      </c>
      <c r="I115" s="268" t="s">
        <v>725</v>
      </c>
      <c r="J115" s="268"/>
      <c r="K115" s="280"/>
    </row>
    <row r="116" spans="2:11" s="1" customFormat="1" ht="15" customHeight="1">
      <c r="B116" s="291"/>
      <c r="C116" s="268" t="s">
        <v>50</v>
      </c>
      <c r="D116" s="268"/>
      <c r="E116" s="268"/>
      <c r="F116" s="289" t="s">
        <v>690</v>
      </c>
      <c r="G116" s="268"/>
      <c r="H116" s="268" t="s">
        <v>735</v>
      </c>
      <c r="I116" s="268" t="s">
        <v>725</v>
      </c>
      <c r="J116" s="268"/>
      <c r="K116" s="280"/>
    </row>
    <row r="117" spans="2:11" s="1" customFormat="1" ht="15" customHeight="1">
      <c r="B117" s="291"/>
      <c r="C117" s="268" t="s">
        <v>59</v>
      </c>
      <c r="D117" s="268"/>
      <c r="E117" s="268"/>
      <c r="F117" s="289" t="s">
        <v>690</v>
      </c>
      <c r="G117" s="268"/>
      <c r="H117" s="268" t="s">
        <v>736</v>
      </c>
      <c r="I117" s="268" t="s">
        <v>737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738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684</v>
      </c>
      <c r="D123" s="281"/>
      <c r="E123" s="281"/>
      <c r="F123" s="281" t="s">
        <v>685</v>
      </c>
      <c r="G123" s="282"/>
      <c r="H123" s="281" t="s">
        <v>56</v>
      </c>
      <c r="I123" s="281" t="s">
        <v>59</v>
      </c>
      <c r="J123" s="281" t="s">
        <v>686</v>
      </c>
      <c r="K123" s="310"/>
    </row>
    <row r="124" spans="2:11" s="1" customFormat="1" ht="17.25" customHeight="1">
      <c r="B124" s="309"/>
      <c r="C124" s="283" t="s">
        <v>687</v>
      </c>
      <c r="D124" s="283"/>
      <c r="E124" s="283"/>
      <c r="F124" s="284" t="s">
        <v>688</v>
      </c>
      <c r="G124" s="285"/>
      <c r="H124" s="283"/>
      <c r="I124" s="283"/>
      <c r="J124" s="283" t="s">
        <v>689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693</v>
      </c>
      <c r="D126" s="288"/>
      <c r="E126" s="288"/>
      <c r="F126" s="289" t="s">
        <v>690</v>
      </c>
      <c r="G126" s="268"/>
      <c r="H126" s="268" t="s">
        <v>730</v>
      </c>
      <c r="I126" s="268" t="s">
        <v>692</v>
      </c>
      <c r="J126" s="268">
        <v>120</v>
      </c>
      <c r="K126" s="314"/>
    </row>
    <row r="127" spans="2:11" s="1" customFormat="1" ht="15" customHeight="1">
      <c r="B127" s="311"/>
      <c r="C127" s="268" t="s">
        <v>739</v>
      </c>
      <c r="D127" s="268"/>
      <c r="E127" s="268"/>
      <c r="F127" s="289" t="s">
        <v>690</v>
      </c>
      <c r="G127" s="268"/>
      <c r="H127" s="268" t="s">
        <v>740</v>
      </c>
      <c r="I127" s="268" t="s">
        <v>692</v>
      </c>
      <c r="J127" s="268" t="s">
        <v>741</v>
      </c>
      <c r="K127" s="314"/>
    </row>
    <row r="128" spans="2:11" s="1" customFormat="1" ht="15" customHeight="1">
      <c r="B128" s="311"/>
      <c r="C128" s="268" t="s">
        <v>638</v>
      </c>
      <c r="D128" s="268"/>
      <c r="E128" s="268"/>
      <c r="F128" s="289" t="s">
        <v>690</v>
      </c>
      <c r="G128" s="268"/>
      <c r="H128" s="268" t="s">
        <v>742</v>
      </c>
      <c r="I128" s="268" t="s">
        <v>692</v>
      </c>
      <c r="J128" s="268" t="s">
        <v>741</v>
      </c>
      <c r="K128" s="314"/>
    </row>
    <row r="129" spans="2:11" s="1" customFormat="1" ht="15" customHeight="1">
      <c r="B129" s="311"/>
      <c r="C129" s="268" t="s">
        <v>701</v>
      </c>
      <c r="D129" s="268"/>
      <c r="E129" s="268"/>
      <c r="F129" s="289" t="s">
        <v>696</v>
      </c>
      <c r="G129" s="268"/>
      <c r="H129" s="268" t="s">
        <v>702</v>
      </c>
      <c r="I129" s="268" t="s">
        <v>692</v>
      </c>
      <c r="J129" s="268">
        <v>15</v>
      </c>
      <c r="K129" s="314"/>
    </row>
    <row r="130" spans="2:11" s="1" customFormat="1" ht="15" customHeight="1">
      <c r="B130" s="311"/>
      <c r="C130" s="292" t="s">
        <v>703</v>
      </c>
      <c r="D130" s="292"/>
      <c r="E130" s="292"/>
      <c r="F130" s="293" t="s">
        <v>696</v>
      </c>
      <c r="G130" s="292"/>
      <c r="H130" s="292" t="s">
        <v>704</v>
      </c>
      <c r="I130" s="292" t="s">
        <v>692</v>
      </c>
      <c r="J130" s="292">
        <v>15</v>
      </c>
      <c r="K130" s="314"/>
    </row>
    <row r="131" spans="2:11" s="1" customFormat="1" ht="15" customHeight="1">
      <c r="B131" s="311"/>
      <c r="C131" s="292" t="s">
        <v>705</v>
      </c>
      <c r="D131" s="292"/>
      <c r="E131" s="292"/>
      <c r="F131" s="293" t="s">
        <v>696</v>
      </c>
      <c r="G131" s="292"/>
      <c r="H131" s="292" t="s">
        <v>706</v>
      </c>
      <c r="I131" s="292" t="s">
        <v>692</v>
      </c>
      <c r="J131" s="292">
        <v>20</v>
      </c>
      <c r="K131" s="314"/>
    </row>
    <row r="132" spans="2:11" s="1" customFormat="1" ht="15" customHeight="1">
      <c r="B132" s="311"/>
      <c r="C132" s="292" t="s">
        <v>707</v>
      </c>
      <c r="D132" s="292"/>
      <c r="E132" s="292"/>
      <c r="F132" s="293" t="s">
        <v>696</v>
      </c>
      <c r="G132" s="292"/>
      <c r="H132" s="292" t="s">
        <v>708</v>
      </c>
      <c r="I132" s="292" t="s">
        <v>692</v>
      </c>
      <c r="J132" s="292">
        <v>20</v>
      </c>
      <c r="K132" s="314"/>
    </row>
    <row r="133" spans="2:11" s="1" customFormat="1" ht="15" customHeight="1">
      <c r="B133" s="311"/>
      <c r="C133" s="268" t="s">
        <v>695</v>
      </c>
      <c r="D133" s="268"/>
      <c r="E133" s="268"/>
      <c r="F133" s="289" t="s">
        <v>696</v>
      </c>
      <c r="G133" s="268"/>
      <c r="H133" s="268" t="s">
        <v>730</v>
      </c>
      <c r="I133" s="268" t="s">
        <v>692</v>
      </c>
      <c r="J133" s="268">
        <v>50</v>
      </c>
      <c r="K133" s="314"/>
    </row>
    <row r="134" spans="2:11" s="1" customFormat="1" ht="15" customHeight="1">
      <c r="B134" s="311"/>
      <c r="C134" s="268" t="s">
        <v>709</v>
      </c>
      <c r="D134" s="268"/>
      <c r="E134" s="268"/>
      <c r="F134" s="289" t="s">
        <v>696</v>
      </c>
      <c r="G134" s="268"/>
      <c r="H134" s="268" t="s">
        <v>730</v>
      </c>
      <c r="I134" s="268" t="s">
        <v>692</v>
      </c>
      <c r="J134" s="268">
        <v>50</v>
      </c>
      <c r="K134" s="314"/>
    </row>
    <row r="135" spans="2:11" s="1" customFormat="1" ht="15" customHeight="1">
      <c r="B135" s="311"/>
      <c r="C135" s="268" t="s">
        <v>715</v>
      </c>
      <c r="D135" s="268"/>
      <c r="E135" s="268"/>
      <c r="F135" s="289" t="s">
        <v>696</v>
      </c>
      <c r="G135" s="268"/>
      <c r="H135" s="268" t="s">
        <v>730</v>
      </c>
      <c r="I135" s="268" t="s">
        <v>692</v>
      </c>
      <c r="J135" s="268">
        <v>50</v>
      </c>
      <c r="K135" s="314"/>
    </row>
    <row r="136" spans="2:11" s="1" customFormat="1" ht="15" customHeight="1">
      <c r="B136" s="311"/>
      <c r="C136" s="268" t="s">
        <v>717</v>
      </c>
      <c r="D136" s="268"/>
      <c r="E136" s="268"/>
      <c r="F136" s="289" t="s">
        <v>696</v>
      </c>
      <c r="G136" s="268"/>
      <c r="H136" s="268" t="s">
        <v>730</v>
      </c>
      <c r="I136" s="268" t="s">
        <v>692</v>
      </c>
      <c r="J136" s="268">
        <v>50</v>
      </c>
      <c r="K136" s="314"/>
    </row>
    <row r="137" spans="2:11" s="1" customFormat="1" ht="15" customHeight="1">
      <c r="B137" s="311"/>
      <c r="C137" s="268" t="s">
        <v>718</v>
      </c>
      <c r="D137" s="268"/>
      <c r="E137" s="268"/>
      <c r="F137" s="289" t="s">
        <v>696</v>
      </c>
      <c r="G137" s="268"/>
      <c r="H137" s="268" t="s">
        <v>743</v>
      </c>
      <c r="I137" s="268" t="s">
        <v>692</v>
      </c>
      <c r="J137" s="268">
        <v>255</v>
      </c>
      <c r="K137" s="314"/>
    </row>
    <row r="138" spans="2:11" s="1" customFormat="1" ht="15" customHeight="1">
      <c r="B138" s="311"/>
      <c r="C138" s="268" t="s">
        <v>720</v>
      </c>
      <c r="D138" s="268"/>
      <c r="E138" s="268"/>
      <c r="F138" s="289" t="s">
        <v>690</v>
      </c>
      <c r="G138" s="268"/>
      <c r="H138" s="268" t="s">
        <v>744</v>
      </c>
      <c r="I138" s="268" t="s">
        <v>722</v>
      </c>
      <c r="J138" s="268"/>
      <c r="K138" s="314"/>
    </row>
    <row r="139" spans="2:11" s="1" customFormat="1" ht="15" customHeight="1">
      <c r="B139" s="311"/>
      <c r="C139" s="268" t="s">
        <v>723</v>
      </c>
      <c r="D139" s="268"/>
      <c r="E139" s="268"/>
      <c r="F139" s="289" t="s">
        <v>690</v>
      </c>
      <c r="G139" s="268"/>
      <c r="H139" s="268" t="s">
        <v>745</v>
      </c>
      <c r="I139" s="268" t="s">
        <v>725</v>
      </c>
      <c r="J139" s="268"/>
      <c r="K139" s="314"/>
    </row>
    <row r="140" spans="2:11" s="1" customFormat="1" ht="15" customHeight="1">
      <c r="B140" s="311"/>
      <c r="C140" s="268" t="s">
        <v>726</v>
      </c>
      <c r="D140" s="268"/>
      <c r="E140" s="268"/>
      <c r="F140" s="289" t="s">
        <v>690</v>
      </c>
      <c r="G140" s="268"/>
      <c r="H140" s="268" t="s">
        <v>726</v>
      </c>
      <c r="I140" s="268" t="s">
        <v>725</v>
      </c>
      <c r="J140" s="268"/>
      <c r="K140" s="314"/>
    </row>
    <row r="141" spans="2:11" s="1" customFormat="1" ht="15" customHeight="1">
      <c r="B141" s="311"/>
      <c r="C141" s="268" t="s">
        <v>40</v>
      </c>
      <c r="D141" s="268"/>
      <c r="E141" s="268"/>
      <c r="F141" s="289" t="s">
        <v>690</v>
      </c>
      <c r="G141" s="268"/>
      <c r="H141" s="268" t="s">
        <v>746</v>
      </c>
      <c r="I141" s="268" t="s">
        <v>725</v>
      </c>
      <c r="J141" s="268"/>
      <c r="K141" s="314"/>
    </row>
    <row r="142" spans="2:11" s="1" customFormat="1" ht="15" customHeight="1">
      <c r="B142" s="311"/>
      <c r="C142" s="268" t="s">
        <v>747</v>
      </c>
      <c r="D142" s="268"/>
      <c r="E142" s="268"/>
      <c r="F142" s="289" t="s">
        <v>690</v>
      </c>
      <c r="G142" s="268"/>
      <c r="H142" s="268" t="s">
        <v>748</v>
      </c>
      <c r="I142" s="268" t="s">
        <v>725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749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684</v>
      </c>
      <c r="D148" s="281"/>
      <c r="E148" s="281"/>
      <c r="F148" s="281" t="s">
        <v>685</v>
      </c>
      <c r="G148" s="282"/>
      <c r="H148" s="281" t="s">
        <v>56</v>
      </c>
      <c r="I148" s="281" t="s">
        <v>59</v>
      </c>
      <c r="J148" s="281" t="s">
        <v>686</v>
      </c>
      <c r="K148" s="280"/>
    </row>
    <row r="149" spans="2:11" s="1" customFormat="1" ht="17.25" customHeight="1">
      <c r="B149" s="279"/>
      <c r="C149" s="283" t="s">
        <v>687</v>
      </c>
      <c r="D149" s="283"/>
      <c r="E149" s="283"/>
      <c r="F149" s="284" t="s">
        <v>688</v>
      </c>
      <c r="G149" s="285"/>
      <c r="H149" s="283"/>
      <c r="I149" s="283"/>
      <c r="J149" s="283" t="s">
        <v>689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693</v>
      </c>
      <c r="D151" s="268"/>
      <c r="E151" s="268"/>
      <c r="F151" s="319" t="s">
        <v>690</v>
      </c>
      <c r="G151" s="268"/>
      <c r="H151" s="318" t="s">
        <v>730</v>
      </c>
      <c r="I151" s="318" t="s">
        <v>692</v>
      </c>
      <c r="J151" s="318">
        <v>120</v>
      </c>
      <c r="K151" s="314"/>
    </row>
    <row r="152" spans="2:11" s="1" customFormat="1" ht="15" customHeight="1">
      <c r="B152" s="291"/>
      <c r="C152" s="318" t="s">
        <v>739</v>
      </c>
      <c r="D152" s="268"/>
      <c r="E152" s="268"/>
      <c r="F152" s="319" t="s">
        <v>690</v>
      </c>
      <c r="G152" s="268"/>
      <c r="H152" s="318" t="s">
        <v>750</v>
      </c>
      <c r="I152" s="318" t="s">
        <v>692</v>
      </c>
      <c r="J152" s="318" t="s">
        <v>741</v>
      </c>
      <c r="K152" s="314"/>
    </row>
    <row r="153" spans="2:11" s="1" customFormat="1" ht="15" customHeight="1">
      <c r="B153" s="291"/>
      <c r="C153" s="318" t="s">
        <v>638</v>
      </c>
      <c r="D153" s="268"/>
      <c r="E153" s="268"/>
      <c r="F153" s="319" t="s">
        <v>690</v>
      </c>
      <c r="G153" s="268"/>
      <c r="H153" s="318" t="s">
        <v>751</v>
      </c>
      <c r="I153" s="318" t="s">
        <v>692</v>
      </c>
      <c r="J153" s="318" t="s">
        <v>741</v>
      </c>
      <c r="K153" s="314"/>
    </row>
    <row r="154" spans="2:11" s="1" customFormat="1" ht="15" customHeight="1">
      <c r="B154" s="291"/>
      <c r="C154" s="318" t="s">
        <v>695</v>
      </c>
      <c r="D154" s="268"/>
      <c r="E154" s="268"/>
      <c r="F154" s="319" t="s">
        <v>696</v>
      </c>
      <c r="G154" s="268"/>
      <c r="H154" s="318" t="s">
        <v>730</v>
      </c>
      <c r="I154" s="318" t="s">
        <v>692</v>
      </c>
      <c r="J154" s="318">
        <v>50</v>
      </c>
      <c r="K154" s="314"/>
    </row>
    <row r="155" spans="2:11" s="1" customFormat="1" ht="15" customHeight="1">
      <c r="B155" s="291"/>
      <c r="C155" s="318" t="s">
        <v>698</v>
      </c>
      <c r="D155" s="268"/>
      <c r="E155" s="268"/>
      <c r="F155" s="319" t="s">
        <v>690</v>
      </c>
      <c r="G155" s="268"/>
      <c r="H155" s="318" t="s">
        <v>730</v>
      </c>
      <c r="I155" s="318" t="s">
        <v>700</v>
      </c>
      <c r="J155" s="318"/>
      <c r="K155" s="314"/>
    </row>
    <row r="156" spans="2:11" s="1" customFormat="1" ht="15" customHeight="1">
      <c r="B156" s="291"/>
      <c r="C156" s="318" t="s">
        <v>709</v>
      </c>
      <c r="D156" s="268"/>
      <c r="E156" s="268"/>
      <c r="F156" s="319" t="s">
        <v>696</v>
      </c>
      <c r="G156" s="268"/>
      <c r="H156" s="318" t="s">
        <v>730</v>
      </c>
      <c r="I156" s="318" t="s">
        <v>692</v>
      </c>
      <c r="J156" s="318">
        <v>50</v>
      </c>
      <c r="K156" s="314"/>
    </row>
    <row r="157" spans="2:11" s="1" customFormat="1" ht="15" customHeight="1">
      <c r="B157" s="291"/>
      <c r="C157" s="318" t="s">
        <v>717</v>
      </c>
      <c r="D157" s="268"/>
      <c r="E157" s="268"/>
      <c r="F157" s="319" t="s">
        <v>696</v>
      </c>
      <c r="G157" s="268"/>
      <c r="H157" s="318" t="s">
        <v>730</v>
      </c>
      <c r="I157" s="318" t="s">
        <v>692</v>
      </c>
      <c r="J157" s="318">
        <v>50</v>
      </c>
      <c r="K157" s="314"/>
    </row>
    <row r="158" spans="2:11" s="1" customFormat="1" ht="15" customHeight="1">
      <c r="B158" s="291"/>
      <c r="C158" s="318" t="s">
        <v>715</v>
      </c>
      <c r="D158" s="268"/>
      <c r="E158" s="268"/>
      <c r="F158" s="319" t="s">
        <v>696</v>
      </c>
      <c r="G158" s="268"/>
      <c r="H158" s="318" t="s">
        <v>730</v>
      </c>
      <c r="I158" s="318" t="s">
        <v>692</v>
      </c>
      <c r="J158" s="318">
        <v>50</v>
      </c>
      <c r="K158" s="314"/>
    </row>
    <row r="159" spans="2:11" s="1" customFormat="1" ht="15" customHeight="1">
      <c r="B159" s="291"/>
      <c r="C159" s="318" t="s">
        <v>102</v>
      </c>
      <c r="D159" s="268"/>
      <c r="E159" s="268"/>
      <c r="F159" s="319" t="s">
        <v>690</v>
      </c>
      <c r="G159" s="268"/>
      <c r="H159" s="318" t="s">
        <v>752</v>
      </c>
      <c r="I159" s="318" t="s">
        <v>692</v>
      </c>
      <c r="J159" s="318" t="s">
        <v>753</v>
      </c>
      <c r="K159" s="314"/>
    </row>
    <row r="160" spans="2:11" s="1" customFormat="1" ht="15" customHeight="1">
      <c r="B160" s="291"/>
      <c r="C160" s="318" t="s">
        <v>754</v>
      </c>
      <c r="D160" s="268"/>
      <c r="E160" s="268"/>
      <c r="F160" s="319" t="s">
        <v>690</v>
      </c>
      <c r="G160" s="268"/>
      <c r="H160" s="318" t="s">
        <v>755</v>
      </c>
      <c r="I160" s="318" t="s">
        <v>725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756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684</v>
      </c>
      <c r="D166" s="281"/>
      <c r="E166" s="281"/>
      <c r="F166" s="281" t="s">
        <v>685</v>
      </c>
      <c r="G166" s="323"/>
      <c r="H166" s="324" t="s">
        <v>56</v>
      </c>
      <c r="I166" s="324" t="s">
        <v>59</v>
      </c>
      <c r="J166" s="281" t="s">
        <v>686</v>
      </c>
      <c r="K166" s="261"/>
    </row>
    <row r="167" spans="2:11" s="1" customFormat="1" ht="17.25" customHeight="1">
      <c r="B167" s="262"/>
      <c r="C167" s="283" t="s">
        <v>687</v>
      </c>
      <c r="D167" s="283"/>
      <c r="E167" s="283"/>
      <c r="F167" s="284" t="s">
        <v>688</v>
      </c>
      <c r="G167" s="325"/>
      <c r="H167" s="326"/>
      <c r="I167" s="326"/>
      <c r="J167" s="283" t="s">
        <v>689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693</v>
      </c>
      <c r="D169" s="268"/>
      <c r="E169" s="268"/>
      <c r="F169" s="289" t="s">
        <v>690</v>
      </c>
      <c r="G169" s="268"/>
      <c r="H169" s="268" t="s">
        <v>730</v>
      </c>
      <c r="I169" s="268" t="s">
        <v>692</v>
      </c>
      <c r="J169" s="268">
        <v>120</v>
      </c>
      <c r="K169" s="314"/>
    </row>
    <row r="170" spans="2:11" s="1" customFormat="1" ht="15" customHeight="1">
      <c r="B170" s="291"/>
      <c r="C170" s="268" t="s">
        <v>739</v>
      </c>
      <c r="D170" s="268"/>
      <c r="E170" s="268"/>
      <c r="F170" s="289" t="s">
        <v>690</v>
      </c>
      <c r="G170" s="268"/>
      <c r="H170" s="268" t="s">
        <v>740</v>
      </c>
      <c r="I170" s="268" t="s">
        <v>692</v>
      </c>
      <c r="J170" s="268" t="s">
        <v>741</v>
      </c>
      <c r="K170" s="314"/>
    </row>
    <row r="171" spans="2:11" s="1" customFormat="1" ht="15" customHeight="1">
      <c r="B171" s="291"/>
      <c r="C171" s="268" t="s">
        <v>638</v>
      </c>
      <c r="D171" s="268"/>
      <c r="E171" s="268"/>
      <c r="F171" s="289" t="s">
        <v>690</v>
      </c>
      <c r="G171" s="268"/>
      <c r="H171" s="268" t="s">
        <v>757</v>
      </c>
      <c r="I171" s="268" t="s">
        <v>692</v>
      </c>
      <c r="J171" s="268" t="s">
        <v>741</v>
      </c>
      <c r="K171" s="314"/>
    </row>
    <row r="172" spans="2:11" s="1" customFormat="1" ht="15" customHeight="1">
      <c r="B172" s="291"/>
      <c r="C172" s="268" t="s">
        <v>695</v>
      </c>
      <c r="D172" s="268"/>
      <c r="E172" s="268"/>
      <c r="F172" s="289" t="s">
        <v>696</v>
      </c>
      <c r="G172" s="268"/>
      <c r="H172" s="268" t="s">
        <v>757</v>
      </c>
      <c r="I172" s="268" t="s">
        <v>692</v>
      </c>
      <c r="J172" s="268">
        <v>50</v>
      </c>
      <c r="K172" s="314"/>
    </row>
    <row r="173" spans="2:11" s="1" customFormat="1" ht="15" customHeight="1">
      <c r="B173" s="291"/>
      <c r="C173" s="268" t="s">
        <v>698</v>
      </c>
      <c r="D173" s="268"/>
      <c r="E173" s="268"/>
      <c r="F173" s="289" t="s">
        <v>690</v>
      </c>
      <c r="G173" s="268"/>
      <c r="H173" s="268" t="s">
        <v>757</v>
      </c>
      <c r="I173" s="268" t="s">
        <v>700</v>
      </c>
      <c r="J173" s="268"/>
      <c r="K173" s="314"/>
    </row>
    <row r="174" spans="2:11" s="1" customFormat="1" ht="15" customHeight="1">
      <c r="B174" s="291"/>
      <c r="C174" s="268" t="s">
        <v>709</v>
      </c>
      <c r="D174" s="268"/>
      <c r="E174" s="268"/>
      <c r="F174" s="289" t="s">
        <v>696</v>
      </c>
      <c r="G174" s="268"/>
      <c r="H174" s="268" t="s">
        <v>757</v>
      </c>
      <c r="I174" s="268" t="s">
        <v>692</v>
      </c>
      <c r="J174" s="268">
        <v>50</v>
      </c>
      <c r="K174" s="314"/>
    </row>
    <row r="175" spans="2:11" s="1" customFormat="1" ht="15" customHeight="1">
      <c r="B175" s="291"/>
      <c r="C175" s="268" t="s">
        <v>717</v>
      </c>
      <c r="D175" s="268"/>
      <c r="E175" s="268"/>
      <c r="F175" s="289" t="s">
        <v>696</v>
      </c>
      <c r="G175" s="268"/>
      <c r="H175" s="268" t="s">
        <v>757</v>
      </c>
      <c r="I175" s="268" t="s">
        <v>692</v>
      </c>
      <c r="J175" s="268">
        <v>50</v>
      </c>
      <c r="K175" s="314"/>
    </row>
    <row r="176" spans="2:11" s="1" customFormat="1" ht="15" customHeight="1">
      <c r="B176" s="291"/>
      <c r="C176" s="268" t="s">
        <v>715</v>
      </c>
      <c r="D176" s="268"/>
      <c r="E176" s="268"/>
      <c r="F176" s="289" t="s">
        <v>696</v>
      </c>
      <c r="G176" s="268"/>
      <c r="H176" s="268" t="s">
        <v>757</v>
      </c>
      <c r="I176" s="268" t="s">
        <v>692</v>
      </c>
      <c r="J176" s="268">
        <v>50</v>
      </c>
      <c r="K176" s="314"/>
    </row>
    <row r="177" spans="2:11" s="1" customFormat="1" ht="15" customHeight="1">
      <c r="B177" s="291"/>
      <c r="C177" s="268" t="s">
        <v>114</v>
      </c>
      <c r="D177" s="268"/>
      <c r="E177" s="268"/>
      <c r="F177" s="289" t="s">
        <v>690</v>
      </c>
      <c r="G177" s="268"/>
      <c r="H177" s="268" t="s">
        <v>758</v>
      </c>
      <c r="I177" s="268" t="s">
        <v>759</v>
      </c>
      <c r="J177" s="268"/>
      <c r="K177" s="314"/>
    </row>
    <row r="178" spans="2:11" s="1" customFormat="1" ht="15" customHeight="1">
      <c r="B178" s="291"/>
      <c r="C178" s="268" t="s">
        <v>59</v>
      </c>
      <c r="D178" s="268"/>
      <c r="E178" s="268"/>
      <c r="F178" s="289" t="s">
        <v>690</v>
      </c>
      <c r="G178" s="268"/>
      <c r="H178" s="268" t="s">
        <v>760</v>
      </c>
      <c r="I178" s="268" t="s">
        <v>761</v>
      </c>
      <c r="J178" s="268">
        <v>1</v>
      </c>
      <c r="K178" s="314"/>
    </row>
    <row r="179" spans="2:11" s="1" customFormat="1" ht="15" customHeight="1">
      <c r="B179" s="291"/>
      <c r="C179" s="268" t="s">
        <v>55</v>
      </c>
      <c r="D179" s="268"/>
      <c r="E179" s="268"/>
      <c r="F179" s="289" t="s">
        <v>690</v>
      </c>
      <c r="G179" s="268"/>
      <c r="H179" s="268" t="s">
        <v>762</v>
      </c>
      <c r="I179" s="268" t="s">
        <v>692</v>
      </c>
      <c r="J179" s="268">
        <v>20</v>
      </c>
      <c r="K179" s="314"/>
    </row>
    <row r="180" spans="2:11" s="1" customFormat="1" ht="15" customHeight="1">
      <c r="B180" s="291"/>
      <c r="C180" s="268" t="s">
        <v>56</v>
      </c>
      <c r="D180" s="268"/>
      <c r="E180" s="268"/>
      <c r="F180" s="289" t="s">
        <v>690</v>
      </c>
      <c r="G180" s="268"/>
      <c r="H180" s="268" t="s">
        <v>763</v>
      </c>
      <c r="I180" s="268" t="s">
        <v>692</v>
      </c>
      <c r="J180" s="268">
        <v>255</v>
      </c>
      <c r="K180" s="314"/>
    </row>
    <row r="181" spans="2:11" s="1" customFormat="1" ht="15" customHeight="1">
      <c r="B181" s="291"/>
      <c r="C181" s="268" t="s">
        <v>115</v>
      </c>
      <c r="D181" s="268"/>
      <c r="E181" s="268"/>
      <c r="F181" s="289" t="s">
        <v>690</v>
      </c>
      <c r="G181" s="268"/>
      <c r="H181" s="268" t="s">
        <v>654</v>
      </c>
      <c r="I181" s="268" t="s">
        <v>692</v>
      </c>
      <c r="J181" s="268">
        <v>10</v>
      </c>
      <c r="K181" s="314"/>
    </row>
    <row r="182" spans="2:11" s="1" customFormat="1" ht="15" customHeight="1">
      <c r="B182" s="291"/>
      <c r="C182" s="268" t="s">
        <v>116</v>
      </c>
      <c r="D182" s="268"/>
      <c r="E182" s="268"/>
      <c r="F182" s="289" t="s">
        <v>690</v>
      </c>
      <c r="G182" s="268"/>
      <c r="H182" s="268" t="s">
        <v>764</v>
      </c>
      <c r="I182" s="268" t="s">
        <v>725</v>
      </c>
      <c r="J182" s="268"/>
      <c r="K182" s="314"/>
    </row>
    <row r="183" spans="2:11" s="1" customFormat="1" ht="15" customHeight="1">
      <c r="B183" s="291"/>
      <c r="C183" s="268" t="s">
        <v>765</v>
      </c>
      <c r="D183" s="268"/>
      <c r="E183" s="268"/>
      <c r="F183" s="289" t="s">
        <v>690</v>
      </c>
      <c r="G183" s="268"/>
      <c r="H183" s="268" t="s">
        <v>766</v>
      </c>
      <c r="I183" s="268" t="s">
        <v>725</v>
      </c>
      <c r="J183" s="268"/>
      <c r="K183" s="314"/>
    </row>
    <row r="184" spans="2:11" s="1" customFormat="1" ht="15" customHeight="1">
      <c r="B184" s="291"/>
      <c r="C184" s="268" t="s">
        <v>754</v>
      </c>
      <c r="D184" s="268"/>
      <c r="E184" s="268"/>
      <c r="F184" s="289" t="s">
        <v>690</v>
      </c>
      <c r="G184" s="268"/>
      <c r="H184" s="268" t="s">
        <v>767</v>
      </c>
      <c r="I184" s="268" t="s">
        <v>725</v>
      </c>
      <c r="J184" s="268"/>
      <c r="K184" s="314"/>
    </row>
    <row r="185" spans="2:11" s="1" customFormat="1" ht="15" customHeight="1">
      <c r="B185" s="291"/>
      <c r="C185" s="268" t="s">
        <v>118</v>
      </c>
      <c r="D185" s="268"/>
      <c r="E185" s="268"/>
      <c r="F185" s="289" t="s">
        <v>696</v>
      </c>
      <c r="G185" s="268"/>
      <c r="H185" s="268" t="s">
        <v>768</v>
      </c>
      <c r="I185" s="268" t="s">
        <v>692</v>
      </c>
      <c r="J185" s="268">
        <v>50</v>
      </c>
      <c r="K185" s="314"/>
    </row>
    <row r="186" spans="2:11" s="1" customFormat="1" ht="15" customHeight="1">
      <c r="B186" s="291"/>
      <c r="C186" s="268" t="s">
        <v>769</v>
      </c>
      <c r="D186" s="268"/>
      <c r="E186" s="268"/>
      <c r="F186" s="289" t="s">
        <v>696</v>
      </c>
      <c r="G186" s="268"/>
      <c r="H186" s="268" t="s">
        <v>770</v>
      </c>
      <c r="I186" s="268" t="s">
        <v>771</v>
      </c>
      <c r="J186" s="268"/>
      <c r="K186" s="314"/>
    </row>
    <row r="187" spans="2:11" s="1" customFormat="1" ht="15" customHeight="1">
      <c r="B187" s="291"/>
      <c r="C187" s="268" t="s">
        <v>772</v>
      </c>
      <c r="D187" s="268"/>
      <c r="E187" s="268"/>
      <c r="F187" s="289" t="s">
        <v>696</v>
      </c>
      <c r="G187" s="268"/>
      <c r="H187" s="268" t="s">
        <v>773</v>
      </c>
      <c r="I187" s="268" t="s">
        <v>771</v>
      </c>
      <c r="J187" s="268"/>
      <c r="K187" s="314"/>
    </row>
    <row r="188" spans="2:11" s="1" customFormat="1" ht="15" customHeight="1">
      <c r="B188" s="291"/>
      <c r="C188" s="268" t="s">
        <v>774</v>
      </c>
      <c r="D188" s="268"/>
      <c r="E188" s="268"/>
      <c r="F188" s="289" t="s">
        <v>696</v>
      </c>
      <c r="G188" s="268"/>
      <c r="H188" s="268" t="s">
        <v>775</v>
      </c>
      <c r="I188" s="268" t="s">
        <v>771</v>
      </c>
      <c r="J188" s="268"/>
      <c r="K188" s="314"/>
    </row>
    <row r="189" spans="2:11" s="1" customFormat="1" ht="15" customHeight="1">
      <c r="B189" s="291"/>
      <c r="C189" s="327" t="s">
        <v>776</v>
      </c>
      <c r="D189" s="268"/>
      <c r="E189" s="268"/>
      <c r="F189" s="289" t="s">
        <v>696</v>
      </c>
      <c r="G189" s="268"/>
      <c r="H189" s="268" t="s">
        <v>777</v>
      </c>
      <c r="I189" s="268" t="s">
        <v>778</v>
      </c>
      <c r="J189" s="328" t="s">
        <v>779</v>
      </c>
      <c r="K189" s="314"/>
    </row>
    <row r="190" spans="2:11" s="1" customFormat="1" ht="15" customHeight="1">
      <c r="B190" s="291"/>
      <c r="C190" s="327" t="s">
        <v>44</v>
      </c>
      <c r="D190" s="268"/>
      <c r="E190" s="268"/>
      <c r="F190" s="289" t="s">
        <v>690</v>
      </c>
      <c r="G190" s="268"/>
      <c r="H190" s="265" t="s">
        <v>780</v>
      </c>
      <c r="I190" s="268" t="s">
        <v>781</v>
      </c>
      <c r="J190" s="268"/>
      <c r="K190" s="314"/>
    </row>
    <row r="191" spans="2:11" s="1" customFormat="1" ht="15" customHeight="1">
      <c r="B191" s="291"/>
      <c r="C191" s="327" t="s">
        <v>782</v>
      </c>
      <c r="D191" s="268"/>
      <c r="E191" s="268"/>
      <c r="F191" s="289" t="s">
        <v>690</v>
      </c>
      <c r="G191" s="268"/>
      <c r="H191" s="268" t="s">
        <v>783</v>
      </c>
      <c r="I191" s="268" t="s">
        <v>725</v>
      </c>
      <c r="J191" s="268"/>
      <c r="K191" s="314"/>
    </row>
    <row r="192" spans="2:11" s="1" customFormat="1" ht="15" customHeight="1">
      <c r="B192" s="291"/>
      <c r="C192" s="327" t="s">
        <v>784</v>
      </c>
      <c r="D192" s="268"/>
      <c r="E192" s="268"/>
      <c r="F192" s="289" t="s">
        <v>690</v>
      </c>
      <c r="G192" s="268"/>
      <c r="H192" s="268" t="s">
        <v>785</v>
      </c>
      <c r="I192" s="268" t="s">
        <v>725</v>
      </c>
      <c r="J192" s="268"/>
      <c r="K192" s="314"/>
    </row>
    <row r="193" spans="2:11" s="1" customFormat="1" ht="15" customHeight="1">
      <c r="B193" s="291"/>
      <c r="C193" s="327" t="s">
        <v>786</v>
      </c>
      <c r="D193" s="268"/>
      <c r="E193" s="268"/>
      <c r="F193" s="289" t="s">
        <v>696</v>
      </c>
      <c r="G193" s="268"/>
      <c r="H193" s="268" t="s">
        <v>787</v>
      </c>
      <c r="I193" s="268" t="s">
        <v>725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2.2">
      <c r="B199" s="260"/>
      <c r="C199" s="388" t="s">
        <v>788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789</v>
      </c>
      <c r="D200" s="330"/>
      <c r="E200" s="330"/>
      <c r="F200" s="330" t="s">
        <v>790</v>
      </c>
      <c r="G200" s="331"/>
      <c r="H200" s="389" t="s">
        <v>791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781</v>
      </c>
      <c r="D202" s="268"/>
      <c r="E202" s="268"/>
      <c r="F202" s="289" t="s">
        <v>45</v>
      </c>
      <c r="G202" s="268"/>
      <c r="H202" s="390" t="s">
        <v>792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46</v>
      </c>
      <c r="G203" s="268"/>
      <c r="H203" s="390" t="s">
        <v>793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49</v>
      </c>
      <c r="G204" s="268"/>
      <c r="H204" s="390" t="s">
        <v>794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47</v>
      </c>
      <c r="G205" s="268"/>
      <c r="H205" s="390" t="s">
        <v>795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48</v>
      </c>
      <c r="G206" s="268"/>
      <c r="H206" s="390" t="s">
        <v>796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737</v>
      </c>
      <c r="D208" s="268"/>
      <c r="E208" s="268"/>
      <c r="F208" s="289" t="s">
        <v>81</v>
      </c>
      <c r="G208" s="268"/>
      <c r="H208" s="390" t="s">
        <v>797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635</v>
      </c>
      <c r="G209" s="268"/>
      <c r="H209" s="390" t="s">
        <v>636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633</v>
      </c>
      <c r="G210" s="268"/>
      <c r="H210" s="390" t="s">
        <v>798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94</v>
      </c>
      <c r="G211" s="327"/>
      <c r="H211" s="391" t="s">
        <v>95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539</v>
      </c>
      <c r="G212" s="327"/>
      <c r="H212" s="391" t="s">
        <v>591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761</v>
      </c>
      <c r="D214" s="268"/>
      <c r="E214" s="268"/>
      <c r="F214" s="289">
        <v>1</v>
      </c>
      <c r="G214" s="327"/>
      <c r="H214" s="391" t="s">
        <v>799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800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801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802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2024-01-04T08:31:39Z</dcterms:created>
  <dcterms:modified xsi:type="dcterms:W3CDTF">2024-01-04T08:32:41Z</dcterms:modified>
  <cp:category/>
  <cp:version/>
  <cp:contentType/>
  <cp:contentStatus/>
</cp:coreProperties>
</file>