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640 - VD Klavary, oprava...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'3640 - VD Klavary, oprava...'!$C$81:$K$196</definedName>
    <definedName name="_xlnm.Print_Area" localSheetId="1">'3640 - VD Klavary, oprava...'!$C$4:$J$37,'3640 - VD Klavary, oprava...'!$C$43:$J$65,'3640 - VD Klavary, oprava...'!$C$71:$K$196</definedName>
    <definedName name="_xlnm.Print_Area" localSheetId="2">'Seznam figur'!$C$4:$G$45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<sst xmlns="http://schemas.openxmlformats.org/spreadsheetml/2006/main" count="1817" uniqueCount="509">
  <si>
    <t>Export Komplet</t>
  </si>
  <si>
    <t>VZ</t>
  </si>
  <si>
    <t>2.0</t>
  </si>
  <si>
    <t>ZAMOK</t>
  </si>
  <si>
    <t>False</t>
  </si>
  <si>
    <t>{14a9b9c7-e7e7-4642-88a9-4dd0b647a2dd}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</si>
  <si>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</si>
  <si>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</si>
  <si>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</si>
  <si>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</si>
  <si>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</si>
  <si>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</si>
  <si>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</si>
  <si>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</si>
  <si>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3640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</si>
  <si>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</si>
  <si>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</si>
  <si>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Klavary, oprava uložení transmise jezu</t>
  </si>
  <si>
    <t>KSO:</t>
  </si>
  <si>
    <t/>
  </si>
  <si>
    <t>CC-CZ:</t>
  </si>
  <si>
    <t>Místo:</t>
  </si>
  <si>
    <t>VD Klavary</t>
  </si>
  <si>
    <t>Datum:</t>
  </si>
  <si>
    <t>3. 4. 2023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</si>
  <si>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</si>
  <si>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</si>
  <si>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</si>
  <si>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</si>
  <si>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</si>
  <si>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</si>
  <si>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</si>
  <si>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</si>
  <si>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</si>
  <si>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Ing. Stanislav Winkler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</si>
  <si>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</si>
  <si>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</si>
  <si>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</si>
  <si>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</si>
  <si>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</si>
  <si>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</si>
  <si>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</si>
  <si>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</si>
  <si>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</si>
  <si>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</si>
  <si>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</si>
  <si>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</si>
  <si>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</si>
  <si>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</si>
  <si>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</si>
  <si>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</si>
  <si>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</si>
  <si>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</si>
  <si>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</si>
  <si>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</si>
  <si>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</si>
  <si>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</si>
  <si>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</si>
  <si>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</si>
  <si>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</si>
  <si>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</si>
  <si>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</si>
  <si>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</si>
  <si>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</si>
  <si>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</si>
  <si>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</si>
  <si>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</si>
  <si>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</si>
  <si>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</si>
  <si>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</si>
  <si>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</si>
  <si>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</si>
  <si>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</si>
  <si>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</si>
  <si>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</si>
  <si>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</si>
  <si>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</si>
  <si>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</si>
  <si>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</si>
  <si>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</si>
  <si>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d1</t>
  </si>
  <si>
    <t>Objem hotového výrobku ze dřeva</t>
  </si>
  <si>
    <t>0,002</t>
  </si>
  <si>
    <t>3</t>
  </si>
  <si>
    <t>2</t>
  </si>
  <si>
    <t>p1</t>
  </si>
  <si>
    <t>horní plocha opracované fošny</t>
  </si>
  <si>
    <t>0,048</t>
  </si>
  <si>
    <t>KRYCÍ LIST SOUPISU PRACÍ</t>
  </si>
  <si>
    <t>p2</t>
  </si>
  <si>
    <t>bok opracované fošny</t>
  </si>
  <si>
    <t>0,014</t>
  </si>
  <si>
    <t>p3</t>
  </si>
  <si>
    <t>čelo opracované fošny</t>
  </si>
  <si>
    <t>0,004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</si>
  <si>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</si>
  <si>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</si>
  <si>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</si>
  <si>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</si>
  <si>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</si>
  <si>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</si>
  <si>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</si>
  <si>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</si>
  <si>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</si>
  <si>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</si>
  <si>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</si>
  <si>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</si>
  <si>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</si>
  <si>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</si>
  <si>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</si>
  <si>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</si>
  <si>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</si>
  <si>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</si>
  <si>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</si>
  <si>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</si>
  <si>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</si>
  <si>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</si>
  <si>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</si>
  <si>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</si>
  <si>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</si>
  <si>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</si>
  <si>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</si>
  <si>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</si>
  <si>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</si>
  <si>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</si>
  <si>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</si>
  <si>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7</t>
  </si>
  <si>
    <t>K</t>
  </si>
  <si>
    <t>997013501</t>
  </si>
  <si>
    <t>Odvoz suti a vybouraných hmot na skládku nebo meziskládku do 1 km se složením</t>
  </si>
  <si>
    <t>t</t>
  </si>
  <si>
    <t>CS ÚRS 2023 01</t>
  </si>
  <si>
    <t>4</t>
  </si>
  <si>
    <t>-8586041</t>
  </si>
  <si>
    <t>PP</t>
  </si>
  <si>
    <t>Odvoz suti a vybouraných hmot na skládku nebo meziskládku se složením, na vzdálenost do 1 km</t>
  </si>
  <si>
    <t>Online PSC</t>
  </si>
  <si>
    <t>https://podminky.urs.cz/item/CS_URS_2023_01/997013501</t>
  </si>
  <si>
    <t>VV</t>
  </si>
  <si>
    <t>27*p1*0,035*0,760</t>
  </si>
  <si>
    <t>27 podkladků 0,40 × 0,12 × 0,035 (objemová hmotnost 760 kg/m3)</t>
  </si>
  <si>
    <t>0,012+0,003</t>
  </si>
  <si>
    <t>zrezivělé šrouby, matice a podložky</t>
  </si>
  <si>
    <t>Součet</t>
  </si>
  <si>
    <t>8</t>
  </si>
  <si>
    <t>997013509</t>
  </si>
  <si>
    <t>Příplatek k odvozu suti a vybouraných hmot na skládku ZKD 1 km přes 1 km</t>
  </si>
  <si>
    <t>-172629736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</si>
  <si>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</si>
  <si>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</si>
  <si>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5*(27*p1*0,035*0,760)</t>
  </si>
  <si>
    <t>5*(0,012+0,003)</t>
  </si>
  <si>
    <t>9</t>
  </si>
  <si>
    <t>997013811</t>
  </si>
  <si>
    <t>Poplatek za uložení na skládce (skládkovné) stavebního odpadu dřevěného kód odpadu 17 02 01</t>
  </si>
  <si>
    <t>190232432</t>
  </si>
  <si>
    <t>Poplatek za uložení stavebního odpadu na skládce (skládkovné) dřevěného zatříděného do Katalogu odpadů pod kódem 17 02 01</t>
  </si>
  <si>
    <t>https://podminky.urs.cz/item/CS_URS_2023_01/997013811</t>
  </si>
  <si>
    <t>0,034</t>
  </si>
  <si>
    <t>PSV</t>
  </si>
  <si>
    <t>Práce a dodávky PSV</t>
  </si>
  <si>
    <t>762</t>
  </si>
  <si>
    <t>Konstrukce tesařské</t>
  </si>
  <si>
    <t>10</t>
  </si>
  <si>
    <t>762081510</t>
  </si>
  <si>
    <t>Plošné hoblování hraněného řeziva zabudovaného do konstrukce</t>
  </si>
  <si>
    <t>m2</t>
  </si>
  <si>
    <t>16</t>
  </si>
  <si>
    <t>-487484874</t>
  </si>
  <si>
    <t>Hoblování hraněného řeziva zabudovaného do konstrukce plošné prkna, fošny</t>
  </si>
  <si>
    <t>https://podminky.urs.cz/item/CS_URS_2023_01/762081510</t>
  </si>
  <si>
    <t>2*27*p1</t>
  </si>
  <si>
    <t>horní a dolní hoblované plochy na 27 kusech</t>
  </si>
  <si>
    <t>2*27*p2</t>
  </si>
  <si>
    <t>ohoblování boků</t>
  </si>
  <si>
    <t>2*27*p3</t>
  </si>
  <si>
    <t>ohoblování čel</t>
  </si>
  <si>
    <t>11</t>
  </si>
  <si>
    <t>M</t>
  </si>
  <si>
    <t>60556101</t>
  </si>
  <si>
    <t>řezivo dubové sušené tl 50mm</t>
  </si>
  <si>
    <t>m3</t>
  </si>
  <si>
    <t>32</t>
  </si>
  <si>
    <t>-1860570065</t>
  </si>
  <si>
    <t>27*d1</t>
  </si>
  <si>
    <t>výsledný objem, tloušťka 35 mm</t>
  </si>
  <si>
    <t>12</t>
  </si>
  <si>
    <t>762083122</t>
  </si>
  <si>
    <t>Impregnace řeziva proti dřevokaznému hmyzu, houbám a plísním máčením třída ohrožení 3 a 4</t>
  </si>
  <si>
    <t>-1370969433</t>
  </si>
  <si>
    <t>Impregnace řeziva máčením proti dřevokaznému hmyzu, houbám a plísním, třída ohrožení 3 a 4 (dřevo v exteriéru)</t>
  </si>
  <si>
    <t>https://podminky.urs.cz/item/CS_URS_2023_01/762083122</t>
  </si>
  <si>
    <t>13</t>
  </si>
  <si>
    <t>762085111</t>
  </si>
  <si>
    <t>Montáž svorníků nebo šroubů dl do 150 mm</t>
  </si>
  <si>
    <t>kus</t>
  </si>
  <si>
    <t>-948394486</t>
  </si>
  <si>
    <t>Montáž ocelových spojovacích prostředků (materiál ve specifikaci) svorníků nebo šroubů délky do 150 mm</t>
  </si>
  <si>
    <t>https://podminky.urs.cz/item/CS_URS_2023_01/762085111</t>
  </si>
  <si>
    <t>54</t>
  </si>
  <si>
    <t>včetně předvrtání otvorů O 20 v počtu 2×27 do tvrdého dřeva (dub)</t>
  </si>
  <si>
    <t>14</t>
  </si>
  <si>
    <t>30925290</t>
  </si>
  <si>
    <t>šroub metrický celozávit DIN 933 8.8 BZ M20x70mm</t>
  </si>
  <si>
    <t>100 kus</t>
  </si>
  <si>
    <t>-205994226</t>
  </si>
  <si>
    <t>0,54</t>
  </si>
  <si>
    <t>31111009</t>
  </si>
  <si>
    <t>matice přesná šestihranná Pz DIN 934-8 M20</t>
  </si>
  <si>
    <t>-1024799179</t>
  </si>
  <si>
    <t>31121027</t>
  </si>
  <si>
    <t>podložka nerezová 22 DIN 9021</t>
  </si>
  <si>
    <t>-857275482</t>
  </si>
  <si>
    <t>17</t>
  </si>
  <si>
    <t>762085811</t>
  </si>
  <si>
    <t>Demontáž kotevních želez hmotnosti do 5 kg</t>
  </si>
  <si>
    <t>165616143</t>
  </si>
  <si>
    <t>https://podminky.urs.cz/item/CS_URS_2023_01/762085811</t>
  </si>
  <si>
    <t>18</t>
  </si>
  <si>
    <t>998762101</t>
  </si>
  <si>
    <t>Přesun hmot tonážní pro kce tesařské v objektech v do 6 m</t>
  </si>
  <si>
    <t>-1288805963</t>
  </si>
  <si>
    <t>Přesun hmot pro konstrukce tesařské stanovený z hmotnosti přesunovaného materiálu vodorovná dopravní vzdálenost do 50 m v objektech výšky do 6 m</t>
  </si>
  <si>
    <t>https://podminky.urs.cz/item/CS_URS_2023_01/998762101</t>
  </si>
  <si>
    <t>0,041+0,012+0,003</t>
  </si>
  <si>
    <t>dřevo+šrouby+matice (podložky zanedbané)</t>
  </si>
  <si>
    <t>767</t>
  </si>
  <si>
    <t>Konstrukce zámečnické</t>
  </si>
  <si>
    <t>19</t>
  </si>
  <si>
    <t>767995112</t>
  </si>
  <si>
    <t>Montáž atypických zámečnických konstrukcí hm přes 5 do 10 kg</t>
  </si>
  <si>
    <t>kg</t>
  </si>
  <si>
    <t>1189891555</t>
  </si>
  <si>
    <t>Montáž ostatních atypických zámečnických konstrukcí hmotnosti přes 5 do 10 kg</t>
  </si>
  <si>
    <t>https://podminky.urs.cz/item/CS_URS_2023_01/767995112</t>
  </si>
  <si>
    <t>27*8</t>
  </si>
  <si>
    <t>Montáž ocelových ochranných plechů, odhad váhy 8 kg.</t>
  </si>
  <si>
    <t>Materiál nevybrán - opětovné použití původních.</t>
  </si>
  <si>
    <t>20</t>
  </si>
  <si>
    <t>767995115r</t>
  </si>
  <si>
    <t>Přípravek pro nadzdvihávání transmise</t>
  </si>
  <si>
    <t>soubor</t>
  </si>
  <si>
    <t>-904580415</t>
  </si>
  <si>
    <t>Materiál na vytvoření přípravku.</t>
  </si>
  <si>
    <t>Výroba přípravku.</t>
  </si>
  <si>
    <t>Doprava přípravku na stavbu.</t>
  </si>
  <si>
    <t>Transport přípravku po staveništi.</t>
  </si>
  <si>
    <t>27 × Montáž a demontáž vytvořeného přípravku ke každé konzole pro zvednutí hřídele.</t>
  </si>
  <si>
    <t>27 × Nadzvednutí hřídele u každé konzoly.</t>
  </si>
  <si>
    <t>27 × Odstranění dřevěných podkladků.</t>
  </si>
  <si>
    <t>27 × Vložení dřevěných podkladků.</t>
  </si>
  <si>
    <t>767996801</t>
  </si>
  <si>
    <t>Demontáž atypických zámečnických konstrukcí rozebráním hm jednotlivých dílů do 50 kg</t>
  </si>
  <si>
    <t>-1089585928</t>
  </si>
  <si>
    <t>Demontáž ostatních zámečnických konstrukcí rozebráním o hmotnosti jednotlivých dílů do 50 kg</t>
  </si>
  <si>
    <t>https://podminky.urs.cz/item/CS_URS_2023_01/767996801</t>
  </si>
  <si>
    <t>27*8,0</t>
  </si>
  <si>
    <t>Demontáž ocelových ochranných plechů, odhad váhy 8 kg.</t>
  </si>
  <si>
    <t>22</t>
  </si>
  <si>
    <t>998767101</t>
  </si>
  <si>
    <t>Přesun hmot tonážní pro zámečnické konstrukce v objektech v do 6 m</t>
  </si>
  <si>
    <t>821741037</t>
  </si>
  <si>
    <t>Přesun hmot pro zámečnické konstrukce stanovený z hmotnosti přesunovaného materiálu vodorovná dopravní vzdálenost do 50 m v objektech výšky do 6 m</t>
  </si>
  <si>
    <t>https://podminky.urs.cz/item/CS_URS_2023_01/998767101</t>
  </si>
  <si>
    <t>0,216</t>
  </si>
  <si>
    <t>783</t>
  </si>
  <si>
    <t>Dokončovací práce - nátěry</t>
  </si>
  <si>
    <t>23</t>
  </si>
  <si>
    <t>783101203</t>
  </si>
  <si>
    <t>Jemné obroušení podkladu truhlářských konstrukcí před provedením nátěru</t>
  </si>
  <si>
    <t>521046287</t>
  </si>
  <si>
    <t>Příprava podkladu truhlářských konstrukcí před provedením nátěru broušení smirkovým papírem nebo plátnem jemné</t>
  </si>
  <si>
    <t>https://podminky.urs.cz/item/CS_URS_2023_01/783101203</t>
  </si>
  <si>
    <t>27*(2*p1+2*p2+2*p3)</t>
  </si>
  <si>
    <t>24</t>
  </si>
  <si>
    <t>783101401</t>
  </si>
  <si>
    <t>Ometení podkladu truhlářských konstrukcí před provedením nátěru</t>
  </si>
  <si>
    <t>412082836</t>
  </si>
  <si>
    <t>Příprava podkladu truhlářských konstrukcí před provedením nátěru ometení</t>
  </si>
  <si>
    <t>https://podminky.urs.cz/item/CS_URS_2023_01/783101401</t>
  </si>
  <si>
    <t>25</t>
  </si>
  <si>
    <t>783118211</t>
  </si>
  <si>
    <t>Lakovací dvojnásobný syntetický nátěr truhlářských konstrukcí s mezibroušením</t>
  </si>
  <si>
    <t>-1336802839</t>
  </si>
  <si>
    <t>Lakovací nátěr truhlářských konstrukcí dvojnásobný s mezibroušením syntetický</t>
  </si>
  <si>
    <t>https://podminky.urs.cz/item/CS_URS_2023_01/783118211</t>
  </si>
  <si>
    <t>26</t>
  </si>
  <si>
    <t>783132101</t>
  </si>
  <si>
    <t>Lokální tmelení truhlářských konstrukcí včetně přebroušení epoxidovým tmelem plochy do 10%</t>
  </si>
  <si>
    <t>-1311700358</t>
  </si>
  <si>
    <t>Tmelení truhlářských konstrukcí lokální, včetně přebroušení tmelených míst rozsahu do 10% plochy, tmelem epoxidovým</t>
  </si>
  <si>
    <t>https://podminky.urs.cz/item/CS_URS_2023_01/783132101</t>
  </si>
  <si>
    <t>VRN</t>
  </si>
  <si>
    <t>Vedlejší rozpočtové náklady</t>
  </si>
  <si>
    <t>5</t>
  </si>
  <si>
    <t>VRN1</t>
  </si>
  <si>
    <t>Průzkumné, geodetické a projektové práce</t>
  </si>
  <si>
    <t>27</t>
  </si>
  <si>
    <t>012303000</t>
  </si>
  <si>
    <t>Geodetické práce po výstavbě</t>
  </si>
  <si>
    <t>1024</t>
  </si>
  <si>
    <t>1610790986</t>
  </si>
  <si>
    <t>VRN6</t>
  </si>
  <si>
    <t>Územní vlivy</t>
  </si>
  <si>
    <t>28</t>
  </si>
  <si>
    <t>063303000</t>
  </si>
  <si>
    <t>Práce ve výškách, v hloubkách</t>
  </si>
  <si>
    <t>1167711521</t>
  </si>
  <si>
    <t>https://podminky.urs.cz/item/CS_URS_2023_01/063303000</t>
  </si>
  <si>
    <t>SEZNAM FIGUR</t>
  </si>
  <si>
    <t>Výměra</t>
  </si>
  <si>
    <t>0,4*0,12*0,035</t>
  </si>
  <si>
    <t>Použití figury:</t>
  </si>
  <si>
    <t>l1</t>
  </si>
  <si>
    <t>Zavěšené lešení, plocha podlážky.</t>
  </si>
  <si>
    <t>m^2</t>
  </si>
  <si>
    <t>3*19,0*0,6</t>
  </si>
  <si>
    <t>o1</t>
  </si>
  <si>
    <t>Plocha ochranných sítí</t>
  </si>
  <si>
    <t>3*19,0*1,5+3*19,0*0,6</t>
  </si>
  <si>
    <t>0,40*0,120</t>
  </si>
  <si>
    <t>0,4*0,035</t>
  </si>
  <si>
    <t>0,12*0,035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</si>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</sst>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501" TargetMode="External" /><Relationship Id="rId2" Type="http://schemas.openxmlformats.org/officeDocument/2006/relationships/hyperlink" Target="https://podminky.urs.cz/item/CS_URS_2023_01/997013509" TargetMode="External" /><Relationship Id="rId3" Type="http://schemas.openxmlformats.org/officeDocument/2006/relationships/hyperlink" Target="https://podminky.urs.cz/item/CS_URS_2023_01/997013811" TargetMode="External" /><Relationship Id="rId4" Type="http://schemas.openxmlformats.org/officeDocument/2006/relationships/hyperlink" Target="https://podminky.urs.cz/item/CS_URS_2023_01/762081510" TargetMode="External" /><Relationship Id="rId5" Type="http://schemas.openxmlformats.org/officeDocument/2006/relationships/hyperlink" Target="https://podminky.urs.cz/item/CS_URS_2023_01/762083122" TargetMode="External" /><Relationship Id="rId6" Type="http://schemas.openxmlformats.org/officeDocument/2006/relationships/hyperlink" Target="https://podminky.urs.cz/item/CS_URS_2023_01/762085111" TargetMode="External" /><Relationship Id="rId7" Type="http://schemas.openxmlformats.org/officeDocument/2006/relationships/hyperlink" Target="https://podminky.urs.cz/item/CS_URS_2023_01/762085811" TargetMode="External" /><Relationship Id="rId8" Type="http://schemas.openxmlformats.org/officeDocument/2006/relationships/hyperlink" Target="https://podminky.urs.cz/item/CS_URS_2023_01/998762101" TargetMode="External" /><Relationship Id="rId9" Type="http://schemas.openxmlformats.org/officeDocument/2006/relationships/hyperlink" Target="https://podminky.urs.cz/item/CS_URS_2023_01/767995112" TargetMode="External" /><Relationship Id="rId10" Type="http://schemas.openxmlformats.org/officeDocument/2006/relationships/hyperlink" Target="https://podminky.urs.cz/item/CS_URS_2023_01/767996801" TargetMode="External" /><Relationship Id="rId11" Type="http://schemas.openxmlformats.org/officeDocument/2006/relationships/hyperlink" Target="https://podminky.urs.cz/item/CS_URS_2023_01/998767101" TargetMode="External" /><Relationship Id="rId12" Type="http://schemas.openxmlformats.org/officeDocument/2006/relationships/hyperlink" Target="https://podminky.urs.cz/item/CS_URS_2023_01/783101203" TargetMode="External" /><Relationship Id="rId13" Type="http://schemas.openxmlformats.org/officeDocument/2006/relationships/hyperlink" Target="https://podminky.urs.cz/item/CS_URS_2023_01/783101401" TargetMode="External" /><Relationship Id="rId14" Type="http://schemas.openxmlformats.org/officeDocument/2006/relationships/hyperlink" Target="https://podminky.urs.cz/item/CS_URS_2023_01/783118211" TargetMode="External" /><Relationship Id="rId15" Type="http://schemas.openxmlformats.org/officeDocument/2006/relationships/hyperlink" Target="https://podminky.urs.cz/item/CS_URS_2023_01/783132101" TargetMode="External" /><Relationship Id="rId16" Type="http://schemas.openxmlformats.org/officeDocument/2006/relationships/hyperlink" Target="https://podminky.urs.cz/item/CS_URS_2023_01/063303000" TargetMode="External" /><Relationship Id="rId1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 hidden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 hidden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>
      <c r="A31" s="3"/>
      <c r="B31" s="47"/>
      <c r="C31" s="48"/>
      <c r="D31" s="53" t="s">
        <v>43</v>
      </c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5"/>
      <c r="BE37" s="39"/>
    </row>
    <row r="41" spans="1:57" s="2" customFormat="1" ht="6.95" customHeight="1">
      <c r="A41" s="39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3640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VD Klavary, oprava uložení transmise jezu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3" t="str">
        <f>IF(K8="","",K8)</f>
        <v>VD Klavary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4" t="str">
        <f>IF(AN8="","",AN8)</f>
        <v>3. 4. 2023</v>
      </c>
      <c r="AN47" s="74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6" t="str">
        <f>IF(E11="","",E11)</f>
        <v>Povodí Labe, státní podnik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5" t="str">
        <f>IF(E17="","",E17)</f>
        <v>Ing. Stanislav Winkler</v>
      </c>
      <c r="AN49" s="66"/>
      <c r="AO49" s="66"/>
      <c r="AP49" s="66"/>
      <c r="AQ49" s="41"/>
      <c r="AR49" s="45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6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5" t="str">
        <f>IF(E20="","",E20)</f>
        <v>Ing. Stanislav Winkler</v>
      </c>
      <c r="AN50" s="66"/>
      <c r="AO50" s="66"/>
      <c r="AP50" s="66"/>
      <c r="AQ50" s="41"/>
      <c r="AR50" s="45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39"/>
    </row>
    <row r="52" spans="1:57" s="2" customFormat="1" ht="29.25" customHeight="1">
      <c r="A52" s="39"/>
      <c r="B52" s="40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5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39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72</v>
      </c>
      <c r="BT54" s="111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0" s="7" customFormat="1" ht="24.75" customHeight="1">
      <c r="A55" s="112" t="s">
        <v>76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'3640 - VD Klavary, oprava...'!J28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'3640 - VD Klavary, oprava...'!P82</f>
        <v>0</v>
      </c>
      <c r="AV55" s="121">
        <f>'3640 - VD Klavary, oprava...'!J31</f>
        <v>0</v>
      </c>
      <c r="AW55" s="121">
        <f>'3640 - VD Klavary, oprava...'!J32</f>
        <v>0</v>
      </c>
      <c r="AX55" s="121">
        <f>'3640 - VD Klavary, oprava...'!J33</f>
        <v>0</v>
      </c>
      <c r="AY55" s="121">
        <f>'3640 - VD Klavary, oprava...'!J34</f>
        <v>0</v>
      </c>
      <c r="AZ55" s="121">
        <f>'3640 - VD Klavary, oprava...'!F31</f>
        <v>0</v>
      </c>
      <c r="BA55" s="121">
        <f>'3640 - VD Klavary, oprava...'!F32</f>
        <v>0</v>
      </c>
      <c r="BB55" s="121">
        <f>'3640 - VD Klavary, oprava...'!F33</f>
        <v>0</v>
      </c>
      <c r="BC55" s="121">
        <f>'3640 - VD Klavary, oprava...'!F34</f>
        <v>0</v>
      </c>
      <c r="BD55" s="123">
        <f>'3640 - VD Klavary, oprava...'!F35</f>
        <v>0</v>
      </c>
      <c r="BE55" s="7"/>
      <c r="BT55" s="124" t="s">
        <v>78</v>
      </c>
      <c r="BU55" s="124" t="s">
        <v>79</v>
      </c>
      <c r="BV55" s="124" t="s">
        <v>74</v>
      </c>
      <c r="BW55" s="124" t="s">
        <v>5</v>
      </c>
      <c r="BX55" s="124" t="s">
        <v>75</v>
      </c>
      <c r="CL55" s="124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3640 - VD Klavary, oprav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25" t="s">
        <v>80</v>
      </c>
      <c r="BA2" s="125" t="s">
        <v>81</v>
      </c>
      <c r="BB2" s="125" t="s">
        <v>19</v>
      </c>
      <c r="BC2" s="125" t="s">
        <v>82</v>
      </c>
      <c r="BD2" s="125" t="s">
        <v>83</v>
      </c>
    </row>
    <row r="3" spans="2:5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1"/>
      <c r="AT3" s="18" t="s">
        <v>84</v>
      </c>
      <c r="AZ3" s="125" t="s">
        <v>85</v>
      </c>
      <c r="BA3" s="125" t="s">
        <v>86</v>
      </c>
      <c r="BB3" s="125" t="s">
        <v>19</v>
      </c>
      <c r="BC3" s="125" t="s">
        <v>87</v>
      </c>
      <c r="BD3" s="125" t="s">
        <v>83</v>
      </c>
    </row>
    <row r="4" spans="2:56" s="1" customFormat="1" ht="24.95" customHeight="1">
      <c r="B4" s="21"/>
      <c r="D4" s="128" t="s">
        <v>88</v>
      </c>
      <c r="L4" s="21"/>
      <c r="M4" s="129" t="s">
        <v>10</v>
      </c>
      <c r="AT4" s="18" t="s">
        <v>35</v>
      </c>
      <c r="AZ4" s="125" t="s">
        <v>89</v>
      </c>
      <c r="BA4" s="125" t="s">
        <v>90</v>
      </c>
      <c r="BB4" s="125" t="s">
        <v>19</v>
      </c>
      <c r="BC4" s="125" t="s">
        <v>91</v>
      </c>
      <c r="BD4" s="125" t="s">
        <v>83</v>
      </c>
    </row>
    <row r="5" spans="2:56" s="1" customFormat="1" ht="6.95" customHeight="1">
      <c r="B5" s="21"/>
      <c r="L5" s="21"/>
      <c r="AZ5" s="125" t="s">
        <v>92</v>
      </c>
      <c r="BA5" s="125" t="s">
        <v>93</v>
      </c>
      <c r="BB5" s="125" t="s">
        <v>19</v>
      </c>
      <c r="BC5" s="125" t="s">
        <v>94</v>
      </c>
      <c r="BD5" s="125" t="s">
        <v>83</v>
      </c>
    </row>
    <row r="6" spans="1:31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39"/>
      <c r="J6" s="39"/>
      <c r="K6" s="39"/>
      <c r="L6" s="131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2" t="s">
        <v>17</v>
      </c>
      <c r="F7" s="39"/>
      <c r="G7" s="39"/>
      <c r="H7" s="39"/>
      <c r="I7" s="39"/>
      <c r="J7" s="39"/>
      <c r="K7" s="39"/>
      <c r="L7" s="13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0" t="s">
        <v>18</v>
      </c>
      <c r="E9" s="39"/>
      <c r="F9" s="133" t="s">
        <v>19</v>
      </c>
      <c r="G9" s="39"/>
      <c r="H9" s="39"/>
      <c r="I9" s="130" t="s">
        <v>20</v>
      </c>
      <c r="J9" s="133" t="s">
        <v>19</v>
      </c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0" t="s">
        <v>21</v>
      </c>
      <c r="E10" s="39"/>
      <c r="F10" s="133" t="s">
        <v>22</v>
      </c>
      <c r="G10" s="39"/>
      <c r="H10" s="39"/>
      <c r="I10" s="130" t="s">
        <v>23</v>
      </c>
      <c r="J10" s="134" t="str">
        <f>'Rekapitulace stavby'!AN8</f>
        <v>3. 4. 2023</v>
      </c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0" t="s">
        <v>26</v>
      </c>
      <c r="J12" s="133" t="s">
        <v>27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3" t="s">
        <v>28</v>
      </c>
      <c r="F13" s="39"/>
      <c r="G13" s="39"/>
      <c r="H13" s="39"/>
      <c r="I13" s="130" t="s">
        <v>29</v>
      </c>
      <c r="J13" s="133" t="s">
        <v>30</v>
      </c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0" t="s">
        <v>31</v>
      </c>
      <c r="E15" s="39"/>
      <c r="F15" s="39"/>
      <c r="G15" s="39"/>
      <c r="H15" s="39"/>
      <c r="I15" s="130" t="s">
        <v>26</v>
      </c>
      <c r="J15" s="34" t="str">
        <f>'Rekapitulace stavby'!AN13</f>
        <v>Vyplň údaj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3"/>
      <c r="G16" s="133"/>
      <c r="H16" s="133"/>
      <c r="I16" s="130" t="s">
        <v>29</v>
      </c>
      <c r="J16" s="34" t="str">
        <f>'Rekapitulace stavby'!AN14</f>
        <v>Vyplň údaj</v>
      </c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0" t="s">
        <v>33</v>
      </c>
      <c r="E18" s="39"/>
      <c r="F18" s="39"/>
      <c r="G18" s="39"/>
      <c r="H18" s="39"/>
      <c r="I18" s="130" t="s">
        <v>26</v>
      </c>
      <c r="J18" s="133" t="s">
        <v>19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3" t="s">
        <v>34</v>
      </c>
      <c r="F19" s="39"/>
      <c r="G19" s="39"/>
      <c r="H19" s="39"/>
      <c r="I19" s="130" t="s">
        <v>29</v>
      </c>
      <c r="J19" s="133" t="s">
        <v>19</v>
      </c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0" t="s">
        <v>36</v>
      </c>
      <c r="E21" s="39"/>
      <c r="F21" s="39"/>
      <c r="G21" s="39"/>
      <c r="H21" s="39"/>
      <c r="I21" s="130" t="s">
        <v>26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3" t="s">
        <v>34</v>
      </c>
      <c r="F22" s="39"/>
      <c r="G22" s="39"/>
      <c r="H22" s="39"/>
      <c r="I22" s="130" t="s">
        <v>29</v>
      </c>
      <c r="J22" s="133" t="s">
        <v>19</v>
      </c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0" t="s">
        <v>37</v>
      </c>
      <c r="E24" s="39"/>
      <c r="F24" s="39"/>
      <c r="G24" s="39"/>
      <c r="H24" s="39"/>
      <c r="I24" s="39"/>
      <c r="J24" s="39"/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5"/>
      <c r="B25" s="136"/>
      <c r="C25" s="135"/>
      <c r="D25" s="135"/>
      <c r="E25" s="137" t="s">
        <v>38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9"/>
      <c r="E27" s="139"/>
      <c r="F27" s="139"/>
      <c r="G27" s="139"/>
      <c r="H27" s="139"/>
      <c r="I27" s="139"/>
      <c r="J27" s="139"/>
      <c r="K27" s="139"/>
      <c r="L27" s="13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0" t="s">
        <v>39</v>
      </c>
      <c r="E28" s="39"/>
      <c r="F28" s="39"/>
      <c r="G28" s="39"/>
      <c r="H28" s="39"/>
      <c r="I28" s="39"/>
      <c r="J28" s="141">
        <f>ROUND(J82,2)</f>
        <v>0</v>
      </c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2" t="s">
        <v>41</v>
      </c>
      <c r="G30" s="39"/>
      <c r="H30" s="39"/>
      <c r="I30" s="142" t="s">
        <v>40</v>
      </c>
      <c r="J30" s="142" t="s">
        <v>42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 hidden="1">
      <c r="A31" s="39"/>
      <c r="B31" s="45"/>
      <c r="C31" s="39"/>
      <c r="D31" s="143" t="s">
        <v>43</v>
      </c>
      <c r="E31" s="130" t="s">
        <v>44</v>
      </c>
      <c r="F31" s="144">
        <f>ROUND((SUM(BE82:BE196)),2)</f>
        <v>0</v>
      </c>
      <c r="G31" s="39"/>
      <c r="H31" s="39"/>
      <c r="I31" s="145">
        <v>0.21</v>
      </c>
      <c r="J31" s="144">
        <f>ROUND(((SUM(BE82:BE196))*I31),2)</f>
        <v>0</v>
      </c>
      <c r="K31" s="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130" t="s">
        <v>45</v>
      </c>
      <c r="F32" s="144">
        <f>ROUND((SUM(BF82:BF196)),2)</f>
        <v>0</v>
      </c>
      <c r="G32" s="39"/>
      <c r="H32" s="39"/>
      <c r="I32" s="145">
        <v>0.15</v>
      </c>
      <c r="J32" s="144">
        <f>ROUND(((SUM(BF82:BF196))*I32),2)</f>
        <v>0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30" t="s">
        <v>43</v>
      </c>
      <c r="E33" s="130" t="s">
        <v>46</v>
      </c>
      <c r="F33" s="144">
        <f>ROUND((SUM(BG82:BG196)),2)</f>
        <v>0</v>
      </c>
      <c r="G33" s="39"/>
      <c r="H33" s="39"/>
      <c r="I33" s="145">
        <v>0.21</v>
      </c>
      <c r="J33" s="144">
        <f>0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0" t="s">
        <v>47</v>
      </c>
      <c r="F34" s="144">
        <f>ROUND((SUM(BH82:BH196)),2)</f>
        <v>0</v>
      </c>
      <c r="G34" s="39"/>
      <c r="H34" s="39"/>
      <c r="I34" s="145">
        <v>0.15</v>
      </c>
      <c r="J34" s="144">
        <f>0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0" t="s">
        <v>48</v>
      </c>
      <c r="F35" s="144">
        <f>ROUND((SUM(BI82:BI196)),2)</f>
        <v>0</v>
      </c>
      <c r="G35" s="39"/>
      <c r="H35" s="39"/>
      <c r="I35" s="145">
        <v>0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6"/>
      <c r="D37" s="147" t="s">
        <v>49</v>
      </c>
      <c r="E37" s="148"/>
      <c r="F37" s="148"/>
      <c r="G37" s="149" t="s">
        <v>50</v>
      </c>
      <c r="H37" s="150" t="s">
        <v>51</v>
      </c>
      <c r="I37" s="148"/>
      <c r="J37" s="151">
        <f>SUM(J28:J35)</f>
        <v>0</v>
      </c>
      <c r="K37" s="152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3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95</v>
      </c>
      <c r="D43" s="41"/>
      <c r="E43" s="41"/>
      <c r="F43" s="41"/>
      <c r="G43" s="41"/>
      <c r="H43" s="41"/>
      <c r="I43" s="41"/>
      <c r="J43" s="41"/>
      <c r="K43" s="41"/>
      <c r="L43" s="13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1" t="str">
        <f>E7</f>
        <v>VD Klavary, oprava uložení transmise jezu</v>
      </c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VD Klavary</v>
      </c>
      <c r="G48" s="41"/>
      <c r="H48" s="41"/>
      <c r="I48" s="33" t="s">
        <v>23</v>
      </c>
      <c r="J48" s="74" t="str">
        <f>IF(J10="","",J10)</f>
        <v>3. 4. 2023</v>
      </c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Povodí Labe, státní podnik</v>
      </c>
      <c r="G50" s="41"/>
      <c r="H50" s="41"/>
      <c r="I50" s="33" t="s">
        <v>33</v>
      </c>
      <c r="J50" s="37" t="str">
        <f>E19</f>
        <v>Ing. Stanislav Winkler</v>
      </c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31</v>
      </c>
      <c r="D51" s="41"/>
      <c r="E51" s="41"/>
      <c r="F51" s="28" t="str">
        <f>IF(E16="","",E16)</f>
        <v>Vyplň údaj</v>
      </c>
      <c r="G51" s="41"/>
      <c r="H51" s="41"/>
      <c r="I51" s="33" t="s">
        <v>36</v>
      </c>
      <c r="J51" s="37" t="str">
        <f>E22</f>
        <v>Ing. Stanislav Winkler</v>
      </c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7" t="s">
        <v>96</v>
      </c>
      <c r="D53" s="158"/>
      <c r="E53" s="158"/>
      <c r="F53" s="158"/>
      <c r="G53" s="158"/>
      <c r="H53" s="158"/>
      <c r="I53" s="158"/>
      <c r="J53" s="159" t="s">
        <v>97</v>
      </c>
      <c r="K53" s="158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60" t="s">
        <v>71</v>
      </c>
      <c r="D55" s="41"/>
      <c r="E55" s="41"/>
      <c r="F55" s="41"/>
      <c r="G55" s="41"/>
      <c r="H55" s="41"/>
      <c r="I55" s="41"/>
      <c r="J55" s="104">
        <f>J82</f>
        <v>0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98</v>
      </c>
    </row>
    <row r="56" spans="1:31" s="9" customFormat="1" ht="24.95" customHeight="1">
      <c r="A56" s="9"/>
      <c r="B56" s="161"/>
      <c r="C56" s="162"/>
      <c r="D56" s="163" t="s">
        <v>99</v>
      </c>
      <c r="E56" s="164"/>
      <c r="F56" s="164"/>
      <c r="G56" s="164"/>
      <c r="H56" s="164"/>
      <c r="I56" s="164"/>
      <c r="J56" s="165">
        <f>J83</f>
        <v>0</v>
      </c>
      <c r="K56" s="162"/>
      <c r="L56" s="16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7"/>
      <c r="C57" s="168"/>
      <c r="D57" s="169" t="s">
        <v>100</v>
      </c>
      <c r="E57" s="170"/>
      <c r="F57" s="170"/>
      <c r="G57" s="170"/>
      <c r="H57" s="170"/>
      <c r="I57" s="170"/>
      <c r="J57" s="171">
        <f>J84</f>
        <v>0</v>
      </c>
      <c r="K57" s="168"/>
      <c r="L57" s="17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9" customFormat="1" ht="24.95" customHeight="1">
      <c r="A58" s="9"/>
      <c r="B58" s="161"/>
      <c r="C58" s="162"/>
      <c r="D58" s="163" t="s">
        <v>101</v>
      </c>
      <c r="E58" s="164"/>
      <c r="F58" s="164"/>
      <c r="G58" s="164"/>
      <c r="H58" s="164"/>
      <c r="I58" s="164"/>
      <c r="J58" s="165">
        <f>J105</f>
        <v>0</v>
      </c>
      <c r="K58" s="162"/>
      <c r="L58" s="166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7"/>
      <c r="C59" s="168"/>
      <c r="D59" s="169" t="s">
        <v>102</v>
      </c>
      <c r="E59" s="170"/>
      <c r="F59" s="170"/>
      <c r="G59" s="170"/>
      <c r="H59" s="170"/>
      <c r="I59" s="170"/>
      <c r="J59" s="171">
        <f>J106</f>
        <v>0</v>
      </c>
      <c r="K59" s="168"/>
      <c r="L59" s="17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J145</f>
        <v>0</v>
      </c>
      <c r="K60" s="168"/>
      <c r="L60" s="17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7"/>
      <c r="C61" s="168"/>
      <c r="D61" s="169" t="s">
        <v>104</v>
      </c>
      <c r="E61" s="170"/>
      <c r="F61" s="170"/>
      <c r="G61" s="170"/>
      <c r="H61" s="170"/>
      <c r="I61" s="170"/>
      <c r="J61" s="171">
        <f>J172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105</v>
      </c>
      <c r="E62" s="164"/>
      <c r="F62" s="164"/>
      <c r="G62" s="164"/>
      <c r="H62" s="164"/>
      <c r="I62" s="164"/>
      <c r="J62" s="165">
        <f>J189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106</v>
      </c>
      <c r="E63" s="170"/>
      <c r="F63" s="170"/>
      <c r="G63" s="170"/>
      <c r="H63" s="170"/>
      <c r="I63" s="170"/>
      <c r="J63" s="171">
        <f>J190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107</v>
      </c>
      <c r="E64" s="170"/>
      <c r="F64" s="170"/>
      <c r="G64" s="170"/>
      <c r="H64" s="170"/>
      <c r="I64" s="170"/>
      <c r="J64" s="171">
        <f>J193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1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108</v>
      </c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1" t="str">
        <f>E7</f>
        <v>VD Klavary, oprava uložení transmise jezu</v>
      </c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F10</f>
        <v>VD Klavary</v>
      </c>
      <c r="G76" s="41"/>
      <c r="H76" s="41"/>
      <c r="I76" s="33" t="s">
        <v>23</v>
      </c>
      <c r="J76" s="74" t="str">
        <f>IF(J10="","",J10)</f>
        <v>3. 4. 2023</v>
      </c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E13</f>
        <v>Povodí Labe, státní podnik</v>
      </c>
      <c r="G78" s="41"/>
      <c r="H78" s="41"/>
      <c r="I78" s="33" t="s">
        <v>33</v>
      </c>
      <c r="J78" s="37" t="str">
        <f>E19</f>
        <v>Ing. Stanislav Winkler</v>
      </c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31</v>
      </c>
      <c r="D79" s="41"/>
      <c r="E79" s="41"/>
      <c r="F79" s="28" t="str">
        <f>IF(E16="","",E16)</f>
        <v>Vyplň údaj</v>
      </c>
      <c r="G79" s="41"/>
      <c r="H79" s="41"/>
      <c r="I79" s="33" t="s">
        <v>36</v>
      </c>
      <c r="J79" s="37" t="str">
        <f>E22</f>
        <v>Ing. Stanislav Winkler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3"/>
      <c r="B81" s="174"/>
      <c r="C81" s="175" t="s">
        <v>109</v>
      </c>
      <c r="D81" s="176" t="s">
        <v>58</v>
      </c>
      <c r="E81" s="176" t="s">
        <v>54</v>
      </c>
      <c r="F81" s="176" t="s">
        <v>55</v>
      </c>
      <c r="G81" s="176" t="s">
        <v>110</v>
      </c>
      <c r="H81" s="176" t="s">
        <v>111</v>
      </c>
      <c r="I81" s="176" t="s">
        <v>112</v>
      </c>
      <c r="J81" s="176" t="s">
        <v>97</v>
      </c>
      <c r="K81" s="177" t="s">
        <v>113</v>
      </c>
      <c r="L81" s="178"/>
      <c r="M81" s="94" t="s">
        <v>19</v>
      </c>
      <c r="N81" s="95" t="s">
        <v>43</v>
      </c>
      <c r="O81" s="95" t="s">
        <v>114</v>
      </c>
      <c r="P81" s="95" t="s">
        <v>115</v>
      </c>
      <c r="Q81" s="95" t="s">
        <v>116</v>
      </c>
      <c r="R81" s="95" t="s">
        <v>117</v>
      </c>
      <c r="S81" s="95" t="s">
        <v>118</v>
      </c>
      <c r="T81" s="96" t="s">
        <v>119</v>
      </c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</row>
    <row r="82" spans="1:63" s="2" customFormat="1" ht="22.8" customHeight="1">
      <c r="A82" s="39"/>
      <c r="B82" s="40"/>
      <c r="C82" s="101" t="s">
        <v>120</v>
      </c>
      <c r="D82" s="41"/>
      <c r="E82" s="41"/>
      <c r="F82" s="41"/>
      <c r="G82" s="41"/>
      <c r="H82" s="41"/>
      <c r="I82" s="41"/>
      <c r="J82" s="179">
        <f>BK82</f>
        <v>0</v>
      </c>
      <c r="K82" s="41"/>
      <c r="L82" s="45"/>
      <c r="M82" s="97"/>
      <c r="N82" s="180"/>
      <c r="O82" s="98"/>
      <c r="P82" s="181">
        <f>P83+P105+P189</f>
        <v>0</v>
      </c>
      <c r="Q82" s="98"/>
      <c r="R82" s="181">
        <f>R83+R105+R189</f>
        <v>0.070163334432</v>
      </c>
      <c r="S82" s="98"/>
      <c r="T82" s="182">
        <f>T83+T105+T189</f>
        <v>0.486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98</v>
      </c>
      <c r="BK82" s="183">
        <f>BK83+BK105+BK189</f>
        <v>0</v>
      </c>
    </row>
    <row r="83" spans="1:63" s="12" customFormat="1" ht="25.9" customHeight="1">
      <c r="A83" s="12"/>
      <c r="B83" s="184"/>
      <c r="C83" s="185"/>
      <c r="D83" s="186" t="s">
        <v>72</v>
      </c>
      <c r="E83" s="187" t="s">
        <v>121</v>
      </c>
      <c r="F83" s="187" t="s">
        <v>122</v>
      </c>
      <c r="G83" s="185"/>
      <c r="H83" s="185"/>
      <c r="I83" s="188"/>
      <c r="J83" s="189">
        <f>BK83</f>
        <v>0</v>
      </c>
      <c r="K83" s="185"/>
      <c r="L83" s="190"/>
      <c r="M83" s="191"/>
      <c r="N83" s="192"/>
      <c r="O83" s="192"/>
      <c r="P83" s="193">
        <f>P84</f>
        <v>0</v>
      </c>
      <c r="Q83" s="192"/>
      <c r="R83" s="193">
        <f>R84</f>
        <v>0</v>
      </c>
      <c r="S83" s="192"/>
      <c r="T83" s="194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5" t="s">
        <v>78</v>
      </c>
      <c r="AT83" s="196" t="s">
        <v>72</v>
      </c>
      <c r="AU83" s="196" t="s">
        <v>73</v>
      </c>
      <c r="AY83" s="195" t="s">
        <v>123</v>
      </c>
      <c r="BK83" s="197">
        <f>BK84</f>
        <v>0</v>
      </c>
    </row>
    <row r="84" spans="1:63" s="12" customFormat="1" ht="22.8" customHeight="1">
      <c r="A84" s="12"/>
      <c r="B84" s="184"/>
      <c r="C84" s="185"/>
      <c r="D84" s="186" t="s">
        <v>72</v>
      </c>
      <c r="E84" s="198" t="s">
        <v>124</v>
      </c>
      <c r="F84" s="198" t="s">
        <v>125</v>
      </c>
      <c r="G84" s="185"/>
      <c r="H84" s="185"/>
      <c r="I84" s="188"/>
      <c r="J84" s="199">
        <f>BK84</f>
        <v>0</v>
      </c>
      <c r="K84" s="185"/>
      <c r="L84" s="190"/>
      <c r="M84" s="191"/>
      <c r="N84" s="192"/>
      <c r="O84" s="192"/>
      <c r="P84" s="193">
        <f>SUM(P85:P104)</f>
        <v>0</v>
      </c>
      <c r="Q84" s="192"/>
      <c r="R84" s="193">
        <f>SUM(R85:R104)</f>
        <v>0</v>
      </c>
      <c r="S84" s="192"/>
      <c r="T84" s="194">
        <f>SUM(T85:T104)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72</v>
      </c>
      <c r="AU84" s="196" t="s">
        <v>78</v>
      </c>
      <c r="AY84" s="195" t="s">
        <v>123</v>
      </c>
      <c r="BK84" s="197">
        <f>SUM(BK85:BK104)</f>
        <v>0</v>
      </c>
    </row>
    <row r="85" spans="1:65" s="2" customFormat="1" ht="16.5" customHeight="1">
      <c r="A85" s="39"/>
      <c r="B85" s="40"/>
      <c r="C85" s="200" t="s">
        <v>126</v>
      </c>
      <c r="D85" s="200" t="s">
        <v>127</v>
      </c>
      <c r="E85" s="201" t="s">
        <v>128</v>
      </c>
      <c r="F85" s="202" t="s">
        <v>129</v>
      </c>
      <c r="G85" s="203" t="s">
        <v>130</v>
      </c>
      <c r="H85" s="204">
        <v>0.049</v>
      </c>
      <c r="I85" s="205"/>
      <c r="J85" s="206">
        <f>ROUND(I85*H85,2)</f>
        <v>0</v>
      </c>
      <c r="K85" s="202" t="s">
        <v>131</v>
      </c>
      <c r="L85" s="45"/>
      <c r="M85" s="207" t="s">
        <v>19</v>
      </c>
      <c r="N85" s="208" t="s">
        <v>46</v>
      </c>
      <c r="O85" s="86"/>
      <c r="P85" s="209">
        <f>O85*H85</f>
        <v>0</v>
      </c>
      <c r="Q85" s="209">
        <v>0</v>
      </c>
      <c r="R85" s="209">
        <f>Q85*H85</f>
        <v>0</v>
      </c>
      <c r="S85" s="209">
        <v>0</v>
      </c>
      <c r="T85" s="21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1" t="s">
        <v>132</v>
      </c>
      <c r="AT85" s="211" t="s">
        <v>127</v>
      </c>
      <c r="AU85" s="211" t="s">
        <v>84</v>
      </c>
      <c r="AY85" s="18" t="s">
        <v>123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8" t="s">
        <v>132</v>
      </c>
      <c r="BK85" s="212">
        <f>ROUND(I85*H85,2)</f>
        <v>0</v>
      </c>
      <c r="BL85" s="18" t="s">
        <v>132</v>
      </c>
      <c r="BM85" s="211" t="s">
        <v>133</v>
      </c>
    </row>
    <row r="86" spans="1:47" s="2" customFormat="1" ht="12">
      <c r="A86" s="39"/>
      <c r="B86" s="40"/>
      <c r="C86" s="41"/>
      <c r="D86" s="213" t="s">
        <v>134</v>
      </c>
      <c r="E86" s="41"/>
      <c r="F86" s="214" t="s">
        <v>135</v>
      </c>
      <c r="G86" s="41"/>
      <c r="H86" s="41"/>
      <c r="I86" s="215"/>
      <c r="J86" s="41"/>
      <c r="K86" s="41"/>
      <c r="L86" s="45"/>
      <c r="M86" s="216"/>
      <c r="N86" s="217"/>
      <c r="O86" s="86"/>
      <c r="P86" s="86"/>
      <c r="Q86" s="86"/>
      <c r="R86" s="86"/>
      <c r="S86" s="86"/>
      <c r="T86" s="87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134</v>
      </c>
      <c r="AU86" s="18" t="s">
        <v>84</v>
      </c>
    </row>
    <row r="87" spans="1:47" s="2" customFormat="1" ht="12">
      <c r="A87" s="39"/>
      <c r="B87" s="40"/>
      <c r="C87" s="41"/>
      <c r="D87" s="218" t="s">
        <v>136</v>
      </c>
      <c r="E87" s="41"/>
      <c r="F87" s="219" t="s">
        <v>137</v>
      </c>
      <c r="G87" s="41"/>
      <c r="H87" s="41"/>
      <c r="I87" s="215"/>
      <c r="J87" s="41"/>
      <c r="K87" s="41"/>
      <c r="L87" s="45"/>
      <c r="M87" s="216"/>
      <c r="N87" s="217"/>
      <c r="O87" s="86"/>
      <c r="P87" s="86"/>
      <c r="Q87" s="86"/>
      <c r="R87" s="86"/>
      <c r="S87" s="86"/>
      <c r="T87" s="87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136</v>
      </c>
      <c r="AU87" s="18" t="s">
        <v>84</v>
      </c>
    </row>
    <row r="88" spans="1:51" s="13" customFormat="1" ht="12">
      <c r="A88" s="13"/>
      <c r="B88" s="220"/>
      <c r="C88" s="221"/>
      <c r="D88" s="213" t="s">
        <v>138</v>
      </c>
      <c r="E88" s="222" t="s">
        <v>19</v>
      </c>
      <c r="F88" s="223" t="s">
        <v>139</v>
      </c>
      <c r="G88" s="221"/>
      <c r="H88" s="224">
        <v>0.034</v>
      </c>
      <c r="I88" s="225"/>
      <c r="J88" s="221"/>
      <c r="K88" s="221"/>
      <c r="L88" s="226"/>
      <c r="M88" s="227"/>
      <c r="N88" s="228"/>
      <c r="O88" s="228"/>
      <c r="P88" s="228"/>
      <c r="Q88" s="228"/>
      <c r="R88" s="228"/>
      <c r="S88" s="228"/>
      <c r="T88" s="22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0" t="s">
        <v>138</v>
      </c>
      <c r="AU88" s="230" t="s">
        <v>84</v>
      </c>
      <c r="AV88" s="13" t="s">
        <v>84</v>
      </c>
      <c r="AW88" s="13" t="s">
        <v>35</v>
      </c>
      <c r="AX88" s="13" t="s">
        <v>73</v>
      </c>
      <c r="AY88" s="230" t="s">
        <v>123</v>
      </c>
    </row>
    <row r="89" spans="1:51" s="14" customFormat="1" ht="12">
      <c r="A89" s="14"/>
      <c r="B89" s="231"/>
      <c r="C89" s="232"/>
      <c r="D89" s="213" t="s">
        <v>138</v>
      </c>
      <c r="E89" s="233" t="s">
        <v>19</v>
      </c>
      <c r="F89" s="234" t="s">
        <v>140</v>
      </c>
      <c r="G89" s="232"/>
      <c r="H89" s="233" t="s">
        <v>19</v>
      </c>
      <c r="I89" s="235"/>
      <c r="J89" s="232"/>
      <c r="K89" s="232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138</v>
      </c>
      <c r="AU89" s="240" t="s">
        <v>84</v>
      </c>
      <c r="AV89" s="14" t="s">
        <v>78</v>
      </c>
      <c r="AW89" s="14" t="s">
        <v>35</v>
      </c>
      <c r="AX89" s="14" t="s">
        <v>73</v>
      </c>
      <c r="AY89" s="240" t="s">
        <v>123</v>
      </c>
    </row>
    <row r="90" spans="1:51" s="13" customFormat="1" ht="12">
      <c r="A90" s="13"/>
      <c r="B90" s="220"/>
      <c r="C90" s="221"/>
      <c r="D90" s="213" t="s">
        <v>138</v>
      </c>
      <c r="E90" s="222" t="s">
        <v>19</v>
      </c>
      <c r="F90" s="223" t="s">
        <v>141</v>
      </c>
      <c r="G90" s="221"/>
      <c r="H90" s="224">
        <v>0.015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138</v>
      </c>
      <c r="AU90" s="230" t="s">
        <v>84</v>
      </c>
      <c r="AV90" s="13" t="s">
        <v>84</v>
      </c>
      <c r="AW90" s="13" t="s">
        <v>35</v>
      </c>
      <c r="AX90" s="13" t="s">
        <v>73</v>
      </c>
      <c r="AY90" s="230" t="s">
        <v>123</v>
      </c>
    </row>
    <row r="91" spans="1:51" s="14" customFormat="1" ht="12">
      <c r="A91" s="14"/>
      <c r="B91" s="231"/>
      <c r="C91" s="232"/>
      <c r="D91" s="213" t="s">
        <v>138</v>
      </c>
      <c r="E91" s="233" t="s">
        <v>19</v>
      </c>
      <c r="F91" s="234" t="s">
        <v>142</v>
      </c>
      <c r="G91" s="232"/>
      <c r="H91" s="233" t="s">
        <v>19</v>
      </c>
      <c r="I91" s="235"/>
      <c r="J91" s="232"/>
      <c r="K91" s="232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138</v>
      </c>
      <c r="AU91" s="240" t="s">
        <v>84</v>
      </c>
      <c r="AV91" s="14" t="s">
        <v>78</v>
      </c>
      <c r="AW91" s="14" t="s">
        <v>35</v>
      </c>
      <c r="AX91" s="14" t="s">
        <v>73</v>
      </c>
      <c r="AY91" s="240" t="s">
        <v>123</v>
      </c>
    </row>
    <row r="92" spans="1:51" s="15" customFormat="1" ht="12">
      <c r="A92" s="15"/>
      <c r="B92" s="241"/>
      <c r="C92" s="242"/>
      <c r="D92" s="213" t="s">
        <v>138</v>
      </c>
      <c r="E92" s="243" t="s">
        <v>19</v>
      </c>
      <c r="F92" s="244" t="s">
        <v>143</v>
      </c>
      <c r="G92" s="242"/>
      <c r="H92" s="245">
        <v>0.049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1" t="s">
        <v>138</v>
      </c>
      <c r="AU92" s="251" t="s">
        <v>84</v>
      </c>
      <c r="AV92" s="15" t="s">
        <v>132</v>
      </c>
      <c r="AW92" s="15" t="s">
        <v>35</v>
      </c>
      <c r="AX92" s="15" t="s">
        <v>78</v>
      </c>
      <c r="AY92" s="251" t="s">
        <v>123</v>
      </c>
    </row>
    <row r="93" spans="1:65" s="2" customFormat="1" ht="16.5" customHeight="1">
      <c r="A93" s="39"/>
      <c r="B93" s="40"/>
      <c r="C93" s="200" t="s">
        <v>144</v>
      </c>
      <c r="D93" s="200" t="s">
        <v>127</v>
      </c>
      <c r="E93" s="201" t="s">
        <v>145</v>
      </c>
      <c r="F93" s="202" t="s">
        <v>146</v>
      </c>
      <c r="G93" s="203" t="s">
        <v>130</v>
      </c>
      <c r="H93" s="204">
        <v>0.247</v>
      </c>
      <c r="I93" s="205"/>
      <c r="J93" s="206">
        <f>ROUND(I93*H93,2)</f>
        <v>0</v>
      </c>
      <c r="K93" s="202" t="s">
        <v>131</v>
      </c>
      <c r="L93" s="45"/>
      <c r="M93" s="207" t="s">
        <v>19</v>
      </c>
      <c r="N93" s="208" t="s">
        <v>46</v>
      </c>
      <c r="O93" s="86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1" t="s">
        <v>132</v>
      </c>
      <c r="AT93" s="211" t="s">
        <v>127</v>
      </c>
      <c r="AU93" s="211" t="s">
        <v>84</v>
      </c>
      <c r="AY93" s="18" t="s">
        <v>123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8" t="s">
        <v>132</v>
      </c>
      <c r="BK93" s="212">
        <f>ROUND(I93*H93,2)</f>
        <v>0</v>
      </c>
      <c r="BL93" s="18" t="s">
        <v>132</v>
      </c>
      <c r="BM93" s="211" t="s">
        <v>147</v>
      </c>
    </row>
    <row r="94" spans="1:47" s="2" customFormat="1" ht="12">
      <c r="A94" s="39"/>
      <c r="B94" s="40"/>
      <c r="C94" s="41"/>
      <c r="D94" s="213" t="s">
        <v>134</v>
      </c>
      <c r="E94" s="41"/>
      <c r="F94" s="214" t="s">
        <v>148</v>
      </c>
      <c r="G94" s="41"/>
      <c r="H94" s="41"/>
      <c r="I94" s="215"/>
      <c r="J94" s="41"/>
      <c r="K94" s="41"/>
      <c r="L94" s="45"/>
      <c r="M94" s="216"/>
      <c r="N94" s="217"/>
      <c r="O94" s="86"/>
      <c r="P94" s="86"/>
      <c r="Q94" s="86"/>
      <c r="R94" s="86"/>
      <c r="S94" s="86"/>
      <c r="T94" s="87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84</v>
      </c>
    </row>
    <row r="95" spans="1:47" s="2" customFormat="1" ht="12">
      <c r="A95" s="39"/>
      <c r="B95" s="40"/>
      <c r="C95" s="41"/>
      <c r="D95" s="218" t="s">
        <v>136</v>
      </c>
      <c r="E95" s="41"/>
      <c r="F95" s="219" t="s">
        <v>149</v>
      </c>
      <c r="G95" s="41"/>
      <c r="H95" s="41"/>
      <c r="I95" s="215"/>
      <c r="J95" s="41"/>
      <c r="K95" s="41"/>
      <c r="L95" s="45"/>
      <c r="M95" s="216"/>
      <c r="N95" s="217"/>
      <c r="O95" s="86"/>
      <c r="P95" s="86"/>
      <c r="Q95" s="86"/>
      <c r="R95" s="86"/>
      <c r="S95" s="86"/>
      <c r="T95" s="87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136</v>
      </c>
      <c r="AU95" s="18" t="s">
        <v>84</v>
      </c>
    </row>
    <row r="96" spans="1:51" s="13" customFormat="1" ht="12">
      <c r="A96" s="13"/>
      <c r="B96" s="220"/>
      <c r="C96" s="221"/>
      <c r="D96" s="213" t="s">
        <v>138</v>
      </c>
      <c r="E96" s="222" t="s">
        <v>19</v>
      </c>
      <c r="F96" s="223" t="s">
        <v>150</v>
      </c>
      <c r="G96" s="221"/>
      <c r="H96" s="224">
        <v>0.172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138</v>
      </c>
      <c r="AU96" s="230" t="s">
        <v>84</v>
      </c>
      <c r="AV96" s="13" t="s">
        <v>84</v>
      </c>
      <c r="AW96" s="13" t="s">
        <v>35</v>
      </c>
      <c r="AX96" s="13" t="s">
        <v>73</v>
      </c>
      <c r="AY96" s="230" t="s">
        <v>123</v>
      </c>
    </row>
    <row r="97" spans="1:51" s="14" customFormat="1" ht="12">
      <c r="A97" s="14"/>
      <c r="B97" s="231"/>
      <c r="C97" s="232"/>
      <c r="D97" s="213" t="s">
        <v>138</v>
      </c>
      <c r="E97" s="233" t="s">
        <v>19</v>
      </c>
      <c r="F97" s="234" t="s">
        <v>140</v>
      </c>
      <c r="G97" s="232"/>
      <c r="H97" s="233" t="s">
        <v>19</v>
      </c>
      <c r="I97" s="235"/>
      <c r="J97" s="232"/>
      <c r="K97" s="232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138</v>
      </c>
      <c r="AU97" s="240" t="s">
        <v>84</v>
      </c>
      <c r="AV97" s="14" t="s">
        <v>78</v>
      </c>
      <c r="AW97" s="14" t="s">
        <v>35</v>
      </c>
      <c r="AX97" s="14" t="s">
        <v>73</v>
      </c>
      <c r="AY97" s="240" t="s">
        <v>123</v>
      </c>
    </row>
    <row r="98" spans="1:51" s="13" customFormat="1" ht="12">
      <c r="A98" s="13"/>
      <c r="B98" s="220"/>
      <c r="C98" s="221"/>
      <c r="D98" s="213" t="s">
        <v>138</v>
      </c>
      <c r="E98" s="222" t="s">
        <v>19</v>
      </c>
      <c r="F98" s="223" t="s">
        <v>151</v>
      </c>
      <c r="G98" s="221"/>
      <c r="H98" s="224">
        <v>0.075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138</v>
      </c>
      <c r="AU98" s="230" t="s">
        <v>84</v>
      </c>
      <c r="AV98" s="13" t="s">
        <v>84</v>
      </c>
      <c r="AW98" s="13" t="s">
        <v>35</v>
      </c>
      <c r="AX98" s="13" t="s">
        <v>73</v>
      </c>
      <c r="AY98" s="230" t="s">
        <v>123</v>
      </c>
    </row>
    <row r="99" spans="1:51" s="14" customFormat="1" ht="12">
      <c r="A99" s="14"/>
      <c r="B99" s="231"/>
      <c r="C99" s="232"/>
      <c r="D99" s="213" t="s">
        <v>138</v>
      </c>
      <c r="E99" s="233" t="s">
        <v>19</v>
      </c>
      <c r="F99" s="234" t="s">
        <v>142</v>
      </c>
      <c r="G99" s="232"/>
      <c r="H99" s="233" t="s">
        <v>19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138</v>
      </c>
      <c r="AU99" s="240" t="s">
        <v>84</v>
      </c>
      <c r="AV99" s="14" t="s">
        <v>78</v>
      </c>
      <c r="AW99" s="14" t="s">
        <v>35</v>
      </c>
      <c r="AX99" s="14" t="s">
        <v>73</v>
      </c>
      <c r="AY99" s="240" t="s">
        <v>123</v>
      </c>
    </row>
    <row r="100" spans="1:51" s="15" customFormat="1" ht="12">
      <c r="A100" s="15"/>
      <c r="B100" s="241"/>
      <c r="C100" s="242"/>
      <c r="D100" s="213" t="s">
        <v>138</v>
      </c>
      <c r="E100" s="243" t="s">
        <v>19</v>
      </c>
      <c r="F100" s="244" t="s">
        <v>143</v>
      </c>
      <c r="G100" s="242"/>
      <c r="H100" s="245">
        <v>0.247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1" t="s">
        <v>138</v>
      </c>
      <c r="AU100" s="251" t="s">
        <v>84</v>
      </c>
      <c r="AV100" s="15" t="s">
        <v>132</v>
      </c>
      <c r="AW100" s="15" t="s">
        <v>35</v>
      </c>
      <c r="AX100" s="15" t="s">
        <v>78</v>
      </c>
      <c r="AY100" s="251" t="s">
        <v>123</v>
      </c>
    </row>
    <row r="101" spans="1:65" s="2" customFormat="1" ht="21.75" customHeight="1">
      <c r="A101" s="39"/>
      <c r="B101" s="40"/>
      <c r="C101" s="200" t="s">
        <v>152</v>
      </c>
      <c r="D101" s="200" t="s">
        <v>127</v>
      </c>
      <c r="E101" s="201" t="s">
        <v>153</v>
      </c>
      <c r="F101" s="202" t="s">
        <v>154</v>
      </c>
      <c r="G101" s="203" t="s">
        <v>130</v>
      </c>
      <c r="H101" s="204">
        <v>0.034</v>
      </c>
      <c r="I101" s="205"/>
      <c r="J101" s="206">
        <f>ROUND(I101*H101,2)</f>
        <v>0</v>
      </c>
      <c r="K101" s="202" t="s">
        <v>131</v>
      </c>
      <c r="L101" s="45"/>
      <c r="M101" s="207" t="s">
        <v>19</v>
      </c>
      <c r="N101" s="208" t="s">
        <v>46</v>
      </c>
      <c r="O101" s="86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1" t="s">
        <v>132</v>
      </c>
      <c r="AT101" s="211" t="s">
        <v>127</v>
      </c>
      <c r="AU101" s="211" t="s">
        <v>84</v>
      </c>
      <c r="AY101" s="18" t="s">
        <v>123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8" t="s">
        <v>132</v>
      </c>
      <c r="BK101" s="212">
        <f>ROUND(I101*H101,2)</f>
        <v>0</v>
      </c>
      <c r="BL101" s="18" t="s">
        <v>132</v>
      </c>
      <c r="BM101" s="211" t="s">
        <v>155</v>
      </c>
    </row>
    <row r="102" spans="1:47" s="2" customFormat="1" ht="12">
      <c r="A102" s="39"/>
      <c r="B102" s="40"/>
      <c r="C102" s="41"/>
      <c r="D102" s="213" t="s">
        <v>134</v>
      </c>
      <c r="E102" s="41"/>
      <c r="F102" s="214" t="s">
        <v>156</v>
      </c>
      <c r="G102" s="41"/>
      <c r="H102" s="41"/>
      <c r="I102" s="215"/>
      <c r="J102" s="41"/>
      <c r="K102" s="41"/>
      <c r="L102" s="45"/>
      <c r="M102" s="216"/>
      <c r="N102" s="217"/>
      <c r="O102" s="86"/>
      <c r="P102" s="86"/>
      <c r="Q102" s="86"/>
      <c r="R102" s="86"/>
      <c r="S102" s="86"/>
      <c r="T102" s="87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84</v>
      </c>
    </row>
    <row r="103" spans="1:47" s="2" customFormat="1" ht="12">
      <c r="A103" s="39"/>
      <c r="B103" s="40"/>
      <c r="C103" s="41"/>
      <c r="D103" s="218" t="s">
        <v>136</v>
      </c>
      <c r="E103" s="41"/>
      <c r="F103" s="219" t="s">
        <v>157</v>
      </c>
      <c r="G103" s="41"/>
      <c r="H103" s="41"/>
      <c r="I103" s="215"/>
      <c r="J103" s="41"/>
      <c r="K103" s="41"/>
      <c r="L103" s="45"/>
      <c r="M103" s="216"/>
      <c r="N103" s="217"/>
      <c r="O103" s="86"/>
      <c r="P103" s="86"/>
      <c r="Q103" s="86"/>
      <c r="R103" s="86"/>
      <c r="S103" s="86"/>
      <c r="T103" s="87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136</v>
      </c>
      <c r="AU103" s="18" t="s">
        <v>84</v>
      </c>
    </row>
    <row r="104" spans="1:51" s="13" customFormat="1" ht="12">
      <c r="A104" s="13"/>
      <c r="B104" s="220"/>
      <c r="C104" s="221"/>
      <c r="D104" s="213" t="s">
        <v>138</v>
      </c>
      <c r="E104" s="222" t="s">
        <v>19</v>
      </c>
      <c r="F104" s="223" t="s">
        <v>158</v>
      </c>
      <c r="G104" s="221"/>
      <c r="H104" s="224">
        <v>0.034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138</v>
      </c>
      <c r="AU104" s="230" t="s">
        <v>84</v>
      </c>
      <c r="AV104" s="13" t="s">
        <v>84</v>
      </c>
      <c r="AW104" s="13" t="s">
        <v>35</v>
      </c>
      <c r="AX104" s="13" t="s">
        <v>78</v>
      </c>
      <c r="AY104" s="230" t="s">
        <v>123</v>
      </c>
    </row>
    <row r="105" spans="1:63" s="12" customFormat="1" ht="25.9" customHeight="1">
      <c r="A105" s="12"/>
      <c r="B105" s="184"/>
      <c r="C105" s="185"/>
      <c r="D105" s="186" t="s">
        <v>72</v>
      </c>
      <c r="E105" s="187" t="s">
        <v>159</v>
      </c>
      <c r="F105" s="187" t="s">
        <v>160</v>
      </c>
      <c r="G105" s="185"/>
      <c r="H105" s="185"/>
      <c r="I105" s="188"/>
      <c r="J105" s="189">
        <f>BK105</f>
        <v>0</v>
      </c>
      <c r="K105" s="185"/>
      <c r="L105" s="190"/>
      <c r="M105" s="191"/>
      <c r="N105" s="192"/>
      <c r="O105" s="192"/>
      <c r="P105" s="193">
        <f>P106+P145+P172</f>
        <v>0</v>
      </c>
      <c r="Q105" s="192"/>
      <c r="R105" s="193">
        <f>R106+R145+R172</f>
        <v>0.070163334432</v>
      </c>
      <c r="S105" s="192"/>
      <c r="T105" s="194">
        <f>T106+T145+T172</f>
        <v>0.486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5" t="s">
        <v>84</v>
      </c>
      <c r="AT105" s="196" t="s">
        <v>72</v>
      </c>
      <c r="AU105" s="196" t="s">
        <v>73</v>
      </c>
      <c r="AY105" s="195" t="s">
        <v>123</v>
      </c>
      <c r="BK105" s="197">
        <f>BK106+BK145+BK172</f>
        <v>0</v>
      </c>
    </row>
    <row r="106" spans="1:63" s="12" customFormat="1" ht="22.8" customHeight="1">
      <c r="A106" s="12"/>
      <c r="B106" s="184"/>
      <c r="C106" s="185"/>
      <c r="D106" s="186" t="s">
        <v>72</v>
      </c>
      <c r="E106" s="198" t="s">
        <v>161</v>
      </c>
      <c r="F106" s="198" t="s">
        <v>162</v>
      </c>
      <c r="G106" s="185"/>
      <c r="H106" s="185"/>
      <c r="I106" s="188"/>
      <c r="J106" s="199">
        <f>BK106</f>
        <v>0</v>
      </c>
      <c r="K106" s="185"/>
      <c r="L106" s="190"/>
      <c r="M106" s="191"/>
      <c r="N106" s="192"/>
      <c r="O106" s="192"/>
      <c r="P106" s="193">
        <f>SUM(P107:P144)</f>
        <v>0</v>
      </c>
      <c r="Q106" s="192"/>
      <c r="R106" s="193">
        <f>SUM(R107:R144)</f>
        <v>0.055797660000000006</v>
      </c>
      <c r="S106" s="192"/>
      <c r="T106" s="194">
        <f>SUM(T107:T144)</f>
        <v>0.27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5" t="s">
        <v>84</v>
      </c>
      <c r="AT106" s="196" t="s">
        <v>72</v>
      </c>
      <c r="AU106" s="196" t="s">
        <v>78</v>
      </c>
      <c r="AY106" s="195" t="s">
        <v>123</v>
      </c>
      <c r="BK106" s="197">
        <f>SUM(BK107:BK144)</f>
        <v>0</v>
      </c>
    </row>
    <row r="107" spans="1:65" s="2" customFormat="1" ht="16.5" customHeight="1">
      <c r="A107" s="39"/>
      <c r="B107" s="40"/>
      <c r="C107" s="200" t="s">
        <v>163</v>
      </c>
      <c r="D107" s="200" t="s">
        <v>127</v>
      </c>
      <c r="E107" s="201" t="s">
        <v>164</v>
      </c>
      <c r="F107" s="202" t="s">
        <v>165</v>
      </c>
      <c r="G107" s="203" t="s">
        <v>166</v>
      </c>
      <c r="H107" s="204">
        <v>3.564</v>
      </c>
      <c r="I107" s="205"/>
      <c r="J107" s="206">
        <f>ROUND(I107*H107,2)</f>
        <v>0</v>
      </c>
      <c r="K107" s="202" t="s">
        <v>131</v>
      </c>
      <c r="L107" s="45"/>
      <c r="M107" s="207" t="s">
        <v>19</v>
      </c>
      <c r="N107" s="208" t="s">
        <v>46</v>
      </c>
      <c r="O107" s="86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1" t="s">
        <v>167</v>
      </c>
      <c r="AT107" s="211" t="s">
        <v>127</v>
      </c>
      <c r="AU107" s="211" t="s">
        <v>84</v>
      </c>
      <c r="AY107" s="18" t="s">
        <v>123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8" t="s">
        <v>132</v>
      </c>
      <c r="BK107" s="212">
        <f>ROUND(I107*H107,2)</f>
        <v>0</v>
      </c>
      <c r="BL107" s="18" t="s">
        <v>167</v>
      </c>
      <c r="BM107" s="211" t="s">
        <v>168</v>
      </c>
    </row>
    <row r="108" spans="1:47" s="2" customFormat="1" ht="12">
      <c r="A108" s="39"/>
      <c r="B108" s="40"/>
      <c r="C108" s="41"/>
      <c r="D108" s="213" t="s">
        <v>134</v>
      </c>
      <c r="E108" s="41"/>
      <c r="F108" s="214" t="s">
        <v>169</v>
      </c>
      <c r="G108" s="41"/>
      <c r="H108" s="41"/>
      <c r="I108" s="215"/>
      <c r="J108" s="41"/>
      <c r="K108" s="41"/>
      <c r="L108" s="45"/>
      <c r="M108" s="216"/>
      <c r="N108" s="217"/>
      <c r="O108" s="86"/>
      <c r="P108" s="86"/>
      <c r="Q108" s="86"/>
      <c r="R108" s="86"/>
      <c r="S108" s="86"/>
      <c r="T108" s="87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134</v>
      </c>
      <c r="AU108" s="18" t="s">
        <v>84</v>
      </c>
    </row>
    <row r="109" spans="1:47" s="2" customFormat="1" ht="12">
      <c r="A109" s="39"/>
      <c r="B109" s="40"/>
      <c r="C109" s="41"/>
      <c r="D109" s="218" t="s">
        <v>136</v>
      </c>
      <c r="E109" s="41"/>
      <c r="F109" s="219" t="s">
        <v>170</v>
      </c>
      <c r="G109" s="41"/>
      <c r="H109" s="41"/>
      <c r="I109" s="215"/>
      <c r="J109" s="41"/>
      <c r="K109" s="41"/>
      <c r="L109" s="45"/>
      <c r="M109" s="216"/>
      <c r="N109" s="217"/>
      <c r="O109" s="86"/>
      <c r="P109" s="86"/>
      <c r="Q109" s="86"/>
      <c r="R109" s="86"/>
      <c r="S109" s="86"/>
      <c r="T109" s="87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136</v>
      </c>
      <c r="AU109" s="18" t="s">
        <v>84</v>
      </c>
    </row>
    <row r="110" spans="1:51" s="13" customFormat="1" ht="12">
      <c r="A110" s="13"/>
      <c r="B110" s="220"/>
      <c r="C110" s="221"/>
      <c r="D110" s="213" t="s">
        <v>138</v>
      </c>
      <c r="E110" s="222" t="s">
        <v>19</v>
      </c>
      <c r="F110" s="223" t="s">
        <v>171</v>
      </c>
      <c r="G110" s="221"/>
      <c r="H110" s="224">
        <v>2.592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138</v>
      </c>
      <c r="AU110" s="230" t="s">
        <v>84</v>
      </c>
      <c r="AV110" s="13" t="s">
        <v>84</v>
      </c>
      <c r="AW110" s="13" t="s">
        <v>35</v>
      </c>
      <c r="AX110" s="13" t="s">
        <v>73</v>
      </c>
      <c r="AY110" s="230" t="s">
        <v>123</v>
      </c>
    </row>
    <row r="111" spans="1:51" s="14" customFormat="1" ht="12">
      <c r="A111" s="14"/>
      <c r="B111" s="231"/>
      <c r="C111" s="232"/>
      <c r="D111" s="213" t="s">
        <v>138</v>
      </c>
      <c r="E111" s="233" t="s">
        <v>19</v>
      </c>
      <c r="F111" s="234" t="s">
        <v>172</v>
      </c>
      <c r="G111" s="232"/>
      <c r="H111" s="233" t="s">
        <v>19</v>
      </c>
      <c r="I111" s="235"/>
      <c r="J111" s="232"/>
      <c r="K111" s="232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138</v>
      </c>
      <c r="AU111" s="240" t="s">
        <v>84</v>
      </c>
      <c r="AV111" s="14" t="s">
        <v>78</v>
      </c>
      <c r="AW111" s="14" t="s">
        <v>35</v>
      </c>
      <c r="AX111" s="14" t="s">
        <v>73</v>
      </c>
      <c r="AY111" s="240" t="s">
        <v>123</v>
      </c>
    </row>
    <row r="112" spans="1:51" s="13" customFormat="1" ht="12">
      <c r="A112" s="13"/>
      <c r="B112" s="220"/>
      <c r="C112" s="221"/>
      <c r="D112" s="213" t="s">
        <v>138</v>
      </c>
      <c r="E112" s="222" t="s">
        <v>19</v>
      </c>
      <c r="F112" s="223" t="s">
        <v>173</v>
      </c>
      <c r="G112" s="221"/>
      <c r="H112" s="224">
        <v>0.756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138</v>
      </c>
      <c r="AU112" s="230" t="s">
        <v>84</v>
      </c>
      <c r="AV112" s="13" t="s">
        <v>84</v>
      </c>
      <c r="AW112" s="13" t="s">
        <v>35</v>
      </c>
      <c r="AX112" s="13" t="s">
        <v>73</v>
      </c>
      <c r="AY112" s="230" t="s">
        <v>123</v>
      </c>
    </row>
    <row r="113" spans="1:51" s="14" customFormat="1" ht="12">
      <c r="A113" s="14"/>
      <c r="B113" s="231"/>
      <c r="C113" s="232"/>
      <c r="D113" s="213" t="s">
        <v>138</v>
      </c>
      <c r="E113" s="233" t="s">
        <v>19</v>
      </c>
      <c r="F113" s="234" t="s">
        <v>174</v>
      </c>
      <c r="G113" s="232"/>
      <c r="H113" s="233" t="s">
        <v>19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138</v>
      </c>
      <c r="AU113" s="240" t="s">
        <v>84</v>
      </c>
      <c r="AV113" s="14" t="s">
        <v>78</v>
      </c>
      <c r="AW113" s="14" t="s">
        <v>35</v>
      </c>
      <c r="AX113" s="14" t="s">
        <v>73</v>
      </c>
      <c r="AY113" s="240" t="s">
        <v>123</v>
      </c>
    </row>
    <row r="114" spans="1:51" s="13" customFormat="1" ht="12">
      <c r="A114" s="13"/>
      <c r="B114" s="220"/>
      <c r="C114" s="221"/>
      <c r="D114" s="213" t="s">
        <v>138</v>
      </c>
      <c r="E114" s="222" t="s">
        <v>19</v>
      </c>
      <c r="F114" s="223" t="s">
        <v>175</v>
      </c>
      <c r="G114" s="221"/>
      <c r="H114" s="224">
        <v>0.216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138</v>
      </c>
      <c r="AU114" s="230" t="s">
        <v>84</v>
      </c>
      <c r="AV114" s="13" t="s">
        <v>84</v>
      </c>
      <c r="AW114" s="13" t="s">
        <v>35</v>
      </c>
      <c r="AX114" s="13" t="s">
        <v>73</v>
      </c>
      <c r="AY114" s="230" t="s">
        <v>123</v>
      </c>
    </row>
    <row r="115" spans="1:51" s="14" customFormat="1" ht="12">
      <c r="A115" s="14"/>
      <c r="B115" s="231"/>
      <c r="C115" s="232"/>
      <c r="D115" s="213" t="s">
        <v>138</v>
      </c>
      <c r="E115" s="233" t="s">
        <v>19</v>
      </c>
      <c r="F115" s="234" t="s">
        <v>176</v>
      </c>
      <c r="G115" s="232"/>
      <c r="H115" s="233" t="s">
        <v>19</v>
      </c>
      <c r="I115" s="235"/>
      <c r="J115" s="232"/>
      <c r="K115" s="232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138</v>
      </c>
      <c r="AU115" s="240" t="s">
        <v>84</v>
      </c>
      <c r="AV115" s="14" t="s">
        <v>78</v>
      </c>
      <c r="AW115" s="14" t="s">
        <v>35</v>
      </c>
      <c r="AX115" s="14" t="s">
        <v>73</v>
      </c>
      <c r="AY115" s="240" t="s">
        <v>123</v>
      </c>
    </row>
    <row r="116" spans="1:51" s="15" customFormat="1" ht="12">
      <c r="A116" s="15"/>
      <c r="B116" s="241"/>
      <c r="C116" s="242"/>
      <c r="D116" s="213" t="s">
        <v>138</v>
      </c>
      <c r="E116" s="243" t="s">
        <v>19</v>
      </c>
      <c r="F116" s="244" t="s">
        <v>143</v>
      </c>
      <c r="G116" s="242"/>
      <c r="H116" s="245">
        <v>3.564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1" t="s">
        <v>138</v>
      </c>
      <c r="AU116" s="251" t="s">
        <v>84</v>
      </c>
      <c r="AV116" s="15" t="s">
        <v>132</v>
      </c>
      <c r="AW116" s="15" t="s">
        <v>35</v>
      </c>
      <c r="AX116" s="15" t="s">
        <v>78</v>
      </c>
      <c r="AY116" s="251" t="s">
        <v>123</v>
      </c>
    </row>
    <row r="117" spans="1:65" s="2" customFormat="1" ht="16.5" customHeight="1">
      <c r="A117" s="39"/>
      <c r="B117" s="40"/>
      <c r="C117" s="252" t="s">
        <v>177</v>
      </c>
      <c r="D117" s="252" t="s">
        <v>178</v>
      </c>
      <c r="E117" s="253" t="s">
        <v>179</v>
      </c>
      <c r="F117" s="254" t="s">
        <v>180</v>
      </c>
      <c r="G117" s="255" t="s">
        <v>181</v>
      </c>
      <c r="H117" s="256">
        <v>0.054</v>
      </c>
      <c r="I117" s="257"/>
      <c r="J117" s="258">
        <f>ROUND(I117*H117,2)</f>
        <v>0</v>
      </c>
      <c r="K117" s="254" t="s">
        <v>131</v>
      </c>
      <c r="L117" s="259"/>
      <c r="M117" s="260" t="s">
        <v>19</v>
      </c>
      <c r="N117" s="261" t="s">
        <v>46</v>
      </c>
      <c r="O117" s="86"/>
      <c r="P117" s="209">
        <f>O117*H117</f>
        <v>0</v>
      </c>
      <c r="Q117" s="209">
        <v>0.75</v>
      </c>
      <c r="R117" s="209">
        <f>Q117*H117</f>
        <v>0.0405</v>
      </c>
      <c r="S117" s="209">
        <v>0</v>
      </c>
      <c r="T117" s="21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1" t="s">
        <v>182</v>
      </c>
      <c r="AT117" s="211" t="s">
        <v>178</v>
      </c>
      <c r="AU117" s="211" t="s">
        <v>84</v>
      </c>
      <c r="AY117" s="18" t="s">
        <v>123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8" t="s">
        <v>132</v>
      </c>
      <c r="BK117" s="212">
        <f>ROUND(I117*H117,2)</f>
        <v>0</v>
      </c>
      <c r="BL117" s="18" t="s">
        <v>167</v>
      </c>
      <c r="BM117" s="211" t="s">
        <v>183</v>
      </c>
    </row>
    <row r="118" spans="1:47" s="2" customFormat="1" ht="12">
      <c r="A118" s="39"/>
      <c r="B118" s="40"/>
      <c r="C118" s="41"/>
      <c r="D118" s="213" t="s">
        <v>134</v>
      </c>
      <c r="E118" s="41"/>
      <c r="F118" s="214" t="s">
        <v>180</v>
      </c>
      <c r="G118" s="41"/>
      <c r="H118" s="41"/>
      <c r="I118" s="215"/>
      <c r="J118" s="41"/>
      <c r="K118" s="41"/>
      <c r="L118" s="45"/>
      <c r="M118" s="216"/>
      <c r="N118" s="217"/>
      <c r="O118" s="86"/>
      <c r="P118" s="86"/>
      <c r="Q118" s="86"/>
      <c r="R118" s="86"/>
      <c r="S118" s="86"/>
      <c r="T118" s="87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134</v>
      </c>
      <c r="AU118" s="18" t="s">
        <v>84</v>
      </c>
    </row>
    <row r="119" spans="1:51" s="13" customFormat="1" ht="12">
      <c r="A119" s="13"/>
      <c r="B119" s="220"/>
      <c r="C119" s="221"/>
      <c r="D119" s="213" t="s">
        <v>138</v>
      </c>
      <c r="E119" s="222" t="s">
        <v>19</v>
      </c>
      <c r="F119" s="223" t="s">
        <v>184</v>
      </c>
      <c r="G119" s="221"/>
      <c r="H119" s="224">
        <v>0.054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138</v>
      </c>
      <c r="AU119" s="230" t="s">
        <v>84</v>
      </c>
      <c r="AV119" s="13" t="s">
        <v>84</v>
      </c>
      <c r="AW119" s="13" t="s">
        <v>35</v>
      </c>
      <c r="AX119" s="13" t="s">
        <v>78</v>
      </c>
      <c r="AY119" s="230" t="s">
        <v>123</v>
      </c>
    </row>
    <row r="120" spans="1:51" s="14" customFormat="1" ht="12">
      <c r="A120" s="14"/>
      <c r="B120" s="231"/>
      <c r="C120" s="232"/>
      <c r="D120" s="213" t="s">
        <v>138</v>
      </c>
      <c r="E120" s="233" t="s">
        <v>19</v>
      </c>
      <c r="F120" s="234" t="s">
        <v>185</v>
      </c>
      <c r="G120" s="232"/>
      <c r="H120" s="233" t="s">
        <v>19</v>
      </c>
      <c r="I120" s="235"/>
      <c r="J120" s="232"/>
      <c r="K120" s="232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138</v>
      </c>
      <c r="AU120" s="240" t="s">
        <v>84</v>
      </c>
      <c r="AV120" s="14" t="s">
        <v>78</v>
      </c>
      <c r="AW120" s="14" t="s">
        <v>35</v>
      </c>
      <c r="AX120" s="14" t="s">
        <v>73</v>
      </c>
      <c r="AY120" s="240" t="s">
        <v>123</v>
      </c>
    </row>
    <row r="121" spans="1:65" s="2" customFormat="1" ht="16.5" customHeight="1">
      <c r="A121" s="39"/>
      <c r="B121" s="40"/>
      <c r="C121" s="200" t="s">
        <v>186</v>
      </c>
      <c r="D121" s="200" t="s">
        <v>127</v>
      </c>
      <c r="E121" s="201" t="s">
        <v>187</v>
      </c>
      <c r="F121" s="202" t="s">
        <v>188</v>
      </c>
      <c r="G121" s="203" t="s">
        <v>181</v>
      </c>
      <c r="H121" s="204">
        <v>0.054</v>
      </c>
      <c r="I121" s="205"/>
      <c r="J121" s="206">
        <f>ROUND(I121*H121,2)</f>
        <v>0</v>
      </c>
      <c r="K121" s="202" t="s">
        <v>131</v>
      </c>
      <c r="L121" s="45"/>
      <c r="M121" s="207" t="s">
        <v>19</v>
      </c>
      <c r="N121" s="208" t="s">
        <v>46</v>
      </c>
      <c r="O121" s="86"/>
      <c r="P121" s="209">
        <f>O121*H121</f>
        <v>0</v>
      </c>
      <c r="Q121" s="209">
        <v>0.00189</v>
      </c>
      <c r="R121" s="209">
        <f>Q121*H121</f>
        <v>0.00010206</v>
      </c>
      <c r="S121" s="209">
        <v>0</v>
      </c>
      <c r="T121" s="21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1" t="s">
        <v>167</v>
      </c>
      <c r="AT121" s="211" t="s">
        <v>127</v>
      </c>
      <c r="AU121" s="211" t="s">
        <v>84</v>
      </c>
      <c r="AY121" s="18" t="s">
        <v>123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8" t="s">
        <v>132</v>
      </c>
      <c r="BK121" s="212">
        <f>ROUND(I121*H121,2)</f>
        <v>0</v>
      </c>
      <c r="BL121" s="18" t="s">
        <v>167</v>
      </c>
      <c r="BM121" s="211" t="s">
        <v>189</v>
      </c>
    </row>
    <row r="122" spans="1:47" s="2" customFormat="1" ht="12">
      <c r="A122" s="39"/>
      <c r="B122" s="40"/>
      <c r="C122" s="41"/>
      <c r="D122" s="213" t="s">
        <v>134</v>
      </c>
      <c r="E122" s="41"/>
      <c r="F122" s="214" t="s">
        <v>190</v>
      </c>
      <c r="G122" s="41"/>
      <c r="H122" s="41"/>
      <c r="I122" s="215"/>
      <c r="J122" s="41"/>
      <c r="K122" s="41"/>
      <c r="L122" s="45"/>
      <c r="M122" s="216"/>
      <c r="N122" s="217"/>
      <c r="O122" s="86"/>
      <c r="P122" s="86"/>
      <c r="Q122" s="86"/>
      <c r="R122" s="86"/>
      <c r="S122" s="86"/>
      <c r="T122" s="87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134</v>
      </c>
      <c r="AU122" s="18" t="s">
        <v>84</v>
      </c>
    </row>
    <row r="123" spans="1:47" s="2" customFormat="1" ht="12">
      <c r="A123" s="39"/>
      <c r="B123" s="40"/>
      <c r="C123" s="41"/>
      <c r="D123" s="218" t="s">
        <v>136</v>
      </c>
      <c r="E123" s="41"/>
      <c r="F123" s="219" t="s">
        <v>191</v>
      </c>
      <c r="G123" s="41"/>
      <c r="H123" s="41"/>
      <c r="I123" s="215"/>
      <c r="J123" s="41"/>
      <c r="K123" s="41"/>
      <c r="L123" s="45"/>
      <c r="M123" s="216"/>
      <c r="N123" s="217"/>
      <c r="O123" s="86"/>
      <c r="P123" s="86"/>
      <c r="Q123" s="86"/>
      <c r="R123" s="86"/>
      <c r="S123" s="86"/>
      <c r="T123" s="87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136</v>
      </c>
      <c r="AU123" s="18" t="s">
        <v>84</v>
      </c>
    </row>
    <row r="124" spans="1:51" s="13" customFormat="1" ht="12">
      <c r="A124" s="13"/>
      <c r="B124" s="220"/>
      <c r="C124" s="221"/>
      <c r="D124" s="213" t="s">
        <v>138</v>
      </c>
      <c r="E124" s="222" t="s">
        <v>19</v>
      </c>
      <c r="F124" s="223" t="s">
        <v>184</v>
      </c>
      <c r="G124" s="221"/>
      <c r="H124" s="224">
        <v>0.054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138</v>
      </c>
      <c r="AU124" s="230" t="s">
        <v>84</v>
      </c>
      <c r="AV124" s="13" t="s">
        <v>84</v>
      </c>
      <c r="AW124" s="13" t="s">
        <v>35</v>
      </c>
      <c r="AX124" s="13" t="s">
        <v>78</v>
      </c>
      <c r="AY124" s="230" t="s">
        <v>123</v>
      </c>
    </row>
    <row r="125" spans="1:65" s="2" customFormat="1" ht="16.5" customHeight="1">
      <c r="A125" s="39"/>
      <c r="B125" s="40"/>
      <c r="C125" s="200" t="s">
        <v>192</v>
      </c>
      <c r="D125" s="200" t="s">
        <v>127</v>
      </c>
      <c r="E125" s="201" t="s">
        <v>193</v>
      </c>
      <c r="F125" s="202" t="s">
        <v>194</v>
      </c>
      <c r="G125" s="203" t="s">
        <v>195</v>
      </c>
      <c r="H125" s="204">
        <v>54</v>
      </c>
      <c r="I125" s="205"/>
      <c r="J125" s="206">
        <f>ROUND(I125*H125,2)</f>
        <v>0</v>
      </c>
      <c r="K125" s="202" t="s">
        <v>131</v>
      </c>
      <c r="L125" s="45"/>
      <c r="M125" s="207" t="s">
        <v>19</v>
      </c>
      <c r="N125" s="208" t="s">
        <v>46</v>
      </c>
      <c r="O125" s="86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1" t="s">
        <v>167</v>
      </c>
      <c r="AT125" s="211" t="s">
        <v>127</v>
      </c>
      <c r="AU125" s="211" t="s">
        <v>84</v>
      </c>
      <c r="AY125" s="18" t="s">
        <v>123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8" t="s">
        <v>132</v>
      </c>
      <c r="BK125" s="212">
        <f>ROUND(I125*H125,2)</f>
        <v>0</v>
      </c>
      <c r="BL125" s="18" t="s">
        <v>167</v>
      </c>
      <c r="BM125" s="211" t="s">
        <v>196</v>
      </c>
    </row>
    <row r="126" spans="1:47" s="2" customFormat="1" ht="12">
      <c r="A126" s="39"/>
      <c r="B126" s="40"/>
      <c r="C126" s="41"/>
      <c r="D126" s="213" t="s">
        <v>134</v>
      </c>
      <c r="E126" s="41"/>
      <c r="F126" s="214" t="s">
        <v>197</v>
      </c>
      <c r="G126" s="41"/>
      <c r="H126" s="41"/>
      <c r="I126" s="215"/>
      <c r="J126" s="41"/>
      <c r="K126" s="41"/>
      <c r="L126" s="45"/>
      <c r="M126" s="216"/>
      <c r="N126" s="217"/>
      <c r="O126" s="86"/>
      <c r="P126" s="86"/>
      <c r="Q126" s="86"/>
      <c r="R126" s="86"/>
      <c r="S126" s="86"/>
      <c r="T126" s="87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84</v>
      </c>
    </row>
    <row r="127" spans="1:47" s="2" customFormat="1" ht="12">
      <c r="A127" s="39"/>
      <c r="B127" s="40"/>
      <c r="C127" s="41"/>
      <c r="D127" s="218" t="s">
        <v>136</v>
      </c>
      <c r="E127" s="41"/>
      <c r="F127" s="219" t="s">
        <v>198</v>
      </c>
      <c r="G127" s="41"/>
      <c r="H127" s="41"/>
      <c r="I127" s="215"/>
      <c r="J127" s="41"/>
      <c r="K127" s="41"/>
      <c r="L127" s="45"/>
      <c r="M127" s="216"/>
      <c r="N127" s="217"/>
      <c r="O127" s="86"/>
      <c r="P127" s="86"/>
      <c r="Q127" s="86"/>
      <c r="R127" s="86"/>
      <c r="S127" s="86"/>
      <c r="T127" s="87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136</v>
      </c>
      <c r="AU127" s="18" t="s">
        <v>84</v>
      </c>
    </row>
    <row r="128" spans="1:51" s="13" customFormat="1" ht="12">
      <c r="A128" s="13"/>
      <c r="B128" s="220"/>
      <c r="C128" s="221"/>
      <c r="D128" s="213" t="s">
        <v>138</v>
      </c>
      <c r="E128" s="222" t="s">
        <v>19</v>
      </c>
      <c r="F128" s="223" t="s">
        <v>199</v>
      </c>
      <c r="G128" s="221"/>
      <c r="H128" s="224">
        <v>54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138</v>
      </c>
      <c r="AU128" s="230" t="s">
        <v>84</v>
      </c>
      <c r="AV128" s="13" t="s">
        <v>84</v>
      </c>
      <c r="AW128" s="13" t="s">
        <v>35</v>
      </c>
      <c r="AX128" s="13" t="s">
        <v>78</v>
      </c>
      <c r="AY128" s="230" t="s">
        <v>123</v>
      </c>
    </row>
    <row r="129" spans="1:51" s="14" customFormat="1" ht="12">
      <c r="A129" s="14"/>
      <c r="B129" s="231"/>
      <c r="C129" s="232"/>
      <c r="D129" s="213" t="s">
        <v>138</v>
      </c>
      <c r="E129" s="233" t="s">
        <v>19</v>
      </c>
      <c r="F129" s="234" t="s">
        <v>200</v>
      </c>
      <c r="G129" s="232"/>
      <c r="H129" s="233" t="s">
        <v>19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138</v>
      </c>
      <c r="AU129" s="240" t="s">
        <v>84</v>
      </c>
      <c r="AV129" s="14" t="s">
        <v>78</v>
      </c>
      <c r="AW129" s="14" t="s">
        <v>35</v>
      </c>
      <c r="AX129" s="14" t="s">
        <v>73</v>
      </c>
      <c r="AY129" s="240" t="s">
        <v>123</v>
      </c>
    </row>
    <row r="130" spans="1:65" s="2" customFormat="1" ht="24.15" customHeight="1">
      <c r="A130" s="39"/>
      <c r="B130" s="40"/>
      <c r="C130" s="252" t="s">
        <v>201</v>
      </c>
      <c r="D130" s="252" t="s">
        <v>178</v>
      </c>
      <c r="E130" s="253" t="s">
        <v>202</v>
      </c>
      <c r="F130" s="254" t="s">
        <v>203</v>
      </c>
      <c r="G130" s="255" t="s">
        <v>204</v>
      </c>
      <c r="H130" s="256">
        <v>0.54</v>
      </c>
      <c r="I130" s="257"/>
      <c r="J130" s="258">
        <f>ROUND(I130*H130,2)</f>
        <v>0</v>
      </c>
      <c r="K130" s="254" t="s">
        <v>131</v>
      </c>
      <c r="L130" s="259"/>
      <c r="M130" s="260" t="s">
        <v>19</v>
      </c>
      <c r="N130" s="261" t="s">
        <v>46</v>
      </c>
      <c r="O130" s="86"/>
      <c r="P130" s="209">
        <f>O130*H130</f>
        <v>0</v>
      </c>
      <c r="Q130" s="209">
        <v>0.0217</v>
      </c>
      <c r="R130" s="209">
        <f>Q130*H130</f>
        <v>0.011718000000000001</v>
      </c>
      <c r="S130" s="209">
        <v>0</v>
      </c>
      <c r="T130" s="21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1" t="s">
        <v>144</v>
      </c>
      <c r="AT130" s="211" t="s">
        <v>178</v>
      </c>
      <c r="AU130" s="211" t="s">
        <v>84</v>
      </c>
      <c r="AY130" s="18" t="s">
        <v>123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8" t="s">
        <v>132</v>
      </c>
      <c r="BK130" s="212">
        <f>ROUND(I130*H130,2)</f>
        <v>0</v>
      </c>
      <c r="BL130" s="18" t="s">
        <v>132</v>
      </c>
      <c r="BM130" s="211" t="s">
        <v>205</v>
      </c>
    </row>
    <row r="131" spans="1:47" s="2" customFormat="1" ht="12">
      <c r="A131" s="39"/>
      <c r="B131" s="40"/>
      <c r="C131" s="41"/>
      <c r="D131" s="213" t="s">
        <v>134</v>
      </c>
      <c r="E131" s="41"/>
      <c r="F131" s="214" t="s">
        <v>203</v>
      </c>
      <c r="G131" s="41"/>
      <c r="H131" s="41"/>
      <c r="I131" s="215"/>
      <c r="J131" s="41"/>
      <c r="K131" s="41"/>
      <c r="L131" s="45"/>
      <c r="M131" s="216"/>
      <c r="N131" s="217"/>
      <c r="O131" s="86"/>
      <c r="P131" s="86"/>
      <c r="Q131" s="86"/>
      <c r="R131" s="86"/>
      <c r="S131" s="86"/>
      <c r="T131" s="87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134</v>
      </c>
      <c r="AU131" s="18" t="s">
        <v>84</v>
      </c>
    </row>
    <row r="132" spans="1:51" s="13" customFormat="1" ht="12">
      <c r="A132" s="13"/>
      <c r="B132" s="220"/>
      <c r="C132" s="221"/>
      <c r="D132" s="213" t="s">
        <v>138</v>
      </c>
      <c r="E132" s="222" t="s">
        <v>19</v>
      </c>
      <c r="F132" s="223" t="s">
        <v>206</v>
      </c>
      <c r="G132" s="221"/>
      <c r="H132" s="224">
        <v>0.54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138</v>
      </c>
      <c r="AU132" s="230" t="s">
        <v>84</v>
      </c>
      <c r="AV132" s="13" t="s">
        <v>84</v>
      </c>
      <c r="AW132" s="13" t="s">
        <v>35</v>
      </c>
      <c r="AX132" s="13" t="s">
        <v>78</v>
      </c>
      <c r="AY132" s="230" t="s">
        <v>123</v>
      </c>
    </row>
    <row r="133" spans="1:65" s="2" customFormat="1" ht="24.15" customHeight="1">
      <c r="A133" s="39"/>
      <c r="B133" s="40"/>
      <c r="C133" s="252" t="s">
        <v>8</v>
      </c>
      <c r="D133" s="252" t="s">
        <v>178</v>
      </c>
      <c r="E133" s="253" t="s">
        <v>207</v>
      </c>
      <c r="F133" s="254" t="s">
        <v>208</v>
      </c>
      <c r="G133" s="255" t="s">
        <v>204</v>
      </c>
      <c r="H133" s="256">
        <v>0.54</v>
      </c>
      <c r="I133" s="257"/>
      <c r="J133" s="258">
        <f>ROUND(I133*H133,2)</f>
        <v>0</v>
      </c>
      <c r="K133" s="254" t="s">
        <v>131</v>
      </c>
      <c r="L133" s="259"/>
      <c r="M133" s="260" t="s">
        <v>19</v>
      </c>
      <c r="N133" s="261" t="s">
        <v>46</v>
      </c>
      <c r="O133" s="86"/>
      <c r="P133" s="209">
        <f>O133*H133</f>
        <v>0</v>
      </c>
      <c r="Q133" s="209">
        <v>0.00644</v>
      </c>
      <c r="R133" s="209">
        <f>Q133*H133</f>
        <v>0.0034776000000000004</v>
      </c>
      <c r="S133" s="209">
        <v>0</v>
      </c>
      <c r="T133" s="21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1" t="s">
        <v>144</v>
      </c>
      <c r="AT133" s="211" t="s">
        <v>178</v>
      </c>
      <c r="AU133" s="211" t="s">
        <v>84</v>
      </c>
      <c r="AY133" s="18" t="s">
        <v>123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8" t="s">
        <v>132</v>
      </c>
      <c r="BK133" s="212">
        <f>ROUND(I133*H133,2)</f>
        <v>0</v>
      </c>
      <c r="BL133" s="18" t="s">
        <v>132</v>
      </c>
      <c r="BM133" s="211" t="s">
        <v>209</v>
      </c>
    </row>
    <row r="134" spans="1:47" s="2" customFormat="1" ht="12">
      <c r="A134" s="39"/>
      <c r="B134" s="40"/>
      <c r="C134" s="41"/>
      <c r="D134" s="213" t="s">
        <v>134</v>
      </c>
      <c r="E134" s="41"/>
      <c r="F134" s="214" t="s">
        <v>208</v>
      </c>
      <c r="G134" s="41"/>
      <c r="H134" s="41"/>
      <c r="I134" s="215"/>
      <c r="J134" s="41"/>
      <c r="K134" s="41"/>
      <c r="L134" s="45"/>
      <c r="M134" s="216"/>
      <c r="N134" s="217"/>
      <c r="O134" s="86"/>
      <c r="P134" s="86"/>
      <c r="Q134" s="86"/>
      <c r="R134" s="86"/>
      <c r="S134" s="86"/>
      <c r="T134" s="87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84</v>
      </c>
    </row>
    <row r="135" spans="1:65" s="2" customFormat="1" ht="24.15" customHeight="1">
      <c r="A135" s="39"/>
      <c r="B135" s="40"/>
      <c r="C135" s="252" t="s">
        <v>167</v>
      </c>
      <c r="D135" s="252" t="s">
        <v>178</v>
      </c>
      <c r="E135" s="253" t="s">
        <v>210</v>
      </c>
      <c r="F135" s="254" t="s">
        <v>211</v>
      </c>
      <c r="G135" s="255" t="s">
        <v>204</v>
      </c>
      <c r="H135" s="256">
        <v>0.54</v>
      </c>
      <c r="I135" s="257"/>
      <c r="J135" s="258">
        <f>ROUND(I135*H135,2)</f>
        <v>0</v>
      </c>
      <c r="K135" s="254" t="s">
        <v>131</v>
      </c>
      <c r="L135" s="259"/>
      <c r="M135" s="260" t="s">
        <v>19</v>
      </c>
      <c r="N135" s="261" t="s">
        <v>46</v>
      </c>
      <c r="O135" s="86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1" t="s">
        <v>144</v>
      </c>
      <c r="AT135" s="211" t="s">
        <v>178</v>
      </c>
      <c r="AU135" s="211" t="s">
        <v>84</v>
      </c>
      <c r="AY135" s="18" t="s">
        <v>123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8" t="s">
        <v>132</v>
      </c>
      <c r="BK135" s="212">
        <f>ROUND(I135*H135,2)</f>
        <v>0</v>
      </c>
      <c r="BL135" s="18" t="s">
        <v>132</v>
      </c>
      <c r="BM135" s="211" t="s">
        <v>212</v>
      </c>
    </row>
    <row r="136" spans="1:47" s="2" customFormat="1" ht="12">
      <c r="A136" s="39"/>
      <c r="B136" s="40"/>
      <c r="C136" s="41"/>
      <c r="D136" s="213" t="s">
        <v>134</v>
      </c>
      <c r="E136" s="41"/>
      <c r="F136" s="214" t="s">
        <v>211</v>
      </c>
      <c r="G136" s="41"/>
      <c r="H136" s="41"/>
      <c r="I136" s="215"/>
      <c r="J136" s="41"/>
      <c r="K136" s="41"/>
      <c r="L136" s="45"/>
      <c r="M136" s="216"/>
      <c r="N136" s="217"/>
      <c r="O136" s="86"/>
      <c r="P136" s="86"/>
      <c r="Q136" s="86"/>
      <c r="R136" s="86"/>
      <c r="S136" s="86"/>
      <c r="T136" s="87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134</v>
      </c>
      <c r="AU136" s="18" t="s">
        <v>84</v>
      </c>
    </row>
    <row r="137" spans="1:65" s="2" customFormat="1" ht="16.5" customHeight="1">
      <c r="A137" s="39"/>
      <c r="B137" s="40"/>
      <c r="C137" s="200" t="s">
        <v>213</v>
      </c>
      <c r="D137" s="200" t="s">
        <v>127</v>
      </c>
      <c r="E137" s="201" t="s">
        <v>214</v>
      </c>
      <c r="F137" s="202" t="s">
        <v>215</v>
      </c>
      <c r="G137" s="203" t="s">
        <v>195</v>
      </c>
      <c r="H137" s="204">
        <v>54</v>
      </c>
      <c r="I137" s="205"/>
      <c r="J137" s="206">
        <f>ROUND(I137*H137,2)</f>
        <v>0</v>
      </c>
      <c r="K137" s="202" t="s">
        <v>131</v>
      </c>
      <c r="L137" s="45"/>
      <c r="M137" s="207" t="s">
        <v>19</v>
      </c>
      <c r="N137" s="208" t="s">
        <v>46</v>
      </c>
      <c r="O137" s="86"/>
      <c r="P137" s="209">
        <f>O137*H137</f>
        <v>0</v>
      </c>
      <c r="Q137" s="209">
        <v>0</v>
      </c>
      <c r="R137" s="209">
        <f>Q137*H137</f>
        <v>0</v>
      </c>
      <c r="S137" s="209">
        <v>0.005</v>
      </c>
      <c r="T137" s="210">
        <f>S137*H137</f>
        <v>0.27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1" t="s">
        <v>167</v>
      </c>
      <c r="AT137" s="211" t="s">
        <v>127</v>
      </c>
      <c r="AU137" s="211" t="s">
        <v>84</v>
      </c>
      <c r="AY137" s="18" t="s">
        <v>123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8" t="s">
        <v>132</v>
      </c>
      <c r="BK137" s="212">
        <f>ROUND(I137*H137,2)</f>
        <v>0</v>
      </c>
      <c r="BL137" s="18" t="s">
        <v>167</v>
      </c>
      <c r="BM137" s="211" t="s">
        <v>216</v>
      </c>
    </row>
    <row r="138" spans="1:47" s="2" customFormat="1" ht="12">
      <c r="A138" s="39"/>
      <c r="B138" s="40"/>
      <c r="C138" s="41"/>
      <c r="D138" s="213" t="s">
        <v>134</v>
      </c>
      <c r="E138" s="41"/>
      <c r="F138" s="214" t="s">
        <v>215</v>
      </c>
      <c r="G138" s="41"/>
      <c r="H138" s="41"/>
      <c r="I138" s="215"/>
      <c r="J138" s="41"/>
      <c r="K138" s="41"/>
      <c r="L138" s="45"/>
      <c r="M138" s="216"/>
      <c r="N138" s="217"/>
      <c r="O138" s="86"/>
      <c r="P138" s="86"/>
      <c r="Q138" s="86"/>
      <c r="R138" s="86"/>
      <c r="S138" s="86"/>
      <c r="T138" s="87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84</v>
      </c>
    </row>
    <row r="139" spans="1:47" s="2" customFormat="1" ht="12">
      <c r="A139" s="39"/>
      <c r="B139" s="40"/>
      <c r="C139" s="41"/>
      <c r="D139" s="218" t="s">
        <v>136</v>
      </c>
      <c r="E139" s="41"/>
      <c r="F139" s="219" t="s">
        <v>217</v>
      </c>
      <c r="G139" s="41"/>
      <c r="H139" s="41"/>
      <c r="I139" s="215"/>
      <c r="J139" s="41"/>
      <c r="K139" s="41"/>
      <c r="L139" s="45"/>
      <c r="M139" s="216"/>
      <c r="N139" s="217"/>
      <c r="O139" s="86"/>
      <c r="P139" s="86"/>
      <c r="Q139" s="86"/>
      <c r="R139" s="86"/>
      <c r="S139" s="86"/>
      <c r="T139" s="87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136</v>
      </c>
      <c r="AU139" s="18" t="s">
        <v>84</v>
      </c>
    </row>
    <row r="140" spans="1:65" s="2" customFormat="1" ht="16.5" customHeight="1">
      <c r="A140" s="39"/>
      <c r="B140" s="40"/>
      <c r="C140" s="200" t="s">
        <v>218</v>
      </c>
      <c r="D140" s="200" t="s">
        <v>127</v>
      </c>
      <c r="E140" s="201" t="s">
        <v>219</v>
      </c>
      <c r="F140" s="202" t="s">
        <v>220</v>
      </c>
      <c r="G140" s="203" t="s">
        <v>130</v>
      </c>
      <c r="H140" s="204">
        <v>0.056</v>
      </c>
      <c r="I140" s="205"/>
      <c r="J140" s="206">
        <f>ROUND(I140*H140,2)</f>
        <v>0</v>
      </c>
      <c r="K140" s="202" t="s">
        <v>131</v>
      </c>
      <c r="L140" s="45"/>
      <c r="M140" s="207" t="s">
        <v>19</v>
      </c>
      <c r="N140" s="208" t="s">
        <v>46</v>
      </c>
      <c r="O140" s="86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1" t="s">
        <v>167</v>
      </c>
      <c r="AT140" s="211" t="s">
        <v>127</v>
      </c>
      <c r="AU140" s="211" t="s">
        <v>84</v>
      </c>
      <c r="AY140" s="18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8" t="s">
        <v>132</v>
      </c>
      <c r="BK140" s="212">
        <f>ROUND(I140*H140,2)</f>
        <v>0</v>
      </c>
      <c r="BL140" s="18" t="s">
        <v>167</v>
      </c>
      <c r="BM140" s="211" t="s">
        <v>221</v>
      </c>
    </row>
    <row r="141" spans="1:47" s="2" customFormat="1" ht="12">
      <c r="A141" s="39"/>
      <c r="B141" s="40"/>
      <c r="C141" s="41"/>
      <c r="D141" s="213" t="s">
        <v>134</v>
      </c>
      <c r="E141" s="41"/>
      <c r="F141" s="214" t="s">
        <v>222</v>
      </c>
      <c r="G141" s="41"/>
      <c r="H141" s="41"/>
      <c r="I141" s="215"/>
      <c r="J141" s="41"/>
      <c r="K141" s="41"/>
      <c r="L141" s="45"/>
      <c r="M141" s="216"/>
      <c r="N141" s="217"/>
      <c r="O141" s="86"/>
      <c r="P141" s="86"/>
      <c r="Q141" s="86"/>
      <c r="R141" s="86"/>
      <c r="S141" s="86"/>
      <c r="T141" s="87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84</v>
      </c>
    </row>
    <row r="142" spans="1:47" s="2" customFormat="1" ht="12">
      <c r="A142" s="39"/>
      <c r="B142" s="40"/>
      <c r="C142" s="41"/>
      <c r="D142" s="218" t="s">
        <v>136</v>
      </c>
      <c r="E142" s="41"/>
      <c r="F142" s="219" t="s">
        <v>223</v>
      </c>
      <c r="G142" s="41"/>
      <c r="H142" s="41"/>
      <c r="I142" s="215"/>
      <c r="J142" s="41"/>
      <c r="K142" s="41"/>
      <c r="L142" s="45"/>
      <c r="M142" s="216"/>
      <c r="N142" s="217"/>
      <c r="O142" s="86"/>
      <c r="P142" s="86"/>
      <c r="Q142" s="86"/>
      <c r="R142" s="86"/>
      <c r="S142" s="86"/>
      <c r="T142" s="87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136</v>
      </c>
      <c r="AU142" s="18" t="s">
        <v>84</v>
      </c>
    </row>
    <row r="143" spans="1:51" s="13" customFormat="1" ht="12">
      <c r="A143" s="13"/>
      <c r="B143" s="220"/>
      <c r="C143" s="221"/>
      <c r="D143" s="213" t="s">
        <v>138</v>
      </c>
      <c r="E143" s="222" t="s">
        <v>19</v>
      </c>
      <c r="F143" s="223" t="s">
        <v>224</v>
      </c>
      <c r="G143" s="221"/>
      <c r="H143" s="224">
        <v>0.056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138</v>
      </c>
      <c r="AU143" s="230" t="s">
        <v>84</v>
      </c>
      <c r="AV143" s="13" t="s">
        <v>84</v>
      </c>
      <c r="AW143" s="13" t="s">
        <v>35</v>
      </c>
      <c r="AX143" s="13" t="s">
        <v>78</v>
      </c>
      <c r="AY143" s="230" t="s">
        <v>123</v>
      </c>
    </row>
    <row r="144" spans="1:51" s="14" customFormat="1" ht="12">
      <c r="A144" s="14"/>
      <c r="B144" s="231"/>
      <c r="C144" s="232"/>
      <c r="D144" s="213" t="s">
        <v>138</v>
      </c>
      <c r="E144" s="233" t="s">
        <v>19</v>
      </c>
      <c r="F144" s="234" t="s">
        <v>225</v>
      </c>
      <c r="G144" s="232"/>
      <c r="H144" s="233" t="s">
        <v>19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138</v>
      </c>
      <c r="AU144" s="240" t="s">
        <v>84</v>
      </c>
      <c r="AV144" s="14" t="s">
        <v>78</v>
      </c>
      <c r="AW144" s="14" t="s">
        <v>35</v>
      </c>
      <c r="AX144" s="14" t="s">
        <v>73</v>
      </c>
      <c r="AY144" s="240" t="s">
        <v>123</v>
      </c>
    </row>
    <row r="145" spans="1:63" s="12" customFormat="1" ht="22.8" customHeight="1">
      <c r="A145" s="12"/>
      <c r="B145" s="184"/>
      <c r="C145" s="185"/>
      <c r="D145" s="186" t="s">
        <v>72</v>
      </c>
      <c r="E145" s="198" t="s">
        <v>226</v>
      </c>
      <c r="F145" s="198" t="s">
        <v>227</v>
      </c>
      <c r="G145" s="185"/>
      <c r="H145" s="185"/>
      <c r="I145" s="188"/>
      <c r="J145" s="199">
        <f>BK145</f>
        <v>0</v>
      </c>
      <c r="K145" s="185"/>
      <c r="L145" s="190"/>
      <c r="M145" s="191"/>
      <c r="N145" s="192"/>
      <c r="O145" s="192"/>
      <c r="P145" s="193">
        <f>SUM(P146:P171)</f>
        <v>0</v>
      </c>
      <c r="Q145" s="192"/>
      <c r="R145" s="193">
        <f>SUM(R146:R171)</f>
        <v>0.013092300000000001</v>
      </c>
      <c r="S145" s="192"/>
      <c r="T145" s="194">
        <f>SUM(T146:T171)</f>
        <v>0.216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5" t="s">
        <v>84</v>
      </c>
      <c r="AT145" s="196" t="s">
        <v>72</v>
      </c>
      <c r="AU145" s="196" t="s">
        <v>78</v>
      </c>
      <c r="AY145" s="195" t="s">
        <v>123</v>
      </c>
      <c r="BK145" s="197">
        <f>SUM(BK146:BK171)</f>
        <v>0</v>
      </c>
    </row>
    <row r="146" spans="1:65" s="2" customFormat="1" ht="16.5" customHeight="1">
      <c r="A146" s="39"/>
      <c r="B146" s="40"/>
      <c r="C146" s="200" t="s">
        <v>228</v>
      </c>
      <c r="D146" s="200" t="s">
        <v>127</v>
      </c>
      <c r="E146" s="201" t="s">
        <v>229</v>
      </c>
      <c r="F146" s="202" t="s">
        <v>230</v>
      </c>
      <c r="G146" s="203" t="s">
        <v>231</v>
      </c>
      <c r="H146" s="204">
        <v>216</v>
      </c>
      <c r="I146" s="205"/>
      <c r="J146" s="206">
        <f>ROUND(I146*H146,2)</f>
        <v>0</v>
      </c>
      <c r="K146" s="202" t="s">
        <v>131</v>
      </c>
      <c r="L146" s="45"/>
      <c r="M146" s="207" t="s">
        <v>19</v>
      </c>
      <c r="N146" s="208" t="s">
        <v>46</v>
      </c>
      <c r="O146" s="86"/>
      <c r="P146" s="209">
        <f>O146*H146</f>
        <v>0</v>
      </c>
      <c r="Q146" s="209">
        <v>6.06125E-05</v>
      </c>
      <c r="R146" s="209">
        <f>Q146*H146</f>
        <v>0.013092300000000001</v>
      </c>
      <c r="S146" s="209">
        <v>0</v>
      </c>
      <c r="T146" s="21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1" t="s">
        <v>167</v>
      </c>
      <c r="AT146" s="211" t="s">
        <v>127</v>
      </c>
      <c r="AU146" s="211" t="s">
        <v>84</v>
      </c>
      <c r="AY146" s="18" t="s">
        <v>123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8" t="s">
        <v>132</v>
      </c>
      <c r="BK146" s="212">
        <f>ROUND(I146*H146,2)</f>
        <v>0</v>
      </c>
      <c r="BL146" s="18" t="s">
        <v>167</v>
      </c>
      <c r="BM146" s="211" t="s">
        <v>232</v>
      </c>
    </row>
    <row r="147" spans="1:47" s="2" customFormat="1" ht="12">
      <c r="A147" s="39"/>
      <c r="B147" s="40"/>
      <c r="C147" s="41"/>
      <c r="D147" s="213" t="s">
        <v>134</v>
      </c>
      <c r="E147" s="41"/>
      <c r="F147" s="214" t="s">
        <v>233</v>
      </c>
      <c r="G147" s="41"/>
      <c r="H147" s="41"/>
      <c r="I147" s="215"/>
      <c r="J147" s="41"/>
      <c r="K147" s="41"/>
      <c r="L147" s="45"/>
      <c r="M147" s="216"/>
      <c r="N147" s="217"/>
      <c r="O147" s="86"/>
      <c r="P147" s="86"/>
      <c r="Q147" s="86"/>
      <c r="R147" s="86"/>
      <c r="S147" s="86"/>
      <c r="T147" s="87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84</v>
      </c>
    </row>
    <row r="148" spans="1:47" s="2" customFormat="1" ht="12">
      <c r="A148" s="39"/>
      <c r="B148" s="40"/>
      <c r="C148" s="41"/>
      <c r="D148" s="218" t="s">
        <v>136</v>
      </c>
      <c r="E148" s="41"/>
      <c r="F148" s="219" t="s">
        <v>234</v>
      </c>
      <c r="G148" s="41"/>
      <c r="H148" s="41"/>
      <c r="I148" s="215"/>
      <c r="J148" s="41"/>
      <c r="K148" s="41"/>
      <c r="L148" s="45"/>
      <c r="M148" s="216"/>
      <c r="N148" s="217"/>
      <c r="O148" s="86"/>
      <c r="P148" s="86"/>
      <c r="Q148" s="86"/>
      <c r="R148" s="86"/>
      <c r="S148" s="86"/>
      <c r="T148" s="87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136</v>
      </c>
      <c r="AU148" s="18" t="s">
        <v>84</v>
      </c>
    </row>
    <row r="149" spans="1:51" s="13" customFormat="1" ht="12">
      <c r="A149" s="13"/>
      <c r="B149" s="220"/>
      <c r="C149" s="221"/>
      <c r="D149" s="213" t="s">
        <v>138</v>
      </c>
      <c r="E149" s="222" t="s">
        <v>19</v>
      </c>
      <c r="F149" s="223" t="s">
        <v>235</v>
      </c>
      <c r="G149" s="221"/>
      <c r="H149" s="224">
        <v>216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138</v>
      </c>
      <c r="AU149" s="230" t="s">
        <v>84</v>
      </c>
      <c r="AV149" s="13" t="s">
        <v>84</v>
      </c>
      <c r="AW149" s="13" t="s">
        <v>35</v>
      </c>
      <c r="AX149" s="13" t="s">
        <v>78</v>
      </c>
      <c r="AY149" s="230" t="s">
        <v>123</v>
      </c>
    </row>
    <row r="150" spans="1:51" s="14" customFormat="1" ht="12">
      <c r="A150" s="14"/>
      <c r="B150" s="231"/>
      <c r="C150" s="232"/>
      <c r="D150" s="213" t="s">
        <v>138</v>
      </c>
      <c r="E150" s="233" t="s">
        <v>19</v>
      </c>
      <c r="F150" s="234" t="s">
        <v>236</v>
      </c>
      <c r="G150" s="232"/>
      <c r="H150" s="233" t="s">
        <v>19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138</v>
      </c>
      <c r="AU150" s="240" t="s">
        <v>84</v>
      </c>
      <c r="AV150" s="14" t="s">
        <v>78</v>
      </c>
      <c r="AW150" s="14" t="s">
        <v>35</v>
      </c>
      <c r="AX150" s="14" t="s">
        <v>73</v>
      </c>
      <c r="AY150" s="240" t="s">
        <v>123</v>
      </c>
    </row>
    <row r="151" spans="1:51" s="14" customFormat="1" ht="12">
      <c r="A151" s="14"/>
      <c r="B151" s="231"/>
      <c r="C151" s="232"/>
      <c r="D151" s="213" t="s">
        <v>138</v>
      </c>
      <c r="E151" s="233" t="s">
        <v>19</v>
      </c>
      <c r="F151" s="234" t="s">
        <v>237</v>
      </c>
      <c r="G151" s="232"/>
      <c r="H151" s="233" t="s">
        <v>19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0" t="s">
        <v>138</v>
      </c>
      <c r="AU151" s="240" t="s">
        <v>84</v>
      </c>
      <c r="AV151" s="14" t="s">
        <v>78</v>
      </c>
      <c r="AW151" s="14" t="s">
        <v>35</v>
      </c>
      <c r="AX151" s="14" t="s">
        <v>73</v>
      </c>
      <c r="AY151" s="240" t="s">
        <v>123</v>
      </c>
    </row>
    <row r="152" spans="1:65" s="2" customFormat="1" ht="16.5" customHeight="1">
      <c r="A152" s="39"/>
      <c r="B152" s="40"/>
      <c r="C152" s="200" t="s">
        <v>238</v>
      </c>
      <c r="D152" s="200" t="s">
        <v>127</v>
      </c>
      <c r="E152" s="201" t="s">
        <v>239</v>
      </c>
      <c r="F152" s="202" t="s">
        <v>240</v>
      </c>
      <c r="G152" s="203" t="s">
        <v>241</v>
      </c>
      <c r="H152" s="204">
        <v>1</v>
      </c>
      <c r="I152" s="205"/>
      <c r="J152" s="206">
        <f>ROUND(I152*H152,2)</f>
        <v>0</v>
      </c>
      <c r="K152" s="202" t="s">
        <v>19</v>
      </c>
      <c r="L152" s="45"/>
      <c r="M152" s="207" t="s">
        <v>19</v>
      </c>
      <c r="N152" s="208" t="s">
        <v>46</v>
      </c>
      <c r="O152" s="86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1" t="s">
        <v>167</v>
      </c>
      <c r="AT152" s="211" t="s">
        <v>127</v>
      </c>
      <c r="AU152" s="211" t="s">
        <v>84</v>
      </c>
      <c r="AY152" s="18" t="s">
        <v>123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8" t="s">
        <v>132</v>
      </c>
      <c r="BK152" s="212">
        <f>ROUND(I152*H152,2)</f>
        <v>0</v>
      </c>
      <c r="BL152" s="18" t="s">
        <v>167</v>
      </c>
      <c r="BM152" s="211" t="s">
        <v>242</v>
      </c>
    </row>
    <row r="153" spans="1:47" s="2" customFormat="1" ht="12">
      <c r="A153" s="39"/>
      <c r="B153" s="40"/>
      <c r="C153" s="41"/>
      <c r="D153" s="213" t="s">
        <v>134</v>
      </c>
      <c r="E153" s="41"/>
      <c r="F153" s="214" t="s">
        <v>240</v>
      </c>
      <c r="G153" s="41"/>
      <c r="H153" s="41"/>
      <c r="I153" s="215"/>
      <c r="J153" s="41"/>
      <c r="K153" s="41"/>
      <c r="L153" s="45"/>
      <c r="M153" s="216"/>
      <c r="N153" s="217"/>
      <c r="O153" s="86"/>
      <c r="P153" s="86"/>
      <c r="Q153" s="86"/>
      <c r="R153" s="86"/>
      <c r="S153" s="86"/>
      <c r="T153" s="87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84</v>
      </c>
    </row>
    <row r="154" spans="1:51" s="13" customFormat="1" ht="12">
      <c r="A154" s="13"/>
      <c r="B154" s="220"/>
      <c r="C154" s="221"/>
      <c r="D154" s="213" t="s">
        <v>138</v>
      </c>
      <c r="E154" s="222" t="s">
        <v>19</v>
      </c>
      <c r="F154" s="223" t="s">
        <v>78</v>
      </c>
      <c r="G154" s="221"/>
      <c r="H154" s="224">
        <v>1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138</v>
      </c>
      <c r="AU154" s="230" t="s">
        <v>84</v>
      </c>
      <c r="AV154" s="13" t="s">
        <v>84</v>
      </c>
      <c r="AW154" s="13" t="s">
        <v>35</v>
      </c>
      <c r="AX154" s="13" t="s">
        <v>78</v>
      </c>
      <c r="AY154" s="230" t="s">
        <v>123</v>
      </c>
    </row>
    <row r="155" spans="1:51" s="14" customFormat="1" ht="12">
      <c r="A155" s="14"/>
      <c r="B155" s="231"/>
      <c r="C155" s="232"/>
      <c r="D155" s="213" t="s">
        <v>138</v>
      </c>
      <c r="E155" s="233" t="s">
        <v>19</v>
      </c>
      <c r="F155" s="234" t="s">
        <v>243</v>
      </c>
      <c r="G155" s="232"/>
      <c r="H155" s="233" t="s">
        <v>19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138</v>
      </c>
      <c r="AU155" s="240" t="s">
        <v>84</v>
      </c>
      <c r="AV155" s="14" t="s">
        <v>78</v>
      </c>
      <c r="AW155" s="14" t="s">
        <v>35</v>
      </c>
      <c r="AX155" s="14" t="s">
        <v>73</v>
      </c>
      <c r="AY155" s="240" t="s">
        <v>123</v>
      </c>
    </row>
    <row r="156" spans="1:51" s="14" customFormat="1" ht="12">
      <c r="A156" s="14"/>
      <c r="B156" s="231"/>
      <c r="C156" s="232"/>
      <c r="D156" s="213" t="s">
        <v>138</v>
      </c>
      <c r="E156" s="233" t="s">
        <v>19</v>
      </c>
      <c r="F156" s="234" t="s">
        <v>244</v>
      </c>
      <c r="G156" s="232"/>
      <c r="H156" s="233" t="s">
        <v>19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138</v>
      </c>
      <c r="AU156" s="240" t="s">
        <v>84</v>
      </c>
      <c r="AV156" s="14" t="s">
        <v>78</v>
      </c>
      <c r="AW156" s="14" t="s">
        <v>35</v>
      </c>
      <c r="AX156" s="14" t="s">
        <v>73</v>
      </c>
      <c r="AY156" s="240" t="s">
        <v>123</v>
      </c>
    </row>
    <row r="157" spans="1:51" s="14" customFormat="1" ht="12">
      <c r="A157" s="14"/>
      <c r="B157" s="231"/>
      <c r="C157" s="232"/>
      <c r="D157" s="213" t="s">
        <v>138</v>
      </c>
      <c r="E157" s="233" t="s">
        <v>19</v>
      </c>
      <c r="F157" s="234" t="s">
        <v>245</v>
      </c>
      <c r="G157" s="232"/>
      <c r="H157" s="233" t="s">
        <v>19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138</v>
      </c>
      <c r="AU157" s="240" t="s">
        <v>84</v>
      </c>
      <c r="AV157" s="14" t="s">
        <v>78</v>
      </c>
      <c r="AW157" s="14" t="s">
        <v>35</v>
      </c>
      <c r="AX157" s="14" t="s">
        <v>73</v>
      </c>
      <c r="AY157" s="240" t="s">
        <v>123</v>
      </c>
    </row>
    <row r="158" spans="1:51" s="14" customFormat="1" ht="12">
      <c r="A158" s="14"/>
      <c r="B158" s="231"/>
      <c r="C158" s="232"/>
      <c r="D158" s="213" t="s">
        <v>138</v>
      </c>
      <c r="E158" s="233" t="s">
        <v>19</v>
      </c>
      <c r="F158" s="234" t="s">
        <v>246</v>
      </c>
      <c r="G158" s="232"/>
      <c r="H158" s="233" t="s">
        <v>19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138</v>
      </c>
      <c r="AU158" s="240" t="s">
        <v>84</v>
      </c>
      <c r="AV158" s="14" t="s">
        <v>78</v>
      </c>
      <c r="AW158" s="14" t="s">
        <v>35</v>
      </c>
      <c r="AX158" s="14" t="s">
        <v>73</v>
      </c>
      <c r="AY158" s="240" t="s">
        <v>123</v>
      </c>
    </row>
    <row r="159" spans="1:51" s="14" customFormat="1" ht="12">
      <c r="A159" s="14"/>
      <c r="B159" s="231"/>
      <c r="C159" s="232"/>
      <c r="D159" s="213" t="s">
        <v>138</v>
      </c>
      <c r="E159" s="233" t="s">
        <v>19</v>
      </c>
      <c r="F159" s="234" t="s">
        <v>247</v>
      </c>
      <c r="G159" s="232"/>
      <c r="H159" s="233" t="s">
        <v>19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138</v>
      </c>
      <c r="AU159" s="240" t="s">
        <v>84</v>
      </c>
      <c r="AV159" s="14" t="s">
        <v>78</v>
      </c>
      <c r="AW159" s="14" t="s">
        <v>35</v>
      </c>
      <c r="AX159" s="14" t="s">
        <v>73</v>
      </c>
      <c r="AY159" s="240" t="s">
        <v>123</v>
      </c>
    </row>
    <row r="160" spans="1:51" s="14" customFormat="1" ht="12">
      <c r="A160" s="14"/>
      <c r="B160" s="231"/>
      <c r="C160" s="232"/>
      <c r="D160" s="213" t="s">
        <v>138</v>
      </c>
      <c r="E160" s="233" t="s">
        <v>19</v>
      </c>
      <c r="F160" s="234" t="s">
        <v>248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138</v>
      </c>
      <c r="AU160" s="240" t="s">
        <v>84</v>
      </c>
      <c r="AV160" s="14" t="s">
        <v>78</v>
      </c>
      <c r="AW160" s="14" t="s">
        <v>35</v>
      </c>
      <c r="AX160" s="14" t="s">
        <v>73</v>
      </c>
      <c r="AY160" s="240" t="s">
        <v>123</v>
      </c>
    </row>
    <row r="161" spans="1:51" s="14" customFormat="1" ht="12">
      <c r="A161" s="14"/>
      <c r="B161" s="231"/>
      <c r="C161" s="232"/>
      <c r="D161" s="213" t="s">
        <v>138</v>
      </c>
      <c r="E161" s="233" t="s">
        <v>19</v>
      </c>
      <c r="F161" s="234" t="s">
        <v>249</v>
      </c>
      <c r="G161" s="232"/>
      <c r="H161" s="233" t="s">
        <v>19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138</v>
      </c>
      <c r="AU161" s="240" t="s">
        <v>84</v>
      </c>
      <c r="AV161" s="14" t="s">
        <v>78</v>
      </c>
      <c r="AW161" s="14" t="s">
        <v>35</v>
      </c>
      <c r="AX161" s="14" t="s">
        <v>73</v>
      </c>
      <c r="AY161" s="240" t="s">
        <v>123</v>
      </c>
    </row>
    <row r="162" spans="1:51" s="14" customFormat="1" ht="12">
      <c r="A162" s="14"/>
      <c r="B162" s="231"/>
      <c r="C162" s="232"/>
      <c r="D162" s="213" t="s">
        <v>138</v>
      </c>
      <c r="E162" s="233" t="s">
        <v>19</v>
      </c>
      <c r="F162" s="234" t="s">
        <v>250</v>
      </c>
      <c r="G162" s="232"/>
      <c r="H162" s="233" t="s">
        <v>19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138</v>
      </c>
      <c r="AU162" s="240" t="s">
        <v>84</v>
      </c>
      <c r="AV162" s="14" t="s">
        <v>78</v>
      </c>
      <c r="AW162" s="14" t="s">
        <v>35</v>
      </c>
      <c r="AX162" s="14" t="s">
        <v>73</v>
      </c>
      <c r="AY162" s="240" t="s">
        <v>123</v>
      </c>
    </row>
    <row r="163" spans="1:65" s="2" customFormat="1" ht="16.5" customHeight="1">
      <c r="A163" s="39"/>
      <c r="B163" s="40"/>
      <c r="C163" s="200" t="s">
        <v>7</v>
      </c>
      <c r="D163" s="200" t="s">
        <v>127</v>
      </c>
      <c r="E163" s="201" t="s">
        <v>251</v>
      </c>
      <c r="F163" s="202" t="s">
        <v>252</v>
      </c>
      <c r="G163" s="203" t="s">
        <v>231</v>
      </c>
      <c r="H163" s="204">
        <v>216</v>
      </c>
      <c r="I163" s="205"/>
      <c r="J163" s="206">
        <f>ROUND(I163*H163,2)</f>
        <v>0</v>
      </c>
      <c r="K163" s="202" t="s">
        <v>131</v>
      </c>
      <c r="L163" s="45"/>
      <c r="M163" s="207" t="s">
        <v>19</v>
      </c>
      <c r="N163" s="208" t="s">
        <v>46</v>
      </c>
      <c r="O163" s="86"/>
      <c r="P163" s="209">
        <f>O163*H163</f>
        <v>0</v>
      </c>
      <c r="Q163" s="209">
        <v>0</v>
      </c>
      <c r="R163" s="209">
        <f>Q163*H163</f>
        <v>0</v>
      </c>
      <c r="S163" s="209">
        <v>0.001</v>
      </c>
      <c r="T163" s="210">
        <f>S163*H163</f>
        <v>0.216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1" t="s">
        <v>167</v>
      </c>
      <c r="AT163" s="211" t="s">
        <v>127</v>
      </c>
      <c r="AU163" s="211" t="s">
        <v>84</v>
      </c>
      <c r="AY163" s="18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8" t="s">
        <v>132</v>
      </c>
      <c r="BK163" s="212">
        <f>ROUND(I163*H163,2)</f>
        <v>0</v>
      </c>
      <c r="BL163" s="18" t="s">
        <v>167</v>
      </c>
      <c r="BM163" s="211" t="s">
        <v>253</v>
      </c>
    </row>
    <row r="164" spans="1:47" s="2" customFormat="1" ht="12">
      <c r="A164" s="39"/>
      <c r="B164" s="40"/>
      <c r="C164" s="41"/>
      <c r="D164" s="213" t="s">
        <v>134</v>
      </c>
      <c r="E164" s="41"/>
      <c r="F164" s="214" t="s">
        <v>254</v>
      </c>
      <c r="G164" s="41"/>
      <c r="H164" s="41"/>
      <c r="I164" s="215"/>
      <c r="J164" s="41"/>
      <c r="K164" s="41"/>
      <c r="L164" s="45"/>
      <c r="M164" s="216"/>
      <c r="N164" s="217"/>
      <c r="O164" s="86"/>
      <c r="P164" s="86"/>
      <c r="Q164" s="86"/>
      <c r="R164" s="86"/>
      <c r="S164" s="86"/>
      <c r="T164" s="87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134</v>
      </c>
      <c r="AU164" s="18" t="s">
        <v>84</v>
      </c>
    </row>
    <row r="165" spans="1:47" s="2" customFormat="1" ht="12">
      <c r="A165" s="39"/>
      <c r="B165" s="40"/>
      <c r="C165" s="41"/>
      <c r="D165" s="218" t="s">
        <v>136</v>
      </c>
      <c r="E165" s="41"/>
      <c r="F165" s="219" t="s">
        <v>255</v>
      </c>
      <c r="G165" s="41"/>
      <c r="H165" s="41"/>
      <c r="I165" s="215"/>
      <c r="J165" s="41"/>
      <c r="K165" s="41"/>
      <c r="L165" s="45"/>
      <c r="M165" s="216"/>
      <c r="N165" s="217"/>
      <c r="O165" s="86"/>
      <c r="P165" s="86"/>
      <c r="Q165" s="86"/>
      <c r="R165" s="86"/>
      <c r="S165" s="86"/>
      <c r="T165" s="87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136</v>
      </c>
      <c r="AU165" s="18" t="s">
        <v>84</v>
      </c>
    </row>
    <row r="166" spans="1:51" s="13" customFormat="1" ht="12">
      <c r="A166" s="13"/>
      <c r="B166" s="220"/>
      <c r="C166" s="221"/>
      <c r="D166" s="213" t="s">
        <v>138</v>
      </c>
      <c r="E166" s="222" t="s">
        <v>19</v>
      </c>
      <c r="F166" s="223" t="s">
        <v>256</v>
      </c>
      <c r="G166" s="221"/>
      <c r="H166" s="224">
        <v>216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138</v>
      </c>
      <c r="AU166" s="230" t="s">
        <v>84</v>
      </c>
      <c r="AV166" s="13" t="s">
        <v>84</v>
      </c>
      <c r="AW166" s="13" t="s">
        <v>35</v>
      </c>
      <c r="AX166" s="13" t="s">
        <v>78</v>
      </c>
      <c r="AY166" s="230" t="s">
        <v>123</v>
      </c>
    </row>
    <row r="167" spans="1:51" s="14" customFormat="1" ht="12">
      <c r="A167" s="14"/>
      <c r="B167" s="231"/>
      <c r="C167" s="232"/>
      <c r="D167" s="213" t="s">
        <v>138</v>
      </c>
      <c r="E167" s="233" t="s">
        <v>19</v>
      </c>
      <c r="F167" s="234" t="s">
        <v>257</v>
      </c>
      <c r="G167" s="232"/>
      <c r="H167" s="233" t="s">
        <v>19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138</v>
      </c>
      <c r="AU167" s="240" t="s">
        <v>84</v>
      </c>
      <c r="AV167" s="14" t="s">
        <v>78</v>
      </c>
      <c r="AW167" s="14" t="s">
        <v>35</v>
      </c>
      <c r="AX167" s="14" t="s">
        <v>73</v>
      </c>
      <c r="AY167" s="240" t="s">
        <v>123</v>
      </c>
    </row>
    <row r="168" spans="1:65" s="2" customFormat="1" ht="16.5" customHeight="1">
      <c r="A168" s="39"/>
      <c r="B168" s="40"/>
      <c r="C168" s="200" t="s">
        <v>258</v>
      </c>
      <c r="D168" s="200" t="s">
        <v>127</v>
      </c>
      <c r="E168" s="201" t="s">
        <v>259</v>
      </c>
      <c r="F168" s="202" t="s">
        <v>260</v>
      </c>
      <c r="G168" s="203" t="s">
        <v>130</v>
      </c>
      <c r="H168" s="204">
        <v>0.216</v>
      </c>
      <c r="I168" s="205"/>
      <c r="J168" s="206">
        <f>ROUND(I168*H168,2)</f>
        <v>0</v>
      </c>
      <c r="K168" s="202" t="s">
        <v>131</v>
      </c>
      <c r="L168" s="45"/>
      <c r="M168" s="207" t="s">
        <v>19</v>
      </c>
      <c r="N168" s="208" t="s">
        <v>46</v>
      </c>
      <c r="O168" s="86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1" t="s">
        <v>167</v>
      </c>
      <c r="AT168" s="211" t="s">
        <v>127</v>
      </c>
      <c r="AU168" s="211" t="s">
        <v>84</v>
      </c>
      <c r="AY168" s="18" t="s">
        <v>123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8" t="s">
        <v>132</v>
      </c>
      <c r="BK168" s="212">
        <f>ROUND(I168*H168,2)</f>
        <v>0</v>
      </c>
      <c r="BL168" s="18" t="s">
        <v>167</v>
      </c>
      <c r="BM168" s="211" t="s">
        <v>261</v>
      </c>
    </row>
    <row r="169" spans="1:47" s="2" customFormat="1" ht="12">
      <c r="A169" s="39"/>
      <c r="B169" s="40"/>
      <c r="C169" s="41"/>
      <c r="D169" s="213" t="s">
        <v>134</v>
      </c>
      <c r="E169" s="41"/>
      <c r="F169" s="214" t="s">
        <v>262</v>
      </c>
      <c r="G169" s="41"/>
      <c r="H169" s="41"/>
      <c r="I169" s="215"/>
      <c r="J169" s="41"/>
      <c r="K169" s="41"/>
      <c r="L169" s="45"/>
      <c r="M169" s="216"/>
      <c r="N169" s="217"/>
      <c r="O169" s="86"/>
      <c r="P169" s="86"/>
      <c r="Q169" s="86"/>
      <c r="R169" s="86"/>
      <c r="S169" s="86"/>
      <c r="T169" s="87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134</v>
      </c>
      <c r="AU169" s="18" t="s">
        <v>84</v>
      </c>
    </row>
    <row r="170" spans="1:47" s="2" customFormat="1" ht="12">
      <c r="A170" s="39"/>
      <c r="B170" s="40"/>
      <c r="C170" s="41"/>
      <c r="D170" s="218" t="s">
        <v>136</v>
      </c>
      <c r="E170" s="41"/>
      <c r="F170" s="219" t="s">
        <v>263</v>
      </c>
      <c r="G170" s="41"/>
      <c r="H170" s="41"/>
      <c r="I170" s="215"/>
      <c r="J170" s="41"/>
      <c r="K170" s="41"/>
      <c r="L170" s="45"/>
      <c r="M170" s="216"/>
      <c r="N170" s="217"/>
      <c r="O170" s="86"/>
      <c r="P170" s="86"/>
      <c r="Q170" s="86"/>
      <c r="R170" s="86"/>
      <c r="S170" s="86"/>
      <c r="T170" s="87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136</v>
      </c>
      <c r="AU170" s="18" t="s">
        <v>84</v>
      </c>
    </row>
    <row r="171" spans="1:51" s="13" customFormat="1" ht="12">
      <c r="A171" s="13"/>
      <c r="B171" s="220"/>
      <c r="C171" s="221"/>
      <c r="D171" s="213" t="s">
        <v>138</v>
      </c>
      <c r="E171" s="222" t="s">
        <v>19</v>
      </c>
      <c r="F171" s="223" t="s">
        <v>264</v>
      </c>
      <c r="G171" s="221"/>
      <c r="H171" s="224">
        <v>0.216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138</v>
      </c>
      <c r="AU171" s="230" t="s">
        <v>84</v>
      </c>
      <c r="AV171" s="13" t="s">
        <v>84</v>
      </c>
      <c r="AW171" s="13" t="s">
        <v>35</v>
      </c>
      <c r="AX171" s="13" t="s">
        <v>78</v>
      </c>
      <c r="AY171" s="230" t="s">
        <v>123</v>
      </c>
    </row>
    <row r="172" spans="1:63" s="12" customFormat="1" ht="22.8" customHeight="1">
      <c r="A172" s="12"/>
      <c r="B172" s="184"/>
      <c r="C172" s="185"/>
      <c r="D172" s="186" t="s">
        <v>72</v>
      </c>
      <c r="E172" s="198" t="s">
        <v>265</v>
      </c>
      <c r="F172" s="198" t="s">
        <v>266</v>
      </c>
      <c r="G172" s="185"/>
      <c r="H172" s="185"/>
      <c r="I172" s="188"/>
      <c r="J172" s="199">
        <f>BK172</f>
        <v>0</v>
      </c>
      <c r="K172" s="185"/>
      <c r="L172" s="190"/>
      <c r="M172" s="191"/>
      <c r="N172" s="192"/>
      <c r="O172" s="192"/>
      <c r="P172" s="193">
        <f>SUM(P173:P188)</f>
        <v>0</v>
      </c>
      <c r="Q172" s="192"/>
      <c r="R172" s="193">
        <f>SUM(R173:R188)</f>
        <v>0.001273374432</v>
      </c>
      <c r="S172" s="192"/>
      <c r="T172" s="194">
        <f>SUM(T173:T188)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5" t="s">
        <v>84</v>
      </c>
      <c r="AT172" s="196" t="s">
        <v>72</v>
      </c>
      <c r="AU172" s="196" t="s">
        <v>78</v>
      </c>
      <c r="AY172" s="195" t="s">
        <v>123</v>
      </c>
      <c r="BK172" s="197">
        <f>SUM(BK173:BK188)</f>
        <v>0</v>
      </c>
    </row>
    <row r="173" spans="1:65" s="2" customFormat="1" ht="16.5" customHeight="1">
      <c r="A173" s="39"/>
      <c r="B173" s="40"/>
      <c r="C173" s="200" t="s">
        <v>267</v>
      </c>
      <c r="D173" s="200" t="s">
        <v>127</v>
      </c>
      <c r="E173" s="201" t="s">
        <v>268</v>
      </c>
      <c r="F173" s="202" t="s">
        <v>269</v>
      </c>
      <c r="G173" s="203" t="s">
        <v>166</v>
      </c>
      <c r="H173" s="204">
        <v>3.564</v>
      </c>
      <c r="I173" s="205"/>
      <c r="J173" s="206">
        <f>ROUND(I173*H173,2)</f>
        <v>0</v>
      </c>
      <c r="K173" s="202" t="s">
        <v>131</v>
      </c>
      <c r="L173" s="45"/>
      <c r="M173" s="207" t="s">
        <v>19</v>
      </c>
      <c r="N173" s="208" t="s">
        <v>46</v>
      </c>
      <c r="O173" s="86"/>
      <c r="P173" s="209">
        <f>O173*H173</f>
        <v>0</v>
      </c>
      <c r="Q173" s="209">
        <v>2.2785E-05</v>
      </c>
      <c r="R173" s="209">
        <f>Q173*H173</f>
        <v>8.120574E-05</v>
      </c>
      <c r="S173" s="209">
        <v>0</v>
      </c>
      <c r="T173" s="21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1" t="s">
        <v>167</v>
      </c>
      <c r="AT173" s="211" t="s">
        <v>127</v>
      </c>
      <c r="AU173" s="211" t="s">
        <v>84</v>
      </c>
      <c r="AY173" s="18" t="s">
        <v>123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8" t="s">
        <v>132</v>
      </c>
      <c r="BK173" s="212">
        <f>ROUND(I173*H173,2)</f>
        <v>0</v>
      </c>
      <c r="BL173" s="18" t="s">
        <v>167</v>
      </c>
      <c r="BM173" s="211" t="s">
        <v>270</v>
      </c>
    </row>
    <row r="174" spans="1:47" s="2" customFormat="1" ht="12">
      <c r="A174" s="39"/>
      <c r="B174" s="40"/>
      <c r="C174" s="41"/>
      <c r="D174" s="213" t="s">
        <v>134</v>
      </c>
      <c r="E174" s="41"/>
      <c r="F174" s="214" t="s">
        <v>271</v>
      </c>
      <c r="G174" s="41"/>
      <c r="H174" s="41"/>
      <c r="I174" s="215"/>
      <c r="J174" s="41"/>
      <c r="K174" s="41"/>
      <c r="L174" s="45"/>
      <c r="M174" s="216"/>
      <c r="N174" s="217"/>
      <c r="O174" s="86"/>
      <c r="P174" s="86"/>
      <c r="Q174" s="86"/>
      <c r="R174" s="86"/>
      <c r="S174" s="86"/>
      <c r="T174" s="87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134</v>
      </c>
      <c r="AU174" s="18" t="s">
        <v>84</v>
      </c>
    </row>
    <row r="175" spans="1:47" s="2" customFormat="1" ht="12">
      <c r="A175" s="39"/>
      <c r="B175" s="40"/>
      <c r="C175" s="41"/>
      <c r="D175" s="218" t="s">
        <v>136</v>
      </c>
      <c r="E175" s="41"/>
      <c r="F175" s="219" t="s">
        <v>272</v>
      </c>
      <c r="G175" s="41"/>
      <c r="H175" s="41"/>
      <c r="I175" s="215"/>
      <c r="J175" s="41"/>
      <c r="K175" s="41"/>
      <c r="L175" s="45"/>
      <c r="M175" s="216"/>
      <c r="N175" s="217"/>
      <c r="O175" s="86"/>
      <c r="P175" s="86"/>
      <c r="Q175" s="86"/>
      <c r="R175" s="86"/>
      <c r="S175" s="86"/>
      <c r="T175" s="87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136</v>
      </c>
      <c r="AU175" s="18" t="s">
        <v>84</v>
      </c>
    </row>
    <row r="176" spans="1:51" s="13" customFormat="1" ht="12">
      <c r="A176" s="13"/>
      <c r="B176" s="220"/>
      <c r="C176" s="221"/>
      <c r="D176" s="213" t="s">
        <v>138</v>
      </c>
      <c r="E176" s="222" t="s">
        <v>19</v>
      </c>
      <c r="F176" s="223" t="s">
        <v>273</v>
      </c>
      <c r="G176" s="221"/>
      <c r="H176" s="224">
        <v>3.564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138</v>
      </c>
      <c r="AU176" s="230" t="s">
        <v>84</v>
      </c>
      <c r="AV176" s="13" t="s">
        <v>84</v>
      </c>
      <c r="AW176" s="13" t="s">
        <v>35</v>
      </c>
      <c r="AX176" s="13" t="s">
        <v>78</v>
      </c>
      <c r="AY176" s="230" t="s">
        <v>123</v>
      </c>
    </row>
    <row r="177" spans="1:65" s="2" customFormat="1" ht="16.5" customHeight="1">
      <c r="A177" s="39"/>
      <c r="B177" s="40"/>
      <c r="C177" s="200" t="s">
        <v>274</v>
      </c>
      <c r="D177" s="200" t="s">
        <v>127</v>
      </c>
      <c r="E177" s="201" t="s">
        <v>275</v>
      </c>
      <c r="F177" s="202" t="s">
        <v>276</v>
      </c>
      <c r="G177" s="203" t="s">
        <v>166</v>
      </c>
      <c r="H177" s="204">
        <v>3.564</v>
      </c>
      <c r="I177" s="205"/>
      <c r="J177" s="206">
        <f>ROUND(I177*H177,2)</f>
        <v>0</v>
      </c>
      <c r="K177" s="202" t="s">
        <v>131</v>
      </c>
      <c r="L177" s="45"/>
      <c r="M177" s="207" t="s">
        <v>19</v>
      </c>
      <c r="N177" s="208" t="s">
        <v>46</v>
      </c>
      <c r="O177" s="86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1" t="s">
        <v>167</v>
      </c>
      <c r="AT177" s="211" t="s">
        <v>127</v>
      </c>
      <c r="AU177" s="211" t="s">
        <v>84</v>
      </c>
      <c r="AY177" s="18" t="s">
        <v>123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8" t="s">
        <v>132</v>
      </c>
      <c r="BK177" s="212">
        <f>ROUND(I177*H177,2)</f>
        <v>0</v>
      </c>
      <c r="BL177" s="18" t="s">
        <v>167</v>
      </c>
      <c r="BM177" s="211" t="s">
        <v>277</v>
      </c>
    </row>
    <row r="178" spans="1:47" s="2" customFormat="1" ht="12">
      <c r="A178" s="39"/>
      <c r="B178" s="40"/>
      <c r="C178" s="41"/>
      <c r="D178" s="213" t="s">
        <v>134</v>
      </c>
      <c r="E178" s="41"/>
      <c r="F178" s="214" t="s">
        <v>278</v>
      </c>
      <c r="G178" s="41"/>
      <c r="H178" s="41"/>
      <c r="I178" s="215"/>
      <c r="J178" s="41"/>
      <c r="K178" s="41"/>
      <c r="L178" s="45"/>
      <c r="M178" s="216"/>
      <c r="N178" s="217"/>
      <c r="O178" s="86"/>
      <c r="P178" s="86"/>
      <c r="Q178" s="86"/>
      <c r="R178" s="86"/>
      <c r="S178" s="86"/>
      <c r="T178" s="87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84</v>
      </c>
    </row>
    <row r="179" spans="1:47" s="2" customFormat="1" ht="12">
      <c r="A179" s="39"/>
      <c r="B179" s="40"/>
      <c r="C179" s="41"/>
      <c r="D179" s="218" t="s">
        <v>136</v>
      </c>
      <c r="E179" s="41"/>
      <c r="F179" s="219" t="s">
        <v>279</v>
      </c>
      <c r="G179" s="41"/>
      <c r="H179" s="41"/>
      <c r="I179" s="215"/>
      <c r="J179" s="41"/>
      <c r="K179" s="41"/>
      <c r="L179" s="45"/>
      <c r="M179" s="216"/>
      <c r="N179" s="217"/>
      <c r="O179" s="86"/>
      <c r="P179" s="86"/>
      <c r="Q179" s="86"/>
      <c r="R179" s="86"/>
      <c r="S179" s="86"/>
      <c r="T179" s="87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136</v>
      </c>
      <c r="AU179" s="18" t="s">
        <v>84</v>
      </c>
    </row>
    <row r="180" spans="1:51" s="13" customFormat="1" ht="12">
      <c r="A180" s="13"/>
      <c r="B180" s="220"/>
      <c r="C180" s="221"/>
      <c r="D180" s="213" t="s">
        <v>138</v>
      </c>
      <c r="E180" s="222" t="s">
        <v>19</v>
      </c>
      <c r="F180" s="223" t="s">
        <v>273</v>
      </c>
      <c r="G180" s="221"/>
      <c r="H180" s="224">
        <v>3.564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138</v>
      </c>
      <c r="AU180" s="230" t="s">
        <v>84</v>
      </c>
      <c r="AV180" s="13" t="s">
        <v>84</v>
      </c>
      <c r="AW180" s="13" t="s">
        <v>35</v>
      </c>
      <c r="AX180" s="13" t="s">
        <v>78</v>
      </c>
      <c r="AY180" s="230" t="s">
        <v>123</v>
      </c>
    </row>
    <row r="181" spans="1:65" s="2" customFormat="1" ht="16.5" customHeight="1">
      <c r="A181" s="39"/>
      <c r="B181" s="40"/>
      <c r="C181" s="200" t="s">
        <v>280</v>
      </c>
      <c r="D181" s="200" t="s">
        <v>127</v>
      </c>
      <c r="E181" s="201" t="s">
        <v>281</v>
      </c>
      <c r="F181" s="202" t="s">
        <v>282</v>
      </c>
      <c r="G181" s="203" t="s">
        <v>166</v>
      </c>
      <c r="H181" s="204">
        <v>3.564</v>
      </c>
      <c r="I181" s="205"/>
      <c r="J181" s="206">
        <f>ROUND(I181*H181,2)</f>
        <v>0</v>
      </c>
      <c r="K181" s="202" t="s">
        <v>131</v>
      </c>
      <c r="L181" s="45"/>
      <c r="M181" s="207" t="s">
        <v>19</v>
      </c>
      <c r="N181" s="208" t="s">
        <v>46</v>
      </c>
      <c r="O181" s="86"/>
      <c r="P181" s="209">
        <f>O181*H181</f>
        <v>0</v>
      </c>
      <c r="Q181" s="209">
        <v>0.0002875</v>
      </c>
      <c r="R181" s="209">
        <f>Q181*H181</f>
        <v>0.00102465</v>
      </c>
      <c r="S181" s="209">
        <v>0</v>
      </c>
      <c r="T181" s="21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1" t="s">
        <v>167</v>
      </c>
      <c r="AT181" s="211" t="s">
        <v>127</v>
      </c>
      <c r="AU181" s="211" t="s">
        <v>84</v>
      </c>
      <c r="AY181" s="18" t="s">
        <v>123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8" t="s">
        <v>132</v>
      </c>
      <c r="BK181" s="212">
        <f>ROUND(I181*H181,2)</f>
        <v>0</v>
      </c>
      <c r="BL181" s="18" t="s">
        <v>167</v>
      </c>
      <c r="BM181" s="211" t="s">
        <v>283</v>
      </c>
    </row>
    <row r="182" spans="1:47" s="2" customFormat="1" ht="12">
      <c r="A182" s="39"/>
      <c r="B182" s="40"/>
      <c r="C182" s="41"/>
      <c r="D182" s="213" t="s">
        <v>134</v>
      </c>
      <c r="E182" s="41"/>
      <c r="F182" s="214" t="s">
        <v>284</v>
      </c>
      <c r="G182" s="41"/>
      <c r="H182" s="41"/>
      <c r="I182" s="215"/>
      <c r="J182" s="41"/>
      <c r="K182" s="41"/>
      <c r="L182" s="45"/>
      <c r="M182" s="216"/>
      <c r="N182" s="217"/>
      <c r="O182" s="86"/>
      <c r="P182" s="86"/>
      <c r="Q182" s="86"/>
      <c r="R182" s="86"/>
      <c r="S182" s="86"/>
      <c r="T182" s="87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84</v>
      </c>
    </row>
    <row r="183" spans="1:47" s="2" customFormat="1" ht="12">
      <c r="A183" s="39"/>
      <c r="B183" s="40"/>
      <c r="C183" s="41"/>
      <c r="D183" s="218" t="s">
        <v>136</v>
      </c>
      <c r="E183" s="41"/>
      <c r="F183" s="219" t="s">
        <v>285</v>
      </c>
      <c r="G183" s="41"/>
      <c r="H183" s="41"/>
      <c r="I183" s="215"/>
      <c r="J183" s="41"/>
      <c r="K183" s="41"/>
      <c r="L183" s="45"/>
      <c r="M183" s="216"/>
      <c r="N183" s="217"/>
      <c r="O183" s="86"/>
      <c r="P183" s="86"/>
      <c r="Q183" s="86"/>
      <c r="R183" s="86"/>
      <c r="S183" s="86"/>
      <c r="T183" s="87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136</v>
      </c>
      <c r="AU183" s="18" t="s">
        <v>84</v>
      </c>
    </row>
    <row r="184" spans="1:51" s="13" customFormat="1" ht="12">
      <c r="A184" s="13"/>
      <c r="B184" s="220"/>
      <c r="C184" s="221"/>
      <c r="D184" s="213" t="s">
        <v>138</v>
      </c>
      <c r="E184" s="222" t="s">
        <v>19</v>
      </c>
      <c r="F184" s="223" t="s">
        <v>273</v>
      </c>
      <c r="G184" s="221"/>
      <c r="H184" s="224">
        <v>3.564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138</v>
      </c>
      <c r="AU184" s="230" t="s">
        <v>84</v>
      </c>
      <c r="AV184" s="13" t="s">
        <v>84</v>
      </c>
      <c r="AW184" s="13" t="s">
        <v>35</v>
      </c>
      <c r="AX184" s="13" t="s">
        <v>78</v>
      </c>
      <c r="AY184" s="230" t="s">
        <v>123</v>
      </c>
    </row>
    <row r="185" spans="1:65" s="2" customFormat="1" ht="16.5" customHeight="1">
      <c r="A185" s="39"/>
      <c r="B185" s="40"/>
      <c r="C185" s="200" t="s">
        <v>286</v>
      </c>
      <c r="D185" s="200" t="s">
        <v>127</v>
      </c>
      <c r="E185" s="201" t="s">
        <v>287</v>
      </c>
      <c r="F185" s="202" t="s">
        <v>288</v>
      </c>
      <c r="G185" s="203" t="s">
        <v>166</v>
      </c>
      <c r="H185" s="204">
        <v>3.564</v>
      </c>
      <c r="I185" s="205"/>
      <c r="J185" s="206">
        <f>ROUND(I185*H185,2)</f>
        <v>0</v>
      </c>
      <c r="K185" s="202" t="s">
        <v>131</v>
      </c>
      <c r="L185" s="45"/>
      <c r="M185" s="207" t="s">
        <v>19</v>
      </c>
      <c r="N185" s="208" t="s">
        <v>46</v>
      </c>
      <c r="O185" s="86"/>
      <c r="P185" s="209">
        <f>O185*H185</f>
        <v>0</v>
      </c>
      <c r="Q185" s="209">
        <v>4.7003E-05</v>
      </c>
      <c r="R185" s="209">
        <f>Q185*H185</f>
        <v>0.000167518692</v>
      </c>
      <c r="S185" s="209">
        <v>0</v>
      </c>
      <c r="T185" s="21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1" t="s">
        <v>167</v>
      </c>
      <c r="AT185" s="211" t="s">
        <v>127</v>
      </c>
      <c r="AU185" s="211" t="s">
        <v>84</v>
      </c>
      <c r="AY185" s="18" t="s">
        <v>123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8" t="s">
        <v>132</v>
      </c>
      <c r="BK185" s="212">
        <f>ROUND(I185*H185,2)</f>
        <v>0</v>
      </c>
      <c r="BL185" s="18" t="s">
        <v>167</v>
      </c>
      <c r="BM185" s="211" t="s">
        <v>289</v>
      </c>
    </row>
    <row r="186" spans="1:47" s="2" customFormat="1" ht="12">
      <c r="A186" s="39"/>
      <c r="B186" s="40"/>
      <c r="C186" s="41"/>
      <c r="D186" s="213" t="s">
        <v>134</v>
      </c>
      <c r="E186" s="41"/>
      <c r="F186" s="214" t="s">
        <v>290</v>
      </c>
      <c r="G186" s="41"/>
      <c r="H186" s="41"/>
      <c r="I186" s="215"/>
      <c r="J186" s="41"/>
      <c r="K186" s="41"/>
      <c r="L186" s="45"/>
      <c r="M186" s="216"/>
      <c r="N186" s="217"/>
      <c r="O186" s="86"/>
      <c r="P186" s="86"/>
      <c r="Q186" s="86"/>
      <c r="R186" s="86"/>
      <c r="S186" s="86"/>
      <c r="T186" s="87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84</v>
      </c>
    </row>
    <row r="187" spans="1:47" s="2" customFormat="1" ht="12">
      <c r="A187" s="39"/>
      <c r="B187" s="40"/>
      <c r="C187" s="41"/>
      <c r="D187" s="218" t="s">
        <v>136</v>
      </c>
      <c r="E187" s="41"/>
      <c r="F187" s="219" t="s">
        <v>291</v>
      </c>
      <c r="G187" s="41"/>
      <c r="H187" s="41"/>
      <c r="I187" s="215"/>
      <c r="J187" s="41"/>
      <c r="K187" s="41"/>
      <c r="L187" s="45"/>
      <c r="M187" s="216"/>
      <c r="N187" s="217"/>
      <c r="O187" s="86"/>
      <c r="P187" s="86"/>
      <c r="Q187" s="86"/>
      <c r="R187" s="86"/>
      <c r="S187" s="86"/>
      <c r="T187" s="87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136</v>
      </c>
      <c r="AU187" s="18" t="s">
        <v>84</v>
      </c>
    </row>
    <row r="188" spans="1:51" s="13" customFormat="1" ht="12">
      <c r="A188" s="13"/>
      <c r="B188" s="220"/>
      <c r="C188" s="221"/>
      <c r="D188" s="213" t="s">
        <v>138</v>
      </c>
      <c r="E188" s="222" t="s">
        <v>19</v>
      </c>
      <c r="F188" s="223" t="s">
        <v>273</v>
      </c>
      <c r="G188" s="221"/>
      <c r="H188" s="224">
        <v>3.564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138</v>
      </c>
      <c r="AU188" s="230" t="s">
        <v>84</v>
      </c>
      <c r="AV188" s="13" t="s">
        <v>84</v>
      </c>
      <c r="AW188" s="13" t="s">
        <v>35</v>
      </c>
      <c r="AX188" s="13" t="s">
        <v>78</v>
      </c>
      <c r="AY188" s="230" t="s">
        <v>123</v>
      </c>
    </row>
    <row r="189" spans="1:63" s="12" customFormat="1" ht="25.9" customHeight="1">
      <c r="A189" s="12"/>
      <c r="B189" s="184"/>
      <c r="C189" s="185"/>
      <c r="D189" s="186" t="s">
        <v>72</v>
      </c>
      <c r="E189" s="187" t="s">
        <v>292</v>
      </c>
      <c r="F189" s="187" t="s">
        <v>293</v>
      </c>
      <c r="G189" s="185"/>
      <c r="H189" s="185"/>
      <c r="I189" s="188"/>
      <c r="J189" s="189">
        <f>BK189</f>
        <v>0</v>
      </c>
      <c r="K189" s="185"/>
      <c r="L189" s="190"/>
      <c r="M189" s="191"/>
      <c r="N189" s="192"/>
      <c r="O189" s="192"/>
      <c r="P189" s="193">
        <f>P190+P193</f>
        <v>0</v>
      </c>
      <c r="Q189" s="192"/>
      <c r="R189" s="193">
        <f>R190+R193</f>
        <v>0</v>
      </c>
      <c r="S189" s="192"/>
      <c r="T189" s="194">
        <f>T190+T193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5" t="s">
        <v>294</v>
      </c>
      <c r="AT189" s="196" t="s">
        <v>72</v>
      </c>
      <c r="AU189" s="196" t="s">
        <v>73</v>
      </c>
      <c r="AY189" s="195" t="s">
        <v>123</v>
      </c>
      <c r="BK189" s="197">
        <f>BK190+BK193</f>
        <v>0</v>
      </c>
    </row>
    <row r="190" spans="1:63" s="12" customFormat="1" ht="22.8" customHeight="1">
      <c r="A190" s="12"/>
      <c r="B190" s="184"/>
      <c r="C190" s="185"/>
      <c r="D190" s="186" t="s">
        <v>72</v>
      </c>
      <c r="E190" s="198" t="s">
        <v>295</v>
      </c>
      <c r="F190" s="198" t="s">
        <v>296</v>
      </c>
      <c r="G190" s="185"/>
      <c r="H190" s="185"/>
      <c r="I190" s="188"/>
      <c r="J190" s="199">
        <f>BK190</f>
        <v>0</v>
      </c>
      <c r="K190" s="185"/>
      <c r="L190" s="190"/>
      <c r="M190" s="191"/>
      <c r="N190" s="192"/>
      <c r="O190" s="192"/>
      <c r="P190" s="193">
        <f>SUM(P191:P192)</f>
        <v>0</v>
      </c>
      <c r="Q190" s="192"/>
      <c r="R190" s="193">
        <f>SUM(R191:R192)</f>
        <v>0</v>
      </c>
      <c r="S190" s="192"/>
      <c r="T190" s="194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5" t="s">
        <v>294</v>
      </c>
      <c r="AT190" s="196" t="s">
        <v>72</v>
      </c>
      <c r="AU190" s="196" t="s">
        <v>78</v>
      </c>
      <c r="AY190" s="195" t="s">
        <v>123</v>
      </c>
      <c r="BK190" s="197">
        <f>SUM(BK191:BK192)</f>
        <v>0</v>
      </c>
    </row>
    <row r="191" spans="1:65" s="2" customFormat="1" ht="16.5" customHeight="1">
      <c r="A191" s="39"/>
      <c r="B191" s="40"/>
      <c r="C191" s="200" t="s">
        <v>297</v>
      </c>
      <c r="D191" s="200" t="s">
        <v>127</v>
      </c>
      <c r="E191" s="201" t="s">
        <v>298</v>
      </c>
      <c r="F191" s="202" t="s">
        <v>299</v>
      </c>
      <c r="G191" s="203" t="s">
        <v>241</v>
      </c>
      <c r="H191" s="204">
        <v>1</v>
      </c>
      <c r="I191" s="205"/>
      <c r="J191" s="206">
        <f>ROUND(I191*H191,2)</f>
        <v>0</v>
      </c>
      <c r="K191" s="202" t="s">
        <v>19</v>
      </c>
      <c r="L191" s="45"/>
      <c r="M191" s="207" t="s">
        <v>19</v>
      </c>
      <c r="N191" s="208" t="s">
        <v>46</v>
      </c>
      <c r="O191" s="86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1" t="s">
        <v>300</v>
      </c>
      <c r="AT191" s="211" t="s">
        <v>127</v>
      </c>
      <c r="AU191" s="211" t="s">
        <v>84</v>
      </c>
      <c r="AY191" s="18" t="s">
        <v>123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8" t="s">
        <v>132</v>
      </c>
      <c r="BK191" s="212">
        <f>ROUND(I191*H191,2)</f>
        <v>0</v>
      </c>
      <c r="BL191" s="18" t="s">
        <v>300</v>
      </c>
      <c r="BM191" s="211" t="s">
        <v>301</v>
      </c>
    </row>
    <row r="192" spans="1:47" s="2" customFormat="1" ht="12">
      <c r="A192" s="39"/>
      <c r="B192" s="40"/>
      <c r="C192" s="41"/>
      <c r="D192" s="213" t="s">
        <v>134</v>
      </c>
      <c r="E192" s="41"/>
      <c r="F192" s="214" t="s">
        <v>299</v>
      </c>
      <c r="G192" s="41"/>
      <c r="H192" s="41"/>
      <c r="I192" s="215"/>
      <c r="J192" s="41"/>
      <c r="K192" s="41"/>
      <c r="L192" s="45"/>
      <c r="M192" s="216"/>
      <c r="N192" s="217"/>
      <c r="O192" s="86"/>
      <c r="P192" s="86"/>
      <c r="Q192" s="86"/>
      <c r="R192" s="86"/>
      <c r="S192" s="86"/>
      <c r="T192" s="87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134</v>
      </c>
      <c r="AU192" s="18" t="s">
        <v>84</v>
      </c>
    </row>
    <row r="193" spans="1:63" s="12" customFormat="1" ht="22.8" customHeight="1">
      <c r="A193" s="12"/>
      <c r="B193" s="184"/>
      <c r="C193" s="185"/>
      <c r="D193" s="186" t="s">
        <v>72</v>
      </c>
      <c r="E193" s="198" t="s">
        <v>302</v>
      </c>
      <c r="F193" s="198" t="s">
        <v>303</v>
      </c>
      <c r="G193" s="185"/>
      <c r="H193" s="185"/>
      <c r="I193" s="188"/>
      <c r="J193" s="199">
        <f>BK193</f>
        <v>0</v>
      </c>
      <c r="K193" s="185"/>
      <c r="L193" s="190"/>
      <c r="M193" s="191"/>
      <c r="N193" s="192"/>
      <c r="O193" s="192"/>
      <c r="P193" s="193">
        <f>SUM(P194:P196)</f>
        <v>0</v>
      </c>
      <c r="Q193" s="192"/>
      <c r="R193" s="193">
        <f>SUM(R194:R196)</f>
        <v>0</v>
      </c>
      <c r="S193" s="192"/>
      <c r="T193" s="194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5" t="s">
        <v>294</v>
      </c>
      <c r="AT193" s="196" t="s">
        <v>72</v>
      </c>
      <c r="AU193" s="196" t="s">
        <v>78</v>
      </c>
      <c r="AY193" s="195" t="s">
        <v>123</v>
      </c>
      <c r="BK193" s="197">
        <f>SUM(BK194:BK196)</f>
        <v>0</v>
      </c>
    </row>
    <row r="194" spans="1:65" s="2" customFormat="1" ht="16.5" customHeight="1">
      <c r="A194" s="39"/>
      <c r="B194" s="40"/>
      <c r="C194" s="200" t="s">
        <v>304</v>
      </c>
      <c r="D194" s="200" t="s">
        <v>127</v>
      </c>
      <c r="E194" s="201" t="s">
        <v>305</v>
      </c>
      <c r="F194" s="202" t="s">
        <v>306</v>
      </c>
      <c r="G194" s="203" t="s">
        <v>241</v>
      </c>
      <c r="H194" s="204">
        <v>1</v>
      </c>
      <c r="I194" s="205"/>
      <c r="J194" s="206">
        <f>ROUND(I194*H194,2)</f>
        <v>0</v>
      </c>
      <c r="K194" s="202" t="s">
        <v>131</v>
      </c>
      <c r="L194" s="45"/>
      <c r="M194" s="207" t="s">
        <v>19</v>
      </c>
      <c r="N194" s="208" t="s">
        <v>46</v>
      </c>
      <c r="O194" s="86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1" t="s">
        <v>300</v>
      </c>
      <c r="AT194" s="211" t="s">
        <v>127</v>
      </c>
      <c r="AU194" s="211" t="s">
        <v>84</v>
      </c>
      <c r="AY194" s="18" t="s">
        <v>123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8" t="s">
        <v>132</v>
      </c>
      <c r="BK194" s="212">
        <f>ROUND(I194*H194,2)</f>
        <v>0</v>
      </c>
      <c r="BL194" s="18" t="s">
        <v>300</v>
      </c>
      <c r="BM194" s="211" t="s">
        <v>307</v>
      </c>
    </row>
    <row r="195" spans="1:47" s="2" customFormat="1" ht="12">
      <c r="A195" s="39"/>
      <c r="B195" s="40"/>
      <c r="C195" s="41"/>
      <c r="D195" s="213" t="s">
        <v>134</v>
      </c>
      <c r="E195" s="41"/>
      <c r="F195" s="214" t="s">
        <v>306</v>
      </c>
      <c r="G195" s="41"/>
      <c r="H195" s="41"/>
      <c r="I195" s="215"/>
      <c r="J195" s="41"/>
      <c r="K195" s="41"/>
      <c r="L195" s="45"/>
      <c r="M195" s="216"/>
      <c r="N195" s="217"/>
      <c r="O195" s="86"/>
      <c r="P195" s="86"/>
      <c r="Q195" s="86"/>
      <c r="R195" s="86"/>
      <c r="S195" s="86"/>
      <c r="T195" s="87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134</v>
      </c>
      <c r="AU195" s="18" t="s">
        <v>84</v>
      </c>
    </row>
    <row r="196" spans="1:47" s="2" customFormat="1" ht="12">
      <c r="A196" s="39"/>
      <c r="B196" s="40"/>
      <c r="C196" s="41"/>
      <c r="D196" s="218" t="s">
        <v>136</v>
      </c>
      <c r="E196" s="41"/>
      <c r="F196" s="219" t="s">
        <v>308</v>
      </c>
      <c r="G196" s="41"/>
      <c r="H196" s="41"/>
      <c r="I196" s="215"/>
      <c r="J196" s="41"/>
      <c r="K196" s="41"/>
      <c r="L196" s="45"/>
      <c r="M196" s="262"/>
      <c r="N196" s="263"/>
      <c r="O196" s="264"/>
      <c r="P196" s="264"/>
      <c r="Q196" s="264"/>
      <c r="R196" s="264"/>
      <c r="S196" s="264"/>
      <c r="T196" s="265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136</v>
      </c>
      <c r="AU196" s="18" t="s">
        <v>84</v>
      </c>
    </row>
    <row r="197" spans="1:31" s="2" customFormat="1" ht="6.95" customHeight="1">
      <c r="A197" s="39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password="CC35" sheet="1" objects="1" scenarios="1" formatColumns="0" formatRows="0" autoFilter="0"/>
  <autoFilter ref="C81:K196"/>
  <mergeCells count="6">
    <mergeCell ref="E7:H7"/>
    <mergeCell ref="E16:H16"/>
    <mergeCell ref="E25:H25"/>
    <mergeCell ref="E46:H46"/>
    <mergeCell ref="E74:H74"/>
    <mergeCell ref="L2:V2"/>
  </mergeCells>
  <hyperlinks>
    <hyperlink ref="F87" r:id="rId1" display="https://podminky.urs.cz/item/CS_URS_2023_01/997013501"/>
    <hyperlink ref="F95" r:id="rId2" display="https://podminky.urs.cz/item/CS_URS_2023_01/997013509"/>
    <hyperlink ref="F103" r:id="rId3" display="https://podminky.urs.cz/item/CS_URS_2023_01/997013811"/>
    <hyperlink ref="F109" r:id="rId4" display="https://podminky.urs.cz/item/CS_URS_2023_01/762081510"/>
    <hyperlink ref="F123" r:id="rId5" display="https://podminky.urs.cz/item/CS_URS_2023_01/762083122"/>
    <hyperlink ref="F127" r:id="rId6" display="https://podminky.urs.cz/item/CS_URS_2023_01/762085111"/>
    <hyperlink ref="F139" r:id="rId7" display="https://podminky.urs.cz/item/CS_URS_2023_01/762085811"/>
    <hyperlink ref="F142" r:id="rId8" display="https://podminky.urs.cz/item/CS_URS_2023_01/998762101"/>
    <hyperlink ref="F148" r:id="rId9" display="https://podminky.urs.cz/item/CS_URS_2023_01/767995112"/>
    <hyperlink ref="F165" r:id="rId10" display="https://podminky.urs.cz/item/CS_URS_2023_01/767996801"/>
    <hyperlink ref="F170" r:id="rId11" display="https://podminky.urs.cz/item/CS_URS_2023_01/998767101"/>
    <hyperlink ref="F175" r:id="rId12" display="https://podminky.urs.cz/item/CS_URS_2023_01/783101203"/>
    <hyperlink ref="F179" r:id="rId13" display="https://podminky.urs.cz/item/CS_URS_2023_01/783101401"/>
    <hyperlink ref="F183" r:id="rId14" display="https://podminky.urs.cz/item/CS_URS_2023_01/783118211"/>
    <hyperlink ref="F187" r:id="rId15" display="https://podminky.urs.cz/item/CS_URS_2023_01/783132101"/>
    <hyperlink ref="F196" r:id="rId16" display="https://podminky.urs.cz/item/CS_URS_2023_01/063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6"/>
      <c r="C3" s="127"/>
      <c r="D3" s="127"/>
      <c r="E3" s="127"/>
      <c r="F3" s="127"/>
      <c r="G3" s="127"/>
      <c r="H3" s="21"/>
    </row>
    <row r="4" spans="2:8" s="1" customFormat="1" ht="24.95" customHeight="1">
      <c r="B4" s="21"/>
      <c r="C4" s="128" t="s">
        <v>309</v>
      </c>
      <c r="H4" s="21"/>
    </row>
    <row r="5" spans="2:8" s="1" customFormat="1" ht="12" customHeight="1">
      <c r="B5" s="21"/>
      <c r="C5" s="266" t="s">
        <v>13</v>
      </c>
      <c r="D5" s="137" t="s">
        <v>14</v>
      </c>
      <c r="E5" s="1"/>
      <c r="F5" s="1"/>
      <c r="H5" s="21"/>
    </row>
    <row r="6" spans="2:8" s="1" customFormat="1" ht="36.95" customHeight="1">
      <c r="B6" s="21"/>
      <c r="C6" s="267" t="s">
        <v>16</v>
      </c>
      <c r="D6" s="268" t="s">
        <v>17</v>
      </c>
      <c r="E6" s="1"/>
      <c r="F6" s="1"/>
      <c r="H6" s="21"/>
    </row>
    <row r="7" spans="2:8" s="1" customFormat="1" ht="16.5" customHeight="1">
      <c r="B7" s="21"/>
      <c r="C7" s="130" t="s">
        <v>23</v>
      </c>
      <c r="D7" s="134" t="str">
        <f>'Rekapitulace stavby'!AN8</f>
        <v>3. 4. 2023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3"/>
      <c r="B9" s="269"/>
      <c r="C9" s="270" t="s">
        <v>54</v>
      </c>
      <c r="D9" s="271" t="s">
        <v>55</v>
      </c>
      <c r="E9" s="271" t="s">
        <v>110</v>
      </c>
      <c r="F9" s="272" t="s">
        <v>310</v>
      </c>
      <c r="G9" s="173"/>
      <c r="H9" s="269"/>
    </row>
    <row r="10" spans="1:8" s="2" customFormat="1" ht="26.4" customHeight="1">
      <c r="A10" s="39"/>
      <c r="B10" s="45"/>
      <c r="C10" s="273" t="s">
        <v>14</v>
      </c>
      <c r="D10" s="273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74" t="s">
        <v>80</v>
      </c>
      <c r="D11" s="275" t="s">
        <v>81</v>
      </c>
      <c r="E11" s="276" t="s">
        <v>19</v>
      </c>
      <c r="F11" s="277">
        <v>0.002</v>
      </c>
      <c r="G11" s="39"/>
      <c r="H11" s="45"/>
    </row>
    <row r="12" spans="1:8" s="2" customFormat="1" ht="16.8" customHeight="1">
      <c r="A12" s="39"/>
      <c r="B12" s="45"/>
      <c r="C12" s="278" t="s">
        <v>19</v>
      </c>
      <c r="D12" s="278" t="s">
        <v>311</v>
      </c>
      <c r="E12" s="18" t="s">
        <v>19</v>
      </c>
      <c r="F12" s="279">
        <v>0.002</v>
      </c>
      <c r="G12" s="39"/>
      <c r="H12" s="45"/>
    </row>
    <row r="13" spans="1:8" s="2" customFormat="1" ht="16.8" customHeight="1">
      <c r="A13" s="39"/>
      <c r="B13" s="45"/>
      <c r="C13" s="280" t="s">
        <v>312</v>
      </c>
      <c r="D13" s="39"/>
      <c r="E13" s="39"/>
      <c r="F13" s="39"/>
      <c r="G13" s="39"/>
      <c r="H13" s="45"/>
    </row>
    <row r="14" spans="1:8" s="2" customFormat="1" ht="16.8" customHeight="1">
      <c r="A14" s="39"/>
      <c r="B14" s="45"/>
      <c r="C14" s="278" t="s">
        <v>187</v>
      </c>
      <c r="D14" s="278" t="s">
        <v>188</v>
      </c>
      <c r="E14" s="18" t="s">
        <v>181</v>
      </c>
      <c r="F14" s="279">
        <v>0.054</v>
      </c>
      <c r="G14" s="39"/>
      <c r="H14" s="45"/>
    </row>
    <row r="15" spans="1:8" s="2" customFormat="1" ht="16.8" customHeight="1">
      <c r="A15" s="39"/>
      <c r="B15" s="45"/>
      <c r="C15" s="278" t="s">
        <v>179</v>
      </c>
      <c r="D15" s="278" t="s">
        <v>180</v>
      </c>
      <c r="E15" s="18" t="s">
        <v>181</v>
      </c>
      <c r="F15" s="279">
        <v>0.054</v>
      </c>
      <c r="G15" s="39"/>
      <c r="H15" s="45"/>
    </row>
    <row r="16" spans="1:8" s="2" customFormat="1" ht="16.8" customHeight="1">
      <c r="A16" s="39"/>
      <c r="B16" s="45"/>
      <c r="C16" s="274" t="s">
        <v>313</v>
      </c>
      <c r="D16" s="275" t="s">
        <v>314</v>
      </c>
      <c r="E16" s="276" t="s">
        <v>315</v>
      </c>
      <c r="F16" s="277">
        <v>34.2</v>
      </c>
      <c r="G16" s="39"/>
      <c r="H16" s="45"/>
    </row>
    <row r="17" spans="1:8" s="2" customFormat="1" ht="16.8" customHeight="1">
      <c r="A17" s="39"/>
      <c r="B17" s="45"/>
      <c r="C17" s="278" t="s">
        <v>313</v>
      </c>
      <c r="D17" s="278" t="s">
        <v>316</v>
      </c>
      <c r="E17" s="18" t="s">
        <v>19</v>
      </c>
      <c r="F17" s="279">
        <v>34.2</v>
      </c>
      <c r="G17" s="39"/>
      <c r="H17" s="45"/>
    </row>
    <row r="18" spans="1:8" s="2" customFormat="1" ht="16.8" customHeight="1">
      <c r="A18" s="39"/>
      <c r="B18" s="45"/>
      <c r="C18" s="274" t="s">
        <v>317</v>
      </c>
      <c r="D18" s="275" t="s">
        <v>318</v>
      </c>
      <c r="E18" s="276" t="s">
        <v>315</v>
      </c>
      <c r="F18" s="277">
        <v>119.7</v>
      </c>
      <c r="G18" s="39"/>
      <c r="H18" s="45"/>
    </row>
    <row r="19" spans="1:8" s="2" customFormat="1" ht="16.8" customHeight="1">
      <c r="A19" s="39"/>
      <c r="B19" s="45"/>
      <c r="C19" s="278" t="s">
        <v>317</v>
      </c>
      <c r="D19" s="278" t="s">
        <v>319</v>
      </c>
      <c r="E19" s="18" t="s">
        <v>19</v>
      </c>
      <c r="F19" s="279">
        <v>119.7</v>
      </c>
      <c r="G19" s="39"/>
      <c r="H19" s="45"/>
    </row>
    <row r="20" spans="1:8" s="2" customFormat="1" ht="16.8" customHeight="1">
      <c r="A20" s="39"/>
      <c r="B20" s="45"/>
      <c r="C20" s="274" t="s">
        <v>85</v>
      </c>
      <c r="D20" s="275" t="s">
        <v>86</v>
      </c>
      <c r="E20" s="276" t="s">
        <v>19</v>
      </c>
      <c r="F20" s="277">
        <v>0.048</v>
      </c>
      <c r="G20" s="39"/>
      <c r="H20" s="45"/>
    </row>
    <row r="21" spans="1:8" s="2" customFormat="1" ht="16.8" customHeight="1">
      <c r="A21" s="39"/>
      <c r="B21" s="45"/>
      <c r="C21" s="278" t="s">
        <v>19</v>
      </c>
      <c r="D21" s="278" t="s">
        <v>320</v>
      </c>
      <c r="E21" s="18" t="s">
        <v>19</v>
      </c>
      <c r="F21" s="279">
        <v>0.048</v>
      </c>
      <c r="G21" s="39"/>
      <c r="H21" s="45"/>
    </row>
    <row r="22" spans="1:8" s="2" customFormat="1" ht="16.8" customHeight="1">
      <c r="A22" s="39"/>
      <c r="B22" s="45"/>
      <c r="C22" s="280" t="s">
        <v>312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278" t="s">
        <v>164</v>
      </c>
      <c r="D23" s="278" t="s">
        <v>165</v>
      </c>
      <c r="E23" s="18" t="s">
        <v>166</v>
      </c>
      <c r="F23" s="279">
        <v>3.564</v>
      </c>
      <c r="G23" s="39"/>
      <c r="H23" s="45"/>
    </row>
    <row r="24" spans="1:8" s="2" customFormat="1" ht="16.8" customHeight="1">
      <c r="A24" s="39"/>
      <c r="B24" s="45"/>
      <c r="C24" s="278" t="s">
        <v>268</v>
      </c>
      <c r="D24" s="278" t="s">
        <v>269</v>
      </c>
      <c r="E24" s="18" t="s">
        <v>166</v>
      </c>
      <c r="F24" s="279">
        <v>3.564</v>
      </c>
      <c r="G24" s="39"/>
      <c r="H24" s="45"/>
    </row>
    <row r="25" spans="1:8" s="2" customFormat="1" ht="16.8" customHeight="1">
      <c r="A25" s="39"/>
      <c r="B25" s="45"/>
      <c r="C25" s="278" t="s">
        <v>275</v>
      </c>
      <c r="D25" s="278" t="s">
        <v>276</v>
      </c>
      <c r="E25" s="18" t="s">
        <v>166</v>
      </c>
      <c r="F25" s="279">
        <v>3.564</v>
      </c>
      <c r="G25" s="39"/>
      <c r="H25" s="45"/>
    </row>
    <row r="26" spans="1:8" s="2" customFormat="1" ht="16.8" customHeight="1">
      <c r="A26" s="39"/>
      <c r="B26" s="45"/>
      <c r="C26" s="278" t="s">
        <v>281</v>
      </c>
      <c r="D26" s="278" t="s">
        <v>282</v>
      </c>
      <c r="E26" s="18" t="s">
        <v>166</v>
      </c>
      <c r="F26" s="279">
        <v>3.564</v>
      </c>
      <c r="G26" s="39"/>
      <c r="H26" s="45"/>
    </row>
    <row r="27" spans="1:8" s="2" customFormat="1" ht="16.8" customHeight="1">
      <c r="A27" s="39"/>
      <c r="B27" s="45"/>
      <c r="C27" s="278" t="s">
        <v>287</v>
      </c>
      <c r="D27" s="278" t="s">
        <v>288</v>
      </c>
      <c r="E27" s="18" t="s">
        <v>166</v>
      </c>
      <c r="F27" s="279">
        <v>3.564</v>
      </c>
      <c r="G27" s="39"/>
      <c r="H27" s="45"/>
    </row>
    <row r="28" spans="1:8" s="2" customFormat="1" ht="16.8" customHeight="1">
      <c r="A28" s="39"/>
      <c r="B28" s="45"/>
      <c r="C28" s="278" t="s">
        <v>128</v>
      </c>
      <c r="D28" s="278" t="s">
        <v>129</v>
      </c>
      <c r="E28" s="18" t="s">
        <v>130</v>
      </c>
      <c r="F28" s="279">
        <v>0.049</v>
      </c>
      <c r="G28" s="39"/>
      <c r="H28" s="45"/>
    </row>
    <row r="29" spans="1:8" s="2" customFormat="1" ht="16.8" customHeight="1">
      <c r="A29" s="39"/>
      <c r="B29" s="45"/>
      <c r="C29" s="278" t="s">
        <v>145</v>
      </c>
      <c r="D29" s="278" t="s">
        <v>146</v>
      </c>
      <c r="E29" s="18" t="s">
        <v>130</v>
      </c>
      <c r="F29" s="279">
        <v>0.247</v>
      </c>
      <c r="G29" s="39"/>
      <c r="H29" s="45"/>
    </row>
    <row r="30" spans="1:8" s="2" customFormat="1" ht="16.8" customHeight="1">
      <c r="A30" s="39"/>
      <c r="B30" s="45"/>
      <c r="C30" s="274" t="s">
        <v>89</v>
      </c>
      <c r="D30" s="275" t="s">
        <v>90</v>
      </c>
      <c r="E30" s="276" t="s">
        <v>19</v>
      </c>
      <c r="F30" s="277">
        <v>0.014</v>
      </c>
      <c r="G30" s="39"/>
      <c r="H30" s="45"/>
    </row>
    <row r="31" spans="1:8" s="2" customFormat="1" ht="16.8" customHeight="1">
      <c r="A31" s="39"/>
      <c r="B31" s="45"/>
      <c r="C31" s="278" t="s">
        <v>19</v>
      </c>
      <c r="D31" s="278" t="s">
        <v>321</v>
      </c>
      <c r="E31" s="18" t="s">
        <v>19</v>
      </c>
      <c r="F31" s="279">
        <v>0.014</v>
      </c>
      <c r="G31" s="39"/>
      <c r="H31" s="45"/>
    </row>
    <row r="32" spans="1:8" s="2" customFormat="1" ht="16.8" customHeight="1">
      <c r="A32" s="39"/>
      <c r="B32" s="45"/>
      <c r="C32" s="280" t="s">
        <v>312</v>
      </c>
      <c r="D32" s="39"/>
      <c r="E32" s="39"/>
      <c r="F32" s="39"/>
      <c r="G32" s="39"/>
      <c r="H32" s="45"/>
    </row>
    <row r="33" spans="1:8" s="2" customFormat="1" ht="16.8" customHeight="1">
      <c r="A33" s="39"/>
      <c r="B33" s="45"/>
      <c r="C33" s="278" t="s">
        <v>164</v>
      </c>
      <c r="D33" s="278" t="s">
        <v>165</v>
      </c>
      <c r="E33" s="18" t="s">
        <v>166</v>
      </c>
      <c r="F33" s="279">
        <v>3.564</v>
      </c>
      <c r="G33" s="39"/>
      <c r="H33" s="45"/>
    </row>
    <row r="34" spans="1:8" s="2" customFormat="1" ht="16.8" customHeight="1">
      <c r="A34" s="39"/>
      <c r="B34" s="45"/>
      <c r="C34" s="278" t="s">
        <v>268</v>
      </c>
      <c r="D34" s="278" t="s">
        <v>269</v>
      </c>
      <c r="E34" s="18" t="s">
        <v>166</v>
      </c>
      <c r="F34" s="279">
        <v>3.564</v>
      </c>
      <c r="G34" s="39"/>
      <c r="H34" s="45"/>
    </row>
    <row r="35" spans="1:8" s="2" customFormat="1" ht="16.8" customHeight="1">
      <c r="A35" s="39"/>
      <c r="B35" s="45"/>
      <c r="C35" s="278" t="s">
        <v>275</v>
      </c>
      <c r="D35" s="278" t="s">
        <v>276</v>
      </c>
      <c r="E35" s="18" t="s">
        <v>166</v>
      </c>
      <c r="F35" s="279">
        <v>3.564</v>
      </c>
      <c r="G35" s="39"/>
      <c r="H35" s="45"/>
    </row>
    <row r="36" spans="1:8" s="2" customFormat="1" ht="16.8" customHeight="1">
      <c r="A36" s="39"/>
      <c r="B36" s="45"/>
      <c r="C36" s="278" t="s">
        <v>281</v>
      </c>
      <c r="D36" s="278" t="s">
        <v>282</v>
      </c>
      <c r="E36" s="18" t="s">
        <v>166</v>
      </c>
      <c r="F36" s="279">
        <v>3.564</v>
      </c>
      <c r="G36" s="39"/>
      <c r="H36" s="45"/>
    </row>
    <row r="37" spans="1:8" s="2" customFormat="1" ht="16.8" customHeight="1">
      <c r="A37" s="39"/>
      <c r="B37" s="45"/>
      <c r="C37" s="278" t="s">
        <v>287</v>
      </c>
      <c r="D37" s="278" t="s">
        <v>288</v>
      </c>
      <c r="E37" s="18" t="s">
        <v>166</v>
      </c>
      <c r="F37" s="279">
        <v>3.564</v>
      </c>
      <c r="G37" s="39"/>
      <c r="H37" s="45"/>
    </row>
    <row r="38" spans="1:8" s="2" customFormat="1" ht="16.8" customHeight="1">
      <c r="A38" s="39"/>
      <c r="B38" s="45"/>
      <c r="C38" s="274" t="s">
        <v>92</v>
      </c>
      <c r="D38" s="275" t="s">
        <v>93</v>
      </c>
      <c r="E38" s="276" t="s">
        <v>19</v>
      </c>
      <c r="F38" s="277">
        <v>0.004</v>
      </c>
      <c r="G38" s="39"/>
      <c r="H38" s="45"/>
    </row>
    <row r="39" spans="1:8" s="2" customFormat="1" ht="16.8" customHeight="1">
      <c r="A39" s="39"/>
      <c r="B39" s="45"/>
      <c r="C39" s="278" t="s">
        <v>19</v>
      </c>
      <c r="D39" s="278" t="s">
        <v>322</v>
      </c>
      <c r="E39" s="18" t="s">
        <v>19</v>
      </c>
      <c r="F39" s="279">
        <v>0.004</v>
      </c>
      <c r="G39" s="39"/>
      <c r="H39" s="45"/>
    </row>
    <row r="40" spans="1:8" s="2" customFormat="1" ht="16.8" customHeight="1">
      <c r="A40" s="39"/>
      <c r="B40" s="45"/>
      <c r="C40" s="280" t="s">
        <v>312</v>
      </c>
      <c r="D40" s="39"/>
      <c r="E40" s="39"/>
      <c r="F40" s="39"/>
      <c r="G40" s="39"/>
      <c r="H40" s="45"/>
    </row>
    <row r="41" spans="1:8" s="2" customFormat="1" ht="16.8" customHeight="1">
      <c r="A41" s="39"/>
      <c r="B41" s="45"/>
      <c r="C41" s="278" t="s">
        <v>164</v>
      </c>
      <c r="D41" s="278" t="s">
        <v>165</v>
      </c>
      <c r="E41" s="18" t="s">
        <v>166</v>
      </c>
      <c r="F41" s="279">
        <v>3.564</v>
      </c>
      <c r="G41" s="39"/>
      <c r="H41" s="45"/>
    </row>
    <row r="42" spans="1:8" s="2" customFormat="1" ht="16.8" customHeight="1">
      <c r="A42" s="39"/>
      <c r="B42" s="45"/>
      <c r="C42" s="278" t="s">
        <v>268</v>
      </c>
      <c r="D42" s="278" t="s">
        <v>269</v>
      </c>
      <c r="E42" s="18" t="s">
        <v>166</v>
      </c>
      <c r="F42" s="279">
        <v>3.564</v>
      </c>
      <c r="G42" s="39"/>
      <c r="H42" s="45"/>
    </row>
    <row r="43" spans="1:8" s="2" customFormat="1" ht="16.8" customHeight="1">
      <c r="A43" s="39"/>
      <c r="B43" s="45"/>
      <c r="C43" s="278" t="s">
        <v>275</v>
      </c>
      <c r="D43" s="278" t="s">
        <v>276</v>
      </c>
      <c r="E43" s="18" t="s">
        <v>166</v>
      </c>
      <c r="F43" s="279">
        <v>3.564</v>
      </c>
      <c r="G43" s="39"/>
      <c r="H43" s="45"/>
    </row>
    <row r="44" spans="1:8" s="2" customFormat="1" ht="16.8" customHeight="1">
      <c r="A44" s="39"/>
      <c r="B44" s="45"/>
      <c r="C44" s="278" t="s">
        <v>281</v>
      </c>
      <c r="D44" s="278" t="s">
        <v>282</v>
      </c>
      <c r="E44" s="18" t="s">
        <v>166</v>
      </c>
      <c r="F44" s="279">
        <v>3.564</v>
      </c>
      <c r="G44" s="39"/>
      <c r="H44" s="45"/>
    </row>
    <row r="45" spans="1:8" s="2" customFormat="1" ht="16.8" customHeight="1">
      <c r="A45" s="39"/>
      <c r="B45" s="45"/>
      <c r="C45" s="278" t="s">
        <v>287</v>
      </c>
      <c r="D45" s="278" t="s">
        <v>288</v>
      </c>
      <c r="E45" s="18" t="s">
        <v>166</v>
      </c>
      <c r="F45" s="279">
        <v>3.564</v>
      </c>
      <c r="G45" s="39"/>
      <c r="H45" s="45"/>
    </row>
    <row r="46" spans="1:8" s="2" customFormat="1" ht="7.4" customHeight="1">
      <c r="A46" s="39"/>
      <c r="B46" s="153"/>
      <c r="C46" s="154"/>
      <c r="D46" s="154"/>
      <c r="E46" s="154"/>
      <c r="F46" s="154"/>
      <c r="G46" s="154"/>
      <c r="H46" s="45"/>
    </row>
    <row r="47" spans="1:8" s="2" customFormat="1" ht="12">
      <c r="A47" s="39"/>
      <c r="B47" s="39"/>
      <c r="C47" s="39"/>
      <c r="D47" s="39"/>
      <c r="E47" s="39"/>
      <c r="F47" s="39"/>
      <c r="G47" s="39"/>
      <c r="H4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323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324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325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326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327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328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329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330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331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332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333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77</v>
      </c>
      <c r="F18" s="292" t="s">
        <v>334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335</v>
      </c>
      <c r="F19" s="292" t="s">
        <v>336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337</v>
      </c>
      <c r="F20" s="292" t="s">
        <v>338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339</v>
      </c>
      <c r="F21" s="292" t="s">
        <v>340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341</v>
      </c>
      <c r="F22" s="292" t="s">
        <v>342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343</v>
      </c>
      <c r="F23" s="292" t="s">
        <v>344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345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346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347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348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349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350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351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352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353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109</v>
      </c>
      <c r="F36" s="292"/>
      <c r="G36" s="292" t="s">
        <v>354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355</v>
      </c>
      <c r="F37" s="292"/>
      <c r="G37" s="292" t="s">
        <v>356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54</v>
      </c>
      <c r="F38" s="292"/>
      <c r="G38" s="292" t="s">
        <v>357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55</v>
      </c>
      <c r="F39" s="292"/>
      <c r="G39" s="292" t="s">
        <v>358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110</v>
      </c>
      <c r="F40" s="292"/>
      <c r="G40" s="292" t="s">
        <v>359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111</v>
      </c>
      <c r="F41" s="292"/>
      <c r="G41" s="292" t="s">
        <v>360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361</v>
      </c>
      <c r="F42" s="292"/>
      <c r="G42" s="292" t="s">
        <v>362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363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364</v>
      </c>
      <c r="F44" s="292"/>
      <c r="G44" s="292" t="s">
        <v>365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113</v>
      </c>
      <c r="F45" s="292"/>
      <c r="G45" s="292" t="s">
        <v>366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367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368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369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370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371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372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373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374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375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376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377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378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379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380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381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382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383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384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385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386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387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388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389</v>
      </c>
      <c r="D76" s="310"/>
      <c r="E76" s="310"/>
      <c r="F76" s="310" t="s">
        <v>390</v>
      </c>
      <c r="G76" s="311"/>
      <c r="H76" s="310" t="s">
        <v>55</v>
      </c>
      <c r="I76" s="310" t="s">
        <v>58</v>
      </c>
      <c r="J76" s="310" t="s">
        <v>391</v>
      </c>
      <c r="K76" s="309"/>
    </row>
    <row r="77" spans="2:11" s="1" customFormat="1" ht="17.25" customHeight="1">
      <c r="B77" s="307"/>
      <c r="C77" s="312" t="s">
        <v>392</v>
      </c>
      <c r="D77" s="312"/>
      <c r="E77" s="312"/>
      <c r="F77" s="313" t="s">
        <v>393</v>
      </c>
      <c r="G77" s="314"/>
      <c r="H77" s="312"/>
      <c r="I77" s="312"/>
      <c r="J77" s="312" t="s">
        <v>394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54</v>
      </c>
      <c r="D79" s="317"/>
      <c r="E79" s="317"/>
      <c r="F79" s="318" t="s">
        <v>395</v>
      </c>
      <c r="G79" s="319"/>
      <c r="H79" s="295" t="s">
        <v>396</v>
      </c>
      <c r="I79" s="295" t="s">
        <v>397</v>
      </c>
      <c r="J79" s="295">
        <v>20</v>
      </c>
      <c r="K79" s="309"/>
    </row>
    <row r="80" spans="2:11" s="1" customFormat="1" ht="15" customHeight="1">
      <c r="B80" s="307"/>
      <c r="C80" s="295" t="s">
        <v>398</v>
      </c>
      <c r="D80" s="295"/>
      <c r="E80" s="295"/>
      <c r="F80" s="318" t="s">
        <v>395</v>
      </c>
      <c r="G80" s="319"/>
      <c r="H80" s="295" t="s">
        <v>399</v>
      </c>
      <c r="I80" s="295" t="s">
        <v>397</v>
      </c>
      <c r="J80" s="295">
        <v>120</v>
      </c>
      <c r="K80" s="309"/>
    </row>
    <row r="81" spans="2:11" s="1" customFormat="1" ht="15" customHeight="1">
      <c r="B81" s="320"/>
      <c r="C81" s="295" t="s">
        <v>400</v>
      </c>
      <c r="D81" s="295"/>
      <c r="E81" s="295"/>
      <c r="F81" s="318" t="s">
        <v>401</v>
      </c>
      <c r="G81" s="319"/>
      <c r="H81" s="295" t="s">
        <v>402</v>
      </c>
      <c r="I81" s="295" t="s">
        <v>397</v>
      </c>
      <c r="J81" s="295">
        <v>50</v>
      </c>
      <c r="K81" s="309"/>
    </row>
    <row r="82" spans="2:11" s="1" customFormat="1" ht="15" customHeight="1">
      <c r="B82" s="320"/>
      <c r="C82" s="295" t="s">
        <v>403</v>
      </c>
      <c r="D82" s="295"/>
      <c r="E82" s="295"/>
      <c r="F82" s="318" t="s">
        <v>395</v>
      </c>
      <c r="G82" s="319"/>
      <c r="H82" s="295" t="s">
        <v>404</v>
      </c>
      <c r="I82" s="295" t="s">
        <v>405</v>
      </c>
      <c r="J82" s="295"/>
      <c r="K82" s="309"/>
    </row>
    <row r="83" spans="2:11" s="1" customFormat="1" ht="15" customHeight="1">
      <c r="B83" s="320"/>
      <c r="C83" s="321" t="s">
        <v>406</v>
      </c>
      <c r="D83" s="321"/>
      <c r="E83" s="321"/>
      <c r="F83" s="322" t="s">
        <v>401</v>
      </c>
      <c r="G83" s="321"/>
      <c r="H83" s="321" t="s">
        <v>407</v>
      </c>
      <c r="I83" s="321" t="s">
        <v>397</v>
      </c>
      <c r="J83" s="321">
        <v>15</v>
      </c>
      <c r="K83" s="309"/>
    </row>
    <row r="84" spans="2:11" s="1" customFormat="1" ht="15" customHeight="1">
      <c r="B84" s="320"/>
      <c r="C84" s="321" t="s">
        <v>408</v>
      </c>
      <c r="D84" s="321"/>
      <c r="E84" s="321"/>
      <c r="F84" s="322" t="s">
        <v>401</v>
      </c>
      <c r="G84" s="321"/>
      <c r="H84" s="321" t="s">
        <v>409</v>
      </c>
      <c r="I84" s="321" t="s">
        <v>397</v>
      </c>
      <c r="J84" s="321">
        <v>15</v>
      </c>
      <c r="K84" s="309"/>
    </row>
    <row r="85" spans="2:11" s="1" customFormat="1" ht="15" customHeight="1">
      <c r="B85" s="320"/>
      <c r="C85" s="321" t="s">
        <v>410</v>
      </c>
      <c r="D85" s="321"/>
      <c r="E85" s="321"/>
      <c r="F85" s="322" t="s">
        <v>401</v>
      </c>
      <c r="G85" s="321"/>
      <c r="H85" s="321" t="s">
        <v>411</v>
      </c>
      <c r="I85" s="321" t="s">
        <v>397</v>
      </c>
      <c r="J85" s="321">
        <v>20</v>
      </c>
      <c r="K85" s="309"/>
    </row>
    <row r="86" spans="2:11" s="1" customFormat="1" ht="15" customHeight="1">
      <c r="B86" s="320"/>
      <c r="C86" s="321" t="s">
        <v>412</v>
      </c>
      <c r="D86" s="321"/>
      <c r="E86" s="321"/>
      <c r="F86" s="322" t="s">
        <v>401</v>
      </c>
      <c r="G86" s="321"/>
      <c r="H86" s="321" t="s">
        <v>413</v>
      </c>
      <c r="I86" s="321" t="s">
        <v>397</v>
      </c>
      <c r="J86" s="321">
        <v>20</v>
      </c>
      <c r="K86" s="309"/>
    </row>
    <row r="87" spans="2:11" s="1" customFormat="1" ht="15" customHeight="1">
      <c r="B87" s="320"/>
      <c r="C87" s="295" t="s">
        <v>414</v>
      </c>
      <c r="D87" s="295"/>
      <c r="E87" s="295"/>
      <c r="F87" s="318" t="s">
        <v>401</v>
      </c>
      <c r="G87" s="319"/>
      <c r="H87" s="295" t="s">
        <v>415</v>
      </c>
      <c r="I87" s="295" t="s">
        <v>397</v>
      </c>
      <c r="J87" s="295">
        <v>50</v>
      </c>
      <c r="K87" s="309"/>
    </row>
    <row r="88" spans="2:11" s="1" customFormat="1" ht="15" customHeight="1">
      <c r="B88" s="320"/>
      <c r="C88" s="295" t="s">
        <v>416</v>
      </c>
      <c r="D88" s="295"/>
      <c r="E88" s="295"/>
      <c r="F88" s="318" t="s">
        <v>401</v>
      </c>
      <c r="G88" s="319"/>
      <c r="H88" s="295" t="s">
        <v>417</v>
      </c>
      <c r="I88" s="295" t="s">
        <v>397</v>
      </c>
      <c r="J88" s="295">
        <v>20</v>
      </c>
      <c r="K88" s="309"/>
    </row>
    <row r="89" spans="2:11" s="1" customFormat="1" ht="15" customHeight="1">
      <c r="B89" s="320"/>
      <c r="C89" s="295" t="s">
        <v>418</v>
      </c>
      <c r="D89" s="295"/>
      <c r="E89" s="295"/>
      <c r="F89" s="318" t="s">
        <v>401</v>
      </c>
      <c r="G89" s="319"/>
      <c r="H89" s="295" t="s">
        <v>419</v>
      </c>
      <c r="I89" s="295" t="s">
        <v>397</v>
      </c>
      <c r="J89" s="295">
        <v>20</v>
      </c>
      <c r="K89" s="309"/>
    </row>
    <row r="90" spans="2:11" s="1" customFormat="1" ht="15" customHeight="1">
      <c r="B90" s="320"/>
      <c r="C90" s="295" t="s">
        <v>420</v>
      </c>
      <c r="D90" s="295"/>
      <c r="E90" s="295"/>
      <c r="F90" s="318" t="s">
        <v>401</v>
      </c>
      <c r="G90" s="319"/>
      <c r="H90" s="295" t="s">
        <v>421</v>
      </c>
      <c r="I90" s="295" t="s">
        <v>397</v>
      </c>
      <c r="J90" s="295">
        <v>50</v>
      </c>
      <c r="K90" s="309"/>
    </row>
    <row r="91" spans="2:11" s="1" customFormat="1" ht="15" customHeight="1">
      <c r="B91" s="320"/>
      <c r="C91" s="295" t="s">
        <v>422</v>
      </c>
      <c r="D91" s="295"/>
      <c r="E91" s="295"/>
      <c r="F91" s="318" t="s">
        <v>401</v>
      </c>
      <c r="G91" s="319"/>
      <c r="H91" s="295" t="s">
        <v>422</v>
      </c>
      <c r="I91" s="295" t="s">
        <v>397</v>
      </c>
      <c r="J91" s="295">
        <v>50</v>
      </c>
      <c r="K91" s="309"/>
    </row>
    <row r="92" spans="2:11" s="1" customFormat="1" ht="15" customHeight="1">
      <c r="B92" s="320"/>
      <c r="C92" s="295" t="s">
        <v>423</v>
      </c>
      <c r="D92" s="295"/>
      <c r="E92" s="295"/>
      <c r="F92" s="318" t="s">
        <v>401</v>
      </c>
      <c r="G92" s="319"/>
      <c r="H92" s="295" t="s">
        <v>424</v>
      </c>
      <c r="I92" s="295" t="s">
        <v>397</v>
      </c>
      <c r="J92" s="295">
        <v>255</v>
      </c>
      <c r="K92" s="309"/>
    </row>
    <row r="93" spans="2:11" s="1" customFormat="1" ht="15" customHeight="1">
      <c r="B93" s="320"/>
      <c r="C93" s="295" t="s">
        <v>425</v>
      </c>
      <c r="D93" s="295"/>
      <c r="E93" s="295"/>
      <c r="F93" s="318" t="s">
        <v>395</v>
      </c>
      <c r="G93" s="319"/>
      <c r="H93" s="295" t="s">
        <v>426</v>
      </c>
      <c r="I93" s="295" t="s">
        <v>427</v>
      </c>
      <c r="J93" s="295"/>
      <c r="K93" s="309"/>
    </row>
    <row r="94" spans="2:11" s="1" customFormat="1" ht="15" customHeight="1">
      <c r="B94" s="320"/>
      <c r="C94" s="295" t="s">
        <v>428</v>
      </c>
      <c r="D94" s="295"/>
      <c r="E94" s="295"/>
      <c r="F94" s="318" t="s">
        <v>395</v>
      </c>
      <c r="G94" s="319"/>
      <c r="H94" s="295" t="s">
        <v>429</v>
      </c>
      <c r="I94" s="295" t="s">
        <v>430</v>
      </c>
      <c r="J94" s="295"/>
      <c r="K94" s="309"/>
    </row>
    <row r="95" spans="2:11" s="1" customFormat="1" ht="15" customHeight="1">
      <c r="B95" s="320"/>
      <c r="C95" s="295" t="s">
        <v>431</v>
      </c>
      <c r="D95" s="295"/>
      <c r="E95" s="295"/>
      <c r="F95" s="318" t="s">
        <v>395</v>
      </c>
      <c r="G95" s="319"/>
      <c r="H95" s="295" t="s">
        <v>431</v>
      </c>
      <c r="I95" s="295" t="s">
        <v>430</v>
      </c>
      <c r="J95" s="295"/>
      <c r="K95" s="309"/>
    </row>
    <row r="96" spans="2:11" s="1" customFormat="1" ht="15" customHeight="1">
      <c r="B96" s="320"/>
      <c r="C96" s="295" t="s">
        <v>39</v>
      </c>
      <c r="D96" s="295"/>
      <c r="E96" s="295"/>
      <c r="F96" s="318" t="s">
        <v>395</v>
      </c>
      <c r="G96" s="319"/>
      <c r="H96" s="295" t="s">
        <v>432</v>
      </c>
      <c r="I96" s="295" t="s">
        <v>430</v>
      </c>
      <c r="J96" s="295"/>
      <c r="K96" s="309"/>
    </row>
    <row r="97" spans="2:11" s="1" customFormat="1" ht="15" customHeight="1">
      <c r="B97" s="320"/>
      <c r="C97" s="295" t="s">
        <v>49</v>
      </c>
      <c r="D97" s="295"/>
      <c r="E97" s="295"/>
      <c r="F97" s="318" t="s">
        <v>395</v>
      </c>
      <c r="G97" s="319"/>
      <c r="H97" s="295" t="s">
        <v>433</v>
      </c>
      <c r="I97" s="295" t="s">
        <v>430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434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389</v>
      </c>
      <c r="D103" s="310"/>
      <c r="E103" s="310"/>
      <c r="F103" s="310" t="s">
        <v>390</v>
      </c>
      <c r="G103" s="311"/>
      <c r="H103" s="310" t="s">
        <v>55</v>
      </c>
      <c r="I103" s="310" t="s">
        <v>58</v>
      </c>
      <c r="J103" s="310" t="s">
        <v>391</v>
      </c>
      <c r="K103" s="309"/>
    </row>
    <row r="104" spans="2:11" s="1" customFormat="1" ht="17.25" customHeight="1">
      <c r="B104" s="307"/>
      <c r="C104" s="312" t="s">
        <v>392</v>
      </c>
      <c r="D104" s="312"/>
      <c r="E104" s="312"/>
      <c r="F104" s="313" t="s">
        <v>393</v>
      </c>
      <c r="G104" s="314"/>
      <c r="H104" s="312"/>
      <c r="I104" s="312"/>
      <c r="J104" s="312" t="s">
        <v>394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54</v>
      </c>
      <c r="D106" s="317"/>
      <c r="E106" s="317"/>
      <c r="F106" s="318" t="s">
        <v>395</v>
      </c>
      <c r="G106" s="295"/>
      <c r="H106" s="295" t="s">
        <v>435</v>
      </c>
      <c r="I106" s="295" t="s">
        <v>397</v>
      </c>
      <c r="J106" s="295">
        <v>20</v>
      </c>
      <c r="K106" s="309"/>
    </row>
    <row r="107" spans="2:11" s="1" customFormat="1" ht="15" customHeight="1">
      <c r="B107" s="307"/>
      <c r="C107" s="295" t="s">
        <v>398</v>
      </c>
      <c r="D107" s="295"/>
      <c r="E107" s="295"/>
      <c r="F107" s="318" t="s">
        <v>395</v>
      </c>
      <c r="G107" s="295"/>
      <c r="H107" s="295" t="s">
        <v>435</v>
      </c>
      <c r="I107" s="295" t="s">
        <v>397</v>
      </c>
      <c r="J107" s="295">
        <v>120</v>
      </c>
      <c r="K107" s="309"/>
    </row>
    <row r="108" spans="2:11" s="1" customFormat="1" ht="15" customHeight="1">
      <c r="B108" s="320"/>
      <c r="C108" s="295" t="s">
        <v>400</v>
      </c>
      <c r="D108" s="295"/>
      <c r="E108" s="295"/>
      <c r="F108" s="318" t="s">
        <v>401</v>
      </c>
      <c r="G108" s="295"/>
      <c r="H108" s="295" t="s">
        <v>435</v>
      </c>
      <c r="I108" s="295" t="s">
        <v>397</v>
      </c>
      <c r="J108" s="295">
        <v>50</v>
      </c>
      <c r="K108" s="309"/>
    </row>
    <row r="109" spans="2:11" s="1" customFormat="1" ht="15" customHeight="1">
      <c r="B109" s="320"/>
      <c r="C109" s="295" t="s">
        <v>403</v>
      </c>
      <c r="D109" s="295"/>
      <c r="E109" s="295"/>
      <c r="F109" s="318" t="s">
        <v>395</v>
      </c>
      <c r="G109" s="295"/>
      <c r="H109" s="295" t="s">
        <v>435</v>
      </c>
      <c r="I109" s="295" t="s">
        <v>405</v>
      </c>
      <c r="J109" s="295"/>
      <c r="K109" s="309"/>
    </row>
    <row r="110" spans="2:11" s="1" customFormat="1" ht="15" customHeight="1">
      <c r="B110" s="320"/>
      <c r="C110" s="295" t="s">
        <v>414</v>
      </c>
      <c r="D110" s="295"/>
      <c r="E110" s="295"/>
      <c r="F110" s="318" t="s">
        <v>401</v>
      </c>
      <c r="G110" s="295"/>
      <c r="H110" s="295" t="s">
        <v>435</v>
      </c>
      <c r="I110" s="295" t="s">
        <v>397</v>
      </c>
      <c r="J110" s="295">
        <v>50</v>
      </c>
      <c r="K110" s="309"/>
    </row>
    <row r="111" spans="2:11" s="1" customFormat="1" ht="15" customHeight="1">
      <c r="B111" s="320"/>
      <c r="C111" s="295" t="s">
        <v>422</v>
      </c>
      <c r="D111" s="295"/>
      <c r="E111" s="295"/>
      <c r="F111" s="318" t="s">
        <v>401</v>
      </c>
      <c r="G111" s="295"/>
      <c r="H111" s="295" t="s">
        <v>435</v>
      </c>
      <c r="I111" s="295" t="s">
        <v>397</v>
      </c>
      <c r="J111" s="295">
        <v>50</v>
      </c>
      <c r="K111" s="309"/>
    </row>
    <row r="112" spans="2:11" s="1" customFormat="1" ht="15" customHeight="1">
      <c r="B112" s="320"/>
      <c r="C112" s="295" t="s">
        <v>420</v>
      </c>
      <c r="D112" s="295"/>
      <c r="E112" s="295"/>
      <c r="F112" s="318" t="s">
        <v>401</v>
      </c>
      <c r="G112" s="295"/>
      <c r="H112" s="295" t="s">
        <v>435</v>
      </c>
      <c r="I112" s="295" t="s">
        <v>397</v>
      </c>
      <c r="J112" s="295">
        <v>50</v>
      </c>
      <c r="K112" s="309"/>
    </row>
    <row r="113" spans="2:11" s="1" customFormat="1" ht="15" customHeight="1">
      <c r="B113" s="320"/>
      <c r="C113" s="295" t="s">
        <v>54</v>
      </c>
      <c r="D113" s="295"/>
      <c r="E113" s="295"/>
      <c r="F113" s="318" t="s">
        <v>395</v>
      </c>
      <c r="G113" s="295"/>
      <c r="H113" s="295" t="s">
        <v>436</v>
      </c>
      <c r="I113" s="295" t="s">
        <v>397</v>
      </c>
      <c r="J113" s="295">
        <v>20</v>
      </c>
      <c r="K113" s="309"/>
    </row>
    <row r="114" spans="2:11" s="1" customFormat="1" ht="15" customHeight="1">
      <c r="B114" s="320"/>
      <c r="C114" s="295" t="s">
        <v>437</v>
      </c>
      <c r="D114" s="295"/>
      <c r="E114" s="295"/>
      <c r="F114" s="318" t="s">
        <v>395</v>
      </c>
      <c r="G114" s="295"/>
      <c r="H114" s="295" t="s">
        <v>438</v>
      </c>
      <c r="I114" s="295" t="s">
        <v>397</v>
      </c>
      <c r="J114" s="295">
        <v>120</v>
      </c>
      <c r="K114" s="309"/>
    </row>
    <row r="115" spans="2:11" s="1" customFormat="1" ht="15" customHeight="1">
      <c r="B115" s="320"/>
      <c r="C115" s="295" t="s">
        <v>39</v>
      </c>
      <c r="D115" s="295"/>
      <c r="E115" s="295"/>
      <c r="F115" s="318" t="s">
        <v>395</v>
      </c>
      <c r="G115" s="295"/>
      <c r="H115" s="295" t="s">
        <v>439</v>
      </c>
      <c r="I115" s="295" t="s">
        <v>430</v>
      </c>
      <c r="J115" s="295"/>
      <c r="K115" s="309"/>
    </row>
    <row r="116" spans="2:11" s="1" customFormat="1" ht="15" customHeight="1">
      <c r="B116" s="320"/>
      <c r="C116" s="295" t="s">
        <v>49</v>
      </c>
      <c r="D116" s="295"/>
      <c r="E116" s="295"/>
      <c r="F116" s="318" t="s">
        <v>395</v>
      </c>
      <c r="G116" s="295"/>
      <c r="H116" s="295" t="s">
        <v>440</v>
      </c>
      <c r="I116" s="295" t="s">
        <v>430</v>
      </c>
      <c r="J116" s="295"/>
      <c r="K116" s="309"/>
    </row>
    <row r="117" spans="2:11" s="1" customFormat="1" ht="15" customHeight="1">
      <c r="B117" s="320"/>
      <c r="C117" s="295" t="s">
        <v>58</v>
      </c>
      <c r="D117" s="295"/>
      <c r="E117" s="295"/>
      <c r="F117" s="318" t="s">
        <v>395</v>
      </c>
      <c r="G117" s="295"/>
      <c r="H117" s="295" t="s">
        <v>441</v>
      </c>
      <c r="I117" s="295" t="s">
        <v>442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443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389</v>
      </c>
      <c r="D123" s="310"/>
      <c r="E123" s="310"/>
      <c r="F123" s="310" t="s">
        <v>390</v>
      </c>
      <c r="G123" s="311"/>
      <c r="H123" s="310" t="s">
        <v>55</v>
      </c>
      <c r="I123" s="310" t="s">
        <v>58</v>
      </c>
      <c r="J123" s="310" t="s">
        <v>391</v>
      </c>
      <c r="K123" s="339"/>
    </row>
    <row r="124" spans="2:11" s="1" customFormat="1" ht="17.25" customHeight="1">
      <c r="B124" s="338"/>
      <c r="C124" s="312" t="s">
        <v>392</v>
      </c>
      <c r="D124" s="312"/>
      <c r="E124" s="312"/>
      <c r="F124" s="313" t="s">
        <v>393</v>
      </c>
      <c r="G124" s="314"/>
      <c r="H124" s="312"/>
      <c r="I124" s="312"/>
      <c r="J124" s="312" t="s">
        <v>394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398</v>
      </c>
      <c r="D126" s="317"/>
      <c r="E126" s="317"/>
      <c r="F126" s="318" t="s">
        <v>395</v>
      </c>
      <c r="G126" s="295"/>
      <c r="H126" s="295" t="s">
        <v>435</v>
      </c>
      <c r="I126" s="295" t="s">
        <v>397</v>
      </c>
      <c r="J126" s="295">
        <v>120</v>
      </c>
      <c r="K126" s="343"/>
    </row>
    <row r="127" spans="2:11" s="1" customFormat="1" ht="15" customHeight="1">
      <c r="B127" s="340"/>
      <c r="C127" s="295" t="s">
        <v>444</v>
      </c>
      <c r="D127" s="295"/>
      <c r="E127" s="295"/>
      <c r="F127" s="318" t="s">
        <v>395</v>
      </c>
      <c r="G127" s="295"/>
      <c r="H127" s="295" t="s">
        <v>445</v>
      </c>
      <c r="I127" s="295" t="s">
        <v>397</v>
      </c>
      <c r="J127" s="295" t="s">
        <v>446</v>
      </c>
      <c r="K127" s="343"/>
    </row>
    <row r="128" spans="2:11" s="1" customFormat="1" ht="15" customHeight="1">
      <c r="B128" s="340"/>
      <c r="C128" s="295" t="s">
        <v>343</v>
      </c>
      <c r="D128" s="295"/>
      <c r="E128" s="295"/>
      <c r="F128" s="318" t="s">
        <v>395</v>
      </c>
      <c r="G128" s="295"/>
      <c r="H128" s="295" t="s">
        <v>447</v>
      </c>
      <c r="I128" s="295" t="s">
        <v>397</v>
      </c>
      <c r="J128" s="295" t="s">
        <v>446</v>
      </c>
      <c r="K128" s="343"/>
    </row>
    <row r="129" spans="2:11" s="1" customFormat="1" ht="15" customHeight="1">
      <c r="B129" s="340"/>
      <c r="C129" s="295" t="s">
        <v>406</v>
      </c>
      <c r="D129" s="295"/>
      <c r="E129" s="295"/>
      <c r="F129" s="318" t="s">
        <v>401</v>
      </c>
      <c r="G129" s="295"/>
      <c r="H129" s="295" t="s">
        <v>407</v>
      </c>
      <c r="I129" s="295" t="s">
        <v>397</v>
      </c>
      <c r="J129" s="295">
        <v>15</v>
      </c>
      <c r="K129" s="343"/>
    </row>
    <row r="130" spans="2:11" s="1" customFormat="1" ht="15" customHeight="1">
      <c r="B130" s="340"/>
      <c r="C130" s="321" t="s">
        <v>408</v>
      </c>
      <c r="D130" s="321"/>
      <c r="E130" s="321"/>
      <c r="F130" s="322" t="s">
        <v>401</v>
      </c>
      <c r="G130" s="321"/>
      <c r="H130" s="321" t="s">
        <v>409</v>
      </c>
      <c r="I130" s="321" t="s">
        <v>397</v>
      </c>
      <c r="J130" s="321">
        <v>15</v>
      </c>
      <c r="K130" s="343"/>
    </row>
    <row r="131" spans="2:11" s="1" customFormat="1" ht="15" customHeight="1">
      <c r="B131" s="340"/>
      <c r="C131" s="321" t="s">
        <v>410</v>
      </c>
      <c r="D131" s="321"/>
      <c r="E131" s="321"/>
      <c r="F131" s="322" t="s">
        <v>401</v>
      </c>
      <c r="G131" s="321"/>
      <c r="H131" s="321" t="s">
        <v>411</v>
      </c>
      <c r="I131" s="321" t="s">
        <v>397</v>
      </c>
      <c r="J131" s="321">
        <v>20</v>
      </c>
      <c r="K131" s="343"/>
    </row>
    <row r="132" spans="2:11" s="1" customFormat="1" ht="15" customHeight="1">
      <c r="B132" s="340"/>
      <c r="C132" s="321" t="s">
        <v>412</v>
      </c>
      <c r="D132" s="321"/>
      <c r="E132" s="321"/>
      <c r="F132" s="322" t="s">
        <v>401</v>
      </c>
      <c r="G132" s="321"/>
      <c r="H132" s="321" t="s">
        <v>413</v>
      </c>
      <c r="I132" s="321" t="s">
        <v>397</v>
      </c>
      <c r="J132" s="321">
        <v>20</v>
      </c>
      <c r="K132" s="343"/>
    </row>
    <row r="133" spans="2:11" s="1" customFormat="1" ht="15" customHeight="1">
      <c r="B133" s="340"/>
      <c r="C133" s="295" t="s">
        <v>400</v>
      </c>
      <c r="D133" s="295"/>
      <c r="E133" s="295"/>
      <c r="F133" s="318" t="s">
        <v>401</v>
      </c>
      <c r="G133" s="295"/>
      <c r="H133" s="295" t="s">
        <v>435</v>
      </c>
      <c r="I133" s="295" t="s">
        <v>397</v>
      </c>
      <c r="J133" s="295">
        <v>50</v>
      </c>
      <c r="K133" s="343"/>
    </row>
    <row r="134" spans="2:11" s="1" customFormat="1" ht="15" customHeight="1">
      <c r="B134" s="340"/>
      <c r="C134" s="295" t="s">
        <v>414</v>
      </c>
      <c r="D134" s="295"/>
      <c r="E134" s="295"/>
      <c r="F134" s="318" t="s">
        <v>401</v>
      </c>
      <c r="G134" s="295"/>
      <c r="H134" s="295" t="s">
        <v>435</v>
      </c>
      <c r="I134" s="295" t="s">
        <v>397</v>
      </c>
      <c r="J134" s="295">
        <v>50</v>
      </c>
      <c r="K134" s="343"/>
    </row>
    <row r="135" spans="2:11" s="1" customFormat="1" ht="15" customHeight="1">
      <c r="B135" s="340"/>
      <c r="C135" s="295" t="s">
        <v>420</v>
      </c>
      <c r="D135" s="295"/>
      <c r="E135" s="295"/>
      <c r="F135" s="318" t="s">
        <v>401</v>
      </c>
      <c r="G135" s="295"/>
      <c r="H135" s="295" t="s">
        <v>435</v>
      </c>
      <c r="I135" s="295" t="s">
        <v>397</v>
      </c>
      <c r="J135" s="295">
        <v>50</v>
      </c>
      <c r="K135" s="343"/>
    </row>
    <row r="136" spans="2:11" s="1" customFormat="1" ht="15" customHeight="1">
      <c r="B136" s="340"/>
      <c r="C136" s="295" t="s">
        <v>422</v>
      </c>
      <c r="D136" s="295"/>
      <c r="E136" s="295"/>
      <c r="F136" s="318" t="s">
        <v>401</v>
      </c>
      <c r="G136" s="295"/>
      <c r="H136" s="295" t="s">
        <v>435</v>
      </c>
      <c r="I136" s="295" t="s">
        <v>397</v>
      </c>
      <c r="J136" s="295">
        <v>50</v>
      </c>
      <c r="K136" s="343"/>
    </row>
    <row r="137" spans="2:11" s="1" customFormat="1" ht="15" customHeight="1">
      <c r="B137" s="340"/>
      <c r="C137" s="295" t="s">
        <v>423</v>
      </c>
      <c r="D137" s="295"/>
      <c r="E137" s="295"/>
      <c r="F137" s="318" t="s">
        <v>401</v>
      </c>
      <c r="G137" s="295"/>
      <c r="H137" s="295" t="s">
        <v>448</v>
      </c>
      <c r="I137" s="295" t="s">
        <v>397</v>
      </c>
      <c r="J137" s="295">
        <v>255</v>
      </c>
      <c r="K137" s="343"/>
    </row>
    <row r="138" spans="2:11" s="1" customFormat="1" ht="15" customHeight="1">
      <c r="B138" s="340"/>
      <c r="C138" s="295" t="s">
        <v>425</v>
      </c>
      <c r="D138" s="295"/>
      <c r="E138" s="295"/>
      <c r="F138" s="318" t="s">
        <v>395</v>
      </c>
      <c r="G138" s="295"/>
      <c r="H138" s="295" t="s">
        <v>449</v>
      </c>
      <c r="I138" s="295" t="s">
        <v>427</v>
      </c>
      <c r="J138" s="295"/>
      <c r="K138" s="343"/>
    </row>
    <row r="139" spans="2:11" s="1" customFormat="1" ht="15" customHeight="1">
      <c r="B139" s="340"/>
      <c r="C139" s="295" t="s">
        <v>428</v>
      </c>
      <c r="D139" s="295"/>
      <c r="E139" s="295"/>
      <c r="F139" s="318" t="s">
        <v>395</v>
      </c>
      <c r="G139" s="295"/>
      <c r="H139" s="295" t="s">
        <v>450</v>
      </c>
      <c r="I139" s="295" t="s">
        <v>430</v>
      </c>
      <c r="J139" s="295"/>
      <c r="K139" s="343"/>
    </row>
    <row r="140" spans="2:11" s="1" customFormat="1" ht="15" customHeight="1">
      <c r="B140" s="340"/>
      <c r="C140" s="295" t="s">
        <v>431</v>
      </c>
      <c r="D140" s="295"/>
      <c r="E140" s="295"/>
      <c r="F140" s="318" t="s">
        <v>395</v>
      </c>
      <c r="G140" s="295"/>
      <c r="H140" s="295" t="s">
        <v>431</v>
      </c>
      <c r="I140" s="295" t="s">
        <v>430</v>
      </c>
      <c r="J140" s="295"/>
      <c r="K140" s="343"/>
    </row>
    <row r="141" spans="2:11" s="1" customFormat="1" ht="15" customHeight="1">
      <c r="B141" s="340"/>
      <c r="C141" s="295" t="s">
        <v>39</v>
      </c>
      <c r="D141" s="295"/>
      <c r="E141" s="295"/>
      <c r="F141" s="318" t="s">
        <v>395</v>
      </c>
      <c r="G141" s="295"/>
      <c r="H141" s="295" t="s">
        <v>451</v>
      </c>
      <c r="I141" s="295" t="s">
        <v>430</v>
      </c>
      <c r="J141" s="295"/>
      <c r="K141" s="343"/>
    </row>
    <row r="142" spans="2:11" s="1" customFormat="1" ht="15" customHeight="1">
      <c r="B142" s="340"/>
      <c r="C142" s="295" t="s">
        <v>452</v>
      </c>
      <c r="D142" s="295"/>
      <c r="E142" s="295"/>
      <c r="F142" s="318" t="s">
        <v>395</v>
      </c>
      <c r="G142" s="295"/>
      <c r="H142" s="295" t="s">
        <v>453</v>
      </c>
      <c r="I142" s="295" t="s">
        <v>430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454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389</v>
      </c>
      <c r="D148" s="310"/>
      <c r="E148" s="310"/>
      <c r="F148" s="310" t="s">
        <v>390</v>
      </c>
      <c r="G148" s="311"/>
      <c r="H148" s="310" t="s">
        <v>55</v>
      </c>
      <c r="I148" s="310" t="s">
        <v>58</v>
      </c>
      <c r="J148" s="310" t="s">
        <v>391</v>
      </c>
      <c r="K148" s="309"/>
    </row>
    <row r="149" spans="2:11" s="1" customFormat="1" ht="17.25" customHeight="1">
      <c r="B149" s="307"/>
      <c r="C149" s="312" t="s">
        <v>392</v>
      </c>
      <c r="D149" s="312"/>
      <c r="E149" s="312"/>
      <c r="F149" s="313" t="s">
        <v>393</v>
      </c>
      <c r="G149" s="314"/>
      <c r="H149" s="312"/>
      <c r="I149" s="312"/>
      <c r="J149" s="312" t="s">
        <v>394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398</v>
      </c>
      <c r="D151" s="295"/>
      <c r="E151" s="295"/>
      <c r="F151" s="348" t="s">
        <v>395</v>
      </c>
      <c r="G151" s="295"/>
      <c r="H151" s="347" t="s">
        <v>435</v>
      </c>
      <c r="I151" s="347" t="s">
        <v>397</v>
      </c>
      <c r="J151" s="347">
        <v>120</v>
      </c>
      <c r="K151" s="343"/>
    </row>
    <row r="152" spans="2:11" s="1" customFormat="1" ht="15" customHeight="1">
      <c r="B152" s="320"/>
      <c r="C152" s="347" t="s">
        <v>444</v>
      </c>
      <c r="D152" s="295"/>
      <c r="E152" s="295"/>
      <c r="F152" s="348" t="s">
        <v>395</v>
      </c>
      <c r="G152" s="295"/>
      <c r="H152" s="347" t="s">
        <v>455</v>
      </c>
      <c r="I152" s="347" t="s">
        <v>397</v>
      </c>
      <c r="J152" s="347" t="s">
        <v>446</v>
      </c>
      <c r="K152" s="343"/>
    </row>
    <row r="153" spans="2:11" s="1" customFormat="1" ht="15" customHeight="1">
      <c r="B153" s="320"/>
      <c r="C153" s="347" t="s">
        <v>343</v>
      </c>
      <c r="D153" s="295"/>
      <c r="E153" s="295"/>
      <c r="F153" s="348" t="s">
        <v>395</v>
      </c>
      <c r="G153" s="295"/>
      <c r="H153" s="347" t="s">
        <v>456</v>
      </c>
      <c r="I153" s="347" t="s">
        <v>397</v>
      </c>
      <c r="J153" s="347" t="s">
        <v>446</v>
      </c>
      <c r="K153" s="343"/>
    </row>
    <row r="154" spans="2:11" s="1" customFormat="1" ht="15" customHeight="1">
      <c r="B154" s="320"/>
      <c r="C154" s="347" t="s">
        <v>400</v>
      </c>
      <c r="D154" s="295"/>
      <c r="E154" s="295"/>
      <c r="F154" s="348" t="s">
        <v>401</v>
      </c>
      <c r="G154" s="295"/>
      <c r="H154" s="347" t="s">
        <v>435</v>
      </c>
      <c r="I154" s="347" t="s">
        <v>397</v>
      </c>
      <c r="J154" s="347">
        <v>50</v>
      </c>
      <c r="K154" s="343"/>
    </row>
    <row r="155" spans="2:11" s="1" customFormat="1" ht="15" customHeight="1">
      <c r="B155" s="320"/>
      <c r="C155" s="347" t="s">
        <v>403</v>
      </c>
      <c r="D155" s="295"/>
      <c r="E155" s="295"/>
      <c r="F155" s="348" t="s">
        <v>395</v>
      </c>
      <c r="G155" s="295"/>
      <c r="H155" s="347" t="s">
        <v>435</v>
      </c>
      <c r="I155" s="347" t="s">
        <v>405</v>
      </c>
      <c r="J155" s="347"/>
      <c r="K155" s="343"/>
    </row>
    <row r="156" spans="2:11" s="1" customFormat="1" ht="15" customHeight="1">
      <c r="B156" s="320"/>
      <c r="C156" s="347" t="s">
        <v>414</v>
      </c>
      <c r="D156" s="295"/>
      <c r="E156" s="295"/>
      <c r="F156" s="348" t="s">
        <v>401</v>
      </c>
      <c r="G156" s="295"/>
      <c r="H156" s="347" t="s">
        <v>435</v>
      </c>
      <c r="I156" s="347" t="s">
        <v>397</v>
      </c>
      <c r="J156" s="347">
        <v>50</v>
      </c>
      <c r="K156" s="343"/>
    </row>
    <row r="157" spans="2:11" s="1" customFormat="1" ht="15" customHeight="1">
      <c r="B157" s="320"/>
      <c r="C157" s="347" t="s">
        <v>422</v>
      </c>
      <c r="D157" s="295"/>
      <c r="E157" s="295"/>
      <c r="F157" s="348" t="s">
        <v>401</v>
      </c>
      <c r="G157" s="295"/>
      <c r="H157" s="347" t="s">
        <v>435</v>
      </c>
      <c r="I157" s="347" t="s">
        <v>397</v>
      </c>
      <c r="J157" s="347">
        <v>50</v>
      </c>
      <c r="K157" s="343"/>
    </row>
    <row r="158" spans="2:11" s="1" customFormat="1" ht="15" customHeight="1">
      <c r="B158" s="320"/>
      <c r="C158" s="347" t="s">
        <v>420</v>
      </c>
      <c r="D158" s="295"/>
      <c r="E158" s="295"/>
      <c r="F158" s="348" t="s">
        <v>401</v>
      </c>
      <c r="G158" s="295"/>
      <c r="H158" s="347" t="s">
        <v>435</v>
      </c>
      <c r="I158" s="347" t="s">
        <v>397</v>
      </c>
      <c r="J158" s="347">
        <v>50</v>
      </c>
      <c r="K158" s="343"/>
    </row>
    <row r="159" spans="2:11" s="1" customFormat="1" ht="15" customHeight="1">
      <c r="B159" s="320"/>
      <c r="C159" s="347" t="s">
        <v>96</v>
      </c>
      <c r="D159" s="295"/>
      <c r="E159" s="295"/>
      <c r="F159" s="348" t="s">
        <v>395</v>
      </c>
      <c r="G159" s="295"/>
      <c r="H159" s="347" t="s">
        <v>457</v>
      </c>
      <c r="I159" s="347" t="s">
        <v>397</v>
      </c>
      <c r="J159" s="347" t="s">
        <v>458</v>
      </c>
      <c r="K159" s="343"/>
    </row>
    <row r="160" spans="2:11" s="1" customFormat="1" ht="15" customHeight="1">
      <c r="B160" s="320"/>
      <c r="C160" s="347" t="s">
        <v>459</v>
      </c>
      <c r="D160" s="295"/>
      <c r="E160" s="295"/>
      <c r="F160" s="348" t="s">
        <v>395</v>
      </c>
      <c r="G160" s="295"/>
      <c r="H160" s="347" t="s">
        <v>460</v>
      </c>
      <c r="I160" s="347" t="s">
        <v>430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461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389</v>
      </c>
      <c r="D166" s="310"/>
      <c r="E166" s="310"/>
      <c r="F166" s="310" t="s">
        <v>390</v>
      </c>
      <c r="G166" s="352"/>
      <c r="H166" s="353" t="s">
        <v>55</v>
      </c>
      <c r="I166" s="353" t="s">
        <v>58</v>
      </c>
      <c r="J166" s="310" t="s">
        <v>391</v>
      </c>
      <c r="K166" s="287"/>
    </row>
    <row r="167" spans="2:11" s="1" customFormat="1" ht="17.25" customHeight="1">
      <c r="B167" s="288"/>
      <c r="C167" s="312" t="s">
        <v>392</v>
      </c>
      <c r="D167" s="312"/>
      <c r="E167" s="312"/>
      <c r="F167" s="313" t="s">
        <v>393</v>
      </c>
      <c r="G167" s="354"/>
      <c r="H167" s="355"/>
      <c r="I167" s="355"/>
      <c r="J167" s="312" t="s">
        <v>394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398</v>
      </c>
      <c r="D169" s="295"/>
      <c r="E169" s="295"/>
      <c r="F169" s="318" t="s">
        <v>395</v>
      </c>
      <c r="G169" s="295"/>
      <c r="H169" s="295" t="s">
        <v>435</v>
      </c>
      <c r="I169" s="295" t="s">
        <v>397</v>
      </c>
      <c r="J169" s="295">
        <v>120</v>
      </c>
      <c r="K169" s="343"/>
    </row>
    <row r="170" spans="2:11" s="1" customFormat="1" ht="15" customHeight="1">
      <c r="B170" s="320"/>
      <c r="C170" s="295" t="s">
        <v>444</v>
      </c>
      <c r="D170" s="295"/>
      <c r="E170" s="295"/>
      <c r="F170" s="318" t="s">
        <v>395</v>
      </c>
      <c r="G170" s="295"/>
      <c r="H170" s="295" t="s">
        <v>445</v>
      </c>
      <c r="I170" s="295" t="s">
        <v>397</v>
      </c>
      <c r="J170" s="295" t="s">
        <v>446</v>
      </c>
      <c r="K170" s="343"/>
    </row>
    <row r="171" spans="2:11" s="1" customFormat="1" ht="15" customHeight="1">
      <c r="B171" s="320"/>
      <c r="C171" s="295" t="s">
        <v>343</v>
      </c>
      <c r="D171" s="295"/>
      <c r="E171" s="295"/>
      <c r="F171" s="318" t="s">
        <v>395</v>
      </c>
      <c r="G171" s="295"/>
      <c r="H171" s="295" t="s">
        <v>462</v>
      </c>
      <c r="I171" s="295" t="s">
        <v>397</v>
      </c>
      <c r="J171" s="295" t="s">
        <v>446</v>
      </c>
      <c r="K171" s="343"/>
    </row>
    <row r="172" spans="2:11" s="1" customFormat="1" ht="15" customHeight="1">
      <c r="B172" s="320"/>
      <c r="C172" s="295" t="s">
        <v>400</v>
      </c>
      <c r="D172" s="295"/>
      <c r="E172" s="295"/>
      <c r="F172" s="318" t="s">
        <v>401</v>
      </c>
      <c r="G172" s="295"/>
      <c r="H172" s="295" t="s">
        <v>462</v>
      </c>
      <c r="I172" s="295" t="s">
        <v>397</v>
      </c>
      <c r="J172" s="295">
        <v>50</v>
      </c>
      <c r="K172" s="343"/>
    </row>
    <row r="173" spans="2:11" s="1" customFormat="1" ht="15" customHeight="1">
      <c r="B173" s="320"/>
      <c r="C173" s="295" t="s">
        <v>403</v>
      </c>
      <c r="D173" s="295"/>
      <c r="E173" s="295"/>
      <c r="F173" s="318" t="s">
        <v>395</v>
      </c>
      <c r="G173" s="295"/>
      <c r="H173" s="295" t="s">
        <v>462</v>
      </c>
      <c r="I173" s="295" t="s">
        <v>405</v>
      </c>
      <c r="J173" s="295"/>
      <c r="K173" s="343"/>
    </row>
    <row r="174" spans="2:11" s="1" customFormat="1" ht="15" customHeight="1">
      <c r="B174" s="320"/>
      <c r="C174" s="295" t="s">
        <v>414</v>
      </c>
      <c r="D174" s="295"/>
      <c r="E174" s="295"/>
      <c r="F174" s="318" t="s">
        <v>401</v>
      </c>
      <c r="G174" s="295"/>
      <c r="H174" s="295" t="s">
        <v>462</v>
      </c>
      <c r="I174" s="295" t="s">
        <v>397</v>
      </c>
      <c r="J174" s="295">
        <v>50</v>
      </c>
      <c r="K174" s="343"/>
    </row>
    <row r="175" spans="2:11" s="1" customFormat="1" ht="15" customHeight="1">
      <c r="B175" s="320"/>
      <c r="C175" s="295" t="s">
        <v>422</v>
      </c>
      <c r="D175" s="295"/>
      <c r="E175" s="295"/>
      <c r="F175" s="318" t="s">
        <v>401</v>
      </c>
      <c r="G175" s="295"/>
      <c r="H175" s="295" t="s">
        <v>462</v>
      </c>
      <c r="I175" s="295" t="s">
        <v>397</v>
      </c>
      <c r="J175" s="295">
        <v>50</v>
      </c>
      <c r="K175" s="343"/>
    </row>
    <row r="176" spans="2:11" s="1" customFormat="1" ht="15" customHeight="1">
      <c r="B176" s="320"/>
      <c r="C176" s="295" t="s">
        <v>420</v>
      </c>
      <c r="D176" s="295"/>
      <c r="E176" s="295"/>
      <c r="F176" s="318" t="s">
        <v>401</v>
      </c>
      <c r="G176" s="295"/>
      <c r="H176" s="295" t="s">
        <v>462</v>
      </c>
      <c r="I176" s="295" t="s">
        <v>397</v>
      </c>
      <c r="J176" s="295">
        <v>50</v>
      </c>
      <c r="K176" s="343"/>
    </row>
    <row r="177" spans="2:11" s="1" customFormat="1" ht="15" customHeight="1">
      <c r="B177" s="320"/>
      <c r="C177" s="295" t="s">
        <v>109</v>
      </c>
      <c r="D177" s="295"/>
      <c r="E177" s="295"/>
      <c r="F177" s="318" t="s">
        <v>395</v>
      </c>
      <c r="G177" s="295"/>
      <c r="H177" s="295" t="s">
        <v>463</v>
      </c>
      <c r="I177" s="295" t="s">
        <v>464</v>
      </c>
      <c r="J177" s="295"/>
      <c r="K177" s="343"/>
    </row>
    <row r="178" spans="2:11" s="1" customFormat="1" ht="15" customHeight="1">
      <c r="B178" s="320"/>
      <c r="C178" s="295" t="s">
        <v>58</v>
      </c>
      <c r="D178" s="295"/>
      <c r="E178" s="295"/>
      <c r="F178" s="318" t="s">
        <v>395</v>
      </c>
      <c r="G178" s="295"/>
      <c r="H178" s="295" t="s">
        <v>465</v>
      </c>
      <c r="I178" s="295" t="s">
        <v>466</v>
      </c>
      <c r="J178" s="295">
        <v>1</v>
      </c>
      <c r="K178" s="343"/>
    </row>
    <row r="179" spans="2:11" s="1" customFormat="1" ht="15" customHeight="1">
      <c r="B179" s="320"/>
      <c r="C179" s="295" t="s">
        <v>54</v>
      </c>
      <c r="D179" s="295"/>
      <c r="E179" s="295"/>
      <c r="F179" s="318" t="s">
        <v>395</v>
      </c>
      <c r="G179" s="295"/>
      <c r="H179" s="295" t="s">
        <v>467</v>
      </c>
      <c r="I179" s="295" t="s">
        <v>397</v>
      </c>
      <c r="J179" s="295">
        <v>20</v>
      </c>
      <c r="K179" s="343"/>
    </row>
    <row r="180" spans="2:11" s="1" customFormat="1" ht="15" customHeight="1">
      <c r="B180" s="320"/>
      <c r="C180" s="295" t="s">
        <v>55</v>
      </c>
      <c r="D180" s="295"/>
      <c r="E180" s="295"/>
      <c r="F180" s="318" t="s">
        <v>395</v>
      </c>
      <c r="G180" s="295"/>
      <c r="H180" s="295" t="s">
        <v>468</v>
      </c>
      <c r="I180" s="295" t="s">
        <v>397</v>
      </c>
      <c r="J180" s="295">
        <v>255</v>
      </c>
      <c r="K180" s="343"/>
    </row>
    <row r="181" spans="2:11" s="1" customFormat="1" ht="15" customHeight="1">
      <c r="B181" s="320"/>
      <c r="C181" s="295" t="s">
        <v>110</v>
      </c>
      <c r="D181" s="295"/>
      <c r="E181" s="295"/>
      <c r="F181" s="318" t="s">
        <v>395</v>
      </c>
      <c r="G181" s="295"/>
      <c r="H181" s="295" t="s">
        <v>359</v>
      </c>
      <c r="I181" s="295" t="s">
        <v>397</v>
      </c>
      <c r="J181" s="295">
        <v>10</v>
      </c>
      <c r="K181" s="343"/>
    </row>
    <row r="182" spans="2:11" s="1" customFormat="1" ht="15" customHeight="1">
      <c r="B182" s="320"/>
      <c r="C182" s="295" t="s">
        <v>111</v>
      </c>
      <c r="D182" s="295"/>
      <c r="E182" s="295"/>
      <c r="F182" s="318" t="s">
        <v>395</v>
      </c>
      <c r="G182" s="295"/>
      <c r="H182" s="295" t="s">
        <v>469</v>
      </c>
      <c r="I182" s="295" t="s">
        <v>430</v>
      </c>
      <c r="J182" s="295"/>
      <c r="K182" s="343"/>
    </row>
    <row r="183" spans="2:11" s="1" customFormat="1" ht="15" customHeight="1">
      <c r="B183" s="320"/>
      <c r="C183" s="295" t="s">
        <v>470</v>
      </c>
      <c r="D183" s="295"/>
      <c r="E183" s="295"/>
      <c r="F183" s="318" t="s">
        <v>395</v>
      </c>
      <c r="G183" s="295"/>
      <c r="H183" s="295" t="s">
        <v>471</v>
      </c>
      <c r="I183" s="295" t="s">
        <v>430</v>
      </c>
      <c r="J183" s="295"/>
      <c r="K183" s="343"/>
    </row>
    <row r="184" spans="2:11" s="1" customFormat="1" ht="15" customHeight="1">
      <c r="B184" s="320"/>
      <c r="C184" s="295" t="s">
        <v>459</v>
      </c>
      <c r="D184" s="295"/>
      <c r="E184" s="295"/>
      <c r="F184" s="318" t="s">
        <v>395</v>
      </c>
      <c r="G184" s="295"/>
      <c r="H184" s="295" t="s">
        <v>472</v>
      </c>
      <c r="I184" s="295" t="s">
        <v>430</v>
      </c>
      <c r="J184" s="295"/>
      <c r="K184" s="343"/>
    </row>
    <row r="185" spans="2:11" s="1" customFormat="1" ht="15" customHeight="1">
      <c r="B185" s="320"/>
      <c r="C185" s="295" t="s">
        <v>113</v>
      </c>
      <c r="D185" s="295"/>
      <c r="E185" s="295"/>
      <c r="F185" s="318" t="s">
        <v>401</v>
      </c>
      <c r="G185" s="295"/>
      <c r="H185" s="295" t="s">
        <v>473</v>
      </c>
      <c r="I185" s="295" t="s">
        <v>397</v>
      </c>
      <c r="J185" s="295">
        <v>50</v>
      </c>
      <c r="K185" s="343"/>
    </row>
    <row r="186" spans="2:11" s="1" customFormat="1" ht="15" customHeight="1">
      <c r="B186" s="320"/>
      <c r="C186" s="295" t="s">
        <v>474</v>
      </c>
      <c r="D186" s="295"/>
      <c r="E186" s="295"/>
      <c r="F186" s="318" t="s">
        <v>401</v>
      </c>
      <c r="G186" s="295"/>
      <c r="H186" s="295" t="s">
        <v>475</v>
      </c>
      <c r="I186" s="295" t="s">
        <v>476</v>
      </c>
      <c r="J186" s="295"/>
      <c r="K186" s="343"/>
    </row>
    <row r="187" spans="2:11" s="1" customFormat="1" ht="15" customHeight="1">
      <c r="B187" s="320"/>
      <c r="C187" s="295" t="s">
        <v>477</v>
      </c>
      <c r="D187" s="295"/>
      <c r="E187" s="295"/>
      <c r="F187" s="318" t="s">
        <v>401</v>
      </c>
      <c r="G187" s="295"/>
      <c r="H187" s="295" t="s">
        <v>478</v>
      </c>
      <c r="I187" s="295" t="s">
        <v>476</v>
      </c>
      <c r="J187" s="295"/>
      <c r="K187" s="343"/>
    </row>
    <row r="188" spans="2:11" s="1" customFormat="1" ht="15" customHeight="1">
      <c r="B188" s="320"/>
      <c r="C188" s="295" t="s">
        <v>479</v>
      </c>
      <c r="D188" s="295"/>
      <c r="E188" s="295"/>
      <c r="F188" s="318" t="s">
        <v>401</v>
      </c>
      <c r="G188" s="295"/>
      <c r="H188" s="295" t="s">
        <v>480</v>
      </c>
      <c r="I188" s="295" t="s">
        <v>476</v>
      </c>
      <c r="J188" s="295"/>
      <c r="K188" s="343"/>
    </row>
    <row r="189" spans="2:11" s="1" customFormat="1" ht="15" customHeight="1">
      <c r="B189" s="320"/>
      <c r="C189" s="356" t="s">
        <v>481</v>
      </c>
      <c r="D189" s="295"/>
      <c r="E189" s="295"/>
      <c r="F189" s="318" t="s">
        <v>401</v>
      </c>
      <c r="G189" s="295"/>
      <c r="H189" s="295" t="s">
        <v>482</v>
      </c>
      <c r="I189" s="295" t="s">
        <v>483</v>
      </c>
      <c r="J189" s="357" t="s">
        <v>484</v>
      </c>
      <c r="K189" s="343"/>
    </row>
    <row r="190" spans="2:11" s="1" customFormat="1" ht="15" customHeight="1">
      <c r="B190" s="320"/>
      <c r="C190" s="356" t="s">
        <v>43</v>
      </c>
      <c r="D190" s="295"/>
      <c r="E190" s="295"/>
      <c r="F190" s="318" t="s">
        <v>395</v>
      </c>
      <c r="G190" s="295"/>
      <c r="H190" s="292" t="s">
        <v>485</v>
      </c>
      <c r="I190" s="295" t="s">
        <v>486</v>
      </c>
      <c r="J190" s="295"/>
      <c r="K190" s="343"/>
    </row>
    <row r="191" spans="2:11" s="1" customFormat="1" ht="15" customHeight="1">
      <c r="B191" s="320"/>
      <c r="C191" s="356" t="s">
        <v>487</v>
      </c>
      <c r="D191" s="295"/>
      <c r="E191" s="295"/>
      <c r="F191" s="318" t="s">
        <v>395</v>
      </c>
      <c r="G191" s="295"/>
      <c r="H191" s="295" t="s">
        <v>488</v>
      </c>
      <c r="I191" s="295" t="s">
        <v>430</v>
      </c>
      <c r="J191" s="295"/>
      <c r="K191" s="343"/>
    </row>
    <row r="192" spans="2:11" s="1" customFormat="1" ht="15" customHeight="1">
      <c r="B192" s="320"/>
      <c r="C192" s="356" t="s">
        <v>489</v>
      </c>
      <c r="D192" s="295"/>
      <c r="E192" s="295"/>
      <c r="F192" s="318" t="s">
        <v>395</v>
      </c>
      <c r="G192" s="295"/>
      <c r="H192" s="295" t="s">
        <v>490</v>
      </c>
      <c r="I192" s="295" t="s">
        <v>430</v>
      </c>
      <c r="J192" s="295"/>
      <c r="K192" s="343"/>
    </row>
    <row r="193" spans="2:11" s="1" customFormat="1" ht="15" customHeight="1">
      <c r="B193" s="320"/>
      <c r="C193" s="356" t="s">
        <v>491</v>
      </c>
      <c r="D193" s="295"/>
      <c r="E193" s="295"/>
      <c r="F193" s="318" t="s">
        <v>401</v>
      </c>
      <c r="G193" s="295"/>
      <c r="H193" s="295" t="s">
        <v>492</v>
      </c>
      <c r="I193" s="295" t="s">
        <v>430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493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494</v>
      </c>
      <c r="D200" s="359"/>
      <c r="E200" s="359"/>
      <c r="F200" s="359" t="s">
        <v>495</v>
      </c>
      <c r="G200" s="360"/>
      <c r="H200" s="359" t="s">
        <v>496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486</v>
      </c>
      <c r="D202" s="295"/>
      <c r="E202" s="295"/>
      <c r="F202" s="318" t="s">
        <v>44</v>
      </c>
      <c r="G202" s="295"/>
      <c r="H202" s="295" t="s">
        <v>497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45</v>
      </c>
      <c r="G203" s="295"/>
      <c r="H203" s="295" t="s">
        <v>498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48</v>
      </c>
      <c r="G204" s="295"/>
      <c r="H204" s="295" t="s">
        <v>499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46</v>
      </c>
      <c r="G205" s="295"/>
      <c r="H205" s="295" t="s">
        <v>500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47</v>
      </c>
      <c r="G206" s="295"/>
      <c r="H206" s="295" t="s">
        <v>501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442</v>
      </c>
      <c r="D208" s="295"/>
      <c r="E208" s="295"/>
      <c r="F208" s="318" t="s">
        <v>77</v>
      </c>
      <c r="G208" s="295"/>
      <c r="H208" s="295" t="s">
        <v>502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337</v>
      </c>
      <c r="G209" s="295"/>
      <c r="H209" s="295" t="s">
        <v>338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335</v>
      </c>
      <c r="G210" s="295"/>
      <c r="H210" s="295" t="s">
        <v>503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339</v>
      </c>
      <c r="G211" s="356"/>
      <c r="H211" s="347" t="s">
        <v>340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341</v>
      </c>
      <c r="G212" s="356"/>
      <c r="H212" s="347" t="s">
        <v>504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466</v>
      </c>
      <c r="D214" s="295"/>
      <c r="E214" s="295"/>
      <c r="F214" s="318">
        <v>1</v>
      </c>
      <c r="G214" s="356"/>
      <c r="H214" s="347" t="s">
        <v>505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506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507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508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Winkler</dc:creator>
  <cp:keywords/>
  <dc:description/>
  <cp:lastModifiedBy>Ing. Stanislav Winkler</cp:lastModifiedBy>
  <dcterms:created xsi:type="dcterms:W3CDTF">2023-04-13T08:47:54Z</dcterms:created>
  <dcterms:modified xsi:type="dcterms:W3CDTF">2023-04-13T08:47:59Z</dcterms:modified>
  <cp:category/>
  <cp:version/>
  <cp:contentType/>
  <cp:contentStatus/>
</cp:coreProperties>
</file>