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22045-14XT-PA-01 - Oprava..." sheetId="2" r:id="rId2"/>
    <sheet name="22045-14XT-PA-02 - Vegeta..." sheetId="3" r:id="rId3"/>
    <sheet name="22045-14XT-PA-03 - VRN" sheetId="4" r:id="rId4"/>
    <sheet name="Seznam figur" sheetId="5" r:id="rId5"/>
    <sheet name="Pokyny pro vyplnění" sheetId="6" r:id="rId6"/>
  </sheets>
  <definedNames>
    <definedName name="_xlnm.Print_Area" localSheetId="0">'Rekapitulace zakázky'!$D$4:$AO$36,'Rekapitulace zakázky'!$C$42:$AQ$58</definedName>
    <definedName name="_xlnm._FilterDatabase" localSheetId="1" hidden="1">'22045-14XT-PA-01 - Oprava...'!$C$86:$L$197</definedName>
    <definedName name="_xlnm.Print_Area" localSheetId="1">'22045-14XT-PA-01 - Oprava...'!$C$4:$K$41,'22045-14XT-PA-01 - Oprava...'!$C$47:$K$68,'22045-14XT-PA-01 - Oprava...'!$C$74:$L$197</definedName>
    <definedName name="_xlnm._FilterDatabase" localSheetId="2" hidden="1">'22045-14XT-PA-02 - Vegeta...'!$C$82:$L$128</definedName>
    <definedName name="_xlnm.Print_Area" localSheetId="2">'22045-14XT-PA-02 - Vegeta...'!$C$4:$K$41,'22045-14XT-PA-02 - Vegeta...'!$C$47:$K$64,'22045-14XT-PA-02 - Vegeta...'!$C$70:$L$128</definedName>
    <definedName name="_xlnm._FilterDatabase" localSheetId="3" hidden="1">'22045-14XT-PA-03 - VRN'!$C$82:$L$108</definedName>
    <definedName name="_xlnm.Print_Area" localSheetId="3">'22045-14XT-PA-03 - VRN'!$C$4:$K$41,'22045-14XT-PA-03 - VRN'!$C$47:$K$64,'22045-14XT-PA-03 - VRN'!$C$70:$L$108</definedName>
    <definedName name="_xlnm.Print_Area" localSheetId="4">'Seznam figur'!$C$4:$G$106</definedName>
    <definedName name="_xlnm.Print_Titles" localSheetId="0">'Rekapitulace zakázky'!$52:$52</definedName>
    <definedName name="_xlnm.Print_Titles" localSheetId="1">'22045-14XT-PA-01 - Oprava...'!$86:$86</definedName>
    <definedName name="_xlnm.Print_Titles" localSheetId="2">'22045-14XT-PA-02 - Vegeta...'!$82:$82</definedName>
    <definedName name="_xlnm.Print_Titles" localSheetId="3">'22045-14XT-PA-03 - VRN'!$82:$82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<sst xmlns="http://schemas.openxmlformats.org/spreadsheetml/2006/main" count="3001" uniqueCount="680">
  <si>
    <t>Export Komplet</t>
  </si>
  <si>
    <t>VZ</t>
  </si>
  <si>
    <t>2.0</t>
  </si>
  <si>
    <t>ZAMOK</t>
  </si>
  <si>
    <t>False</t>
  </si>
  <si>
    <t>True</t>
  </si>
  <si>
    <t>{69453098-1546-4936-82a0-88711089584c}</t>
  </si>
  <si>
    <t>0,01</t>
  </si>
  <si>
    <t>21</t>
  </si>
  <si>
    <t>12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</si>
  <si>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</si>
  <si>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</si>
  <si>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</si>
  <si>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</si>
  <si>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</si>
  <si>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22045-14XT-PA</t>
  </si>
  <si>
    <t>Měnit lze pouze buňky se žlutým podbarvením!
1) v Rekapitulaci zakázky vyplňte údaje o Uchazeči (přenesou se do ostatních sestav i v jiných listech)
2) na vybraných listech vyplňte v sestavě Soupis prací ceny u položek</t>
  </si>
  <si>
    <t>Zakázka:</t>
  </si>
  <si>
    <t>VT Ostravice, Staré Město, km 25,300 - 25,600, oprava opevnění</t>
  </si>
  <si>
    <t>KSO:</t>
  </si>
  <si>
    <t/>
  </si>
  <si>
    <t>CC-CZ:</t>
  </si>
  <si>
    <t>Místo:</t>
  </si>
  <si>
    <t>k.ú. Staré Město u Frýku Místku</t>
  </si>
  <si>
    <t>Datum:</t>
  </si>
  <si>
    <t>11. 6. 2023</t>
  </si>
  <si>
    <t>Zadavatel:</t>
  </si>
  <si>
    <t>IČ:</t>
  </si>
  <si>
    <t>70890021</t>
  </si>
  <si>
    <t>Povodí Odry, s.p.</t>
  </si>
  <si>
    <t>DIČ:</t>
  </si>
  <si>
    <t>Uchazeč:</t>
  </si>
  <si>
    <t>Vyplň údaj</t>
  </si>
  <si>
    <t>Projektant:</t>
  </si>
  <si>
    <t>00220078</t>
  </si>
  <si>
    <t>Regioprojekt Brno, s.r.o.</t>
  </si>
  <si>
    <t>Zpracovatel:</t>
  </si>
  <si>
    <t>Ing. Alena Petříková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</si>
  <si>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</si>
  <si>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</si>
  <si>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</si>
  <si>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</si>
  <si>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</si>
  <si>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</si>
  <si>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</si>
  <si>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</si>
  <si>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</si>
  <si>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</si>
  <si>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</si>
  <si>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</si>
  <si>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</si>
  <si>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</si>
  <si>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</si>
  <si>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</si>
  <si>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</si>
  <si>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</si>
  <si>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</si>
  <si>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</si>
  <si>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</si>
  <si>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</si>
  <si>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</si>
  <si>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</si>
  <si>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</si>
  <si>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</si>
  <si>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</si>
  <si>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</si>
  <si>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</si>
  <si>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</si>
  <si>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</si>
  <si>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</si>
  <si>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</si>
  <si>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</si>
  <si>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</si>
  <si>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</si>
  <si>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zakázky celkem</t>
  </si>
  <si>
    <t>D</t>
  </si>
  <si>
    <t>0</t>
  </si>
  <si>
    <t>###NOIMPORT###</t>
  </si>
  <si>
    <t>IMPORT</t>
  </si>
  <si>
    <t>{00000000-0000-0000-0000-000000000000}</t>
  </si>
  <si>
    <t>/</t>
  </si>
  <si>
    <t>22045-14XT-PA-01</t>
  </si>
  <si>
    <t>Oprava opevnění</t>
  </si>
  <si>
    <t>STA</t>
  </si>
  <si>
    <t>1</t>
  </si>
  <si>
    <t>{df726eca-5b48-4b57-afd7-1e3529c94b1b}</t>
  </si>
  <si>
    <t>2</t>
  </si>
  <si>
    <t>22045-14XT-PA-02</t>
  </si>
  <si>
    <t>Vegetační úpravy</t>
  </si>
  <si>
    <t>{709fd3c5-48cb-47c4-99f1-4e3a7f1d68bd}</t>
  </si>
  <si>
    <t>22045-14XT-PA-03</t>
  </si>
  <si>
    <t>VRN</t>
  </si>
  <si>
    <t>{60e605f6-6917-492f-ae20-d8b771caada3}</t>
  </si>
  <si>
    <t>PATA</t>
  </si>
  <si>
    <t>Rozebrání a přeskládání záhozové paty</t>
  </si>
  <si>
    <t>m3</t>
  </si>
  <si>
    <t>125,57</t>
  </si>
  <si>
    <t>PLAN</t>
  </si>
  <si>
    <t>Úpravě pláně po dokončení násypu</t>
  </si>
  <si>
    <t>m2</t>
  </si>
  <si>
    <t>750</t>
  </si>
  <si>
    <t>KRYCÍ LIST SOUPISU PRACÍ</t>
  </si>
  <si>
    <t>ROZEBRANI1</t>
  </si>
  <si>
    <t>Rozebrání stávajícího opevnění-rovnanina/zához</t>
  </si>
  <si>
    <t>529,2</t>
  </si>
  <si>
    <t>ROZEBRANI2</t>
  </si>
  <si>
    <t>Rozebrání stávajícího opevnění-dlažba s vyspárováním</t>
  </si>
  <si>
    <t>132,3</t>
  </si>
  <si>
    <t>VYKOP</t>
  </si>
  <si>
    <t>Vykopávky</t>
  </si>
  <si>
    <t>1626,52</t>
  </si>
  <si>
    <t>ZAHOZ</t>
  </si>
  <si>
    <t>Opevnění kamenným záhozem</t>
  </si>
  <si>
    <t>798,7</t>
  </si>
  <si>
    <t>Objekt:</t>
  </si>
  <si>
    <t>ZASYP</t>
  </si>
  <si>
    <t>Podsypy a zpětné zásypy</t>
  </si>
  <si>
    <t>116,53</t>
  </si>
  <si>
    <t>22045-14XT-PA-01 - Oprava opevnění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</si>
  <si>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</si>
  <si>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</si>
  <si>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</si>
  <si>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</si>
  <si>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</si>
  <si>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</si>
  <si>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</si>
  <si>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</si>
  <si>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</si>
  <si>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</si>
  <si>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</si>
  <si>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</si>
  <si>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</si>
  <si>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</si>
  <si>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</si>
  <si>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</si>
  <si>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</si>
  <si>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</si>
  <si>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</si>
  <si>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</si>
  <si>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</si>
  <si>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</si>
  <si>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</si>
  <si>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</si>
  <si>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</si>
  <si>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</si>
  <si>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</si>
  <si>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</si>
  <si>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</si>
  <si>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</si>
  <si>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</si>
  <si>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</si>
  <si>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</si>
  <si>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</si>
  <si>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</si>
  <si>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</si>
  <si>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111151103</t>
  </si>
  <si>
    <t>Odstranění travin a rákosu strojně travin, při celkové ploše přes 500 m2</t>
  </si>
  <si>
    <t>CS ÚRS 2024 01</t>
  </si>
  <si>
    <t>4</t>
  </si>
  <si>
    <t>-1886292794</t>
  </si>
  <si>
    <t>Online PSC</t>
  </si>
  <si>
    <t>https://podminky.urs.cz/item/CS_URS_2024_01/111151103</t>
  </si>
  <si>
    <t>VV</t>
  </si>
  <si>
    <t>600</t>
  </si>
  <si>
    <t>R02</t>
  </si>
  <si>
    <t>Zajištění přístupu ke stavbě, včetně jímkování a převedení vody</t>
  </si>
  <si>
    <t>kpl</t>
  </si>
  <si>
    <t>1899065872</t>
  </si>
  <si>
    <t>P</t>
  </si>
  <si>
    <t>Poznámka k položce:
Zajištění přístupu ke stavbě, včetně jímkování a převedení vody viz Situace ZOV:
Zajištění přístupu ke stavbě zhotovením pojízdných ramp v korytě toku:
- rampa (dl. cca 15 m) pro přejezd toku včetně osazení 5x potrubí DN 1000 ve sklonu 3%,
- rampa podél opravovaného břehu (dl. cca 260 m). 
Položka zahrnuje například:
- převedení a čerpání vody, záložní zdroj čerpání, zbudování hrázek pro zahrazení toku při použití převáděcího potrubí, vyhloubení strouh, podpůrné kontsrukce potrubí atd. Předpokládaná délka potrubí je 5 x 10 m. Projektant doporučuje převedení vody potrubím 5 x DN1000;
- včetně případného zajištění vhodného materiálu, nákupu, dodávky, vodorovných přesunů, zemních prací;
- včetně následnéh opětovného rozhrnutí materiálu hrázek zpět v toku na původní místo a reprofilace materiálu.</t>
  </si>
  <si>
    <t>3</t>
  </si>
  <si>
    <t>114203101</t>
  </si>
  <si>
    <t>Rozebrání dlažeb nebo záhozů s naložením na dopravní prostředek dlažeb z lomového kamene nebo betonových tvárnic na sucho nebo se spárami vyplněnými pískem nebo drnem</t>
  </si>
  <si>
    <t>1487341080</t>
  </si>
  <si>
    <t>https://podminky.urs.cz/item/CS_URS_2024_01/114203101</t>
  </si>
  <si>
    <t>"Viz tabulka kubatur v TZ"</t>
  </si>
  <si>
    <t>"Rozebrání a přeskládání stávajícího opevnění kamenné paty" 125,57</t>
  </si>
  <si>
    <t>Mezisoučet</t>
  </si>
  <si>
    <t>"Oprava opevnění břehu" 661,5*0,8</t>
  </si>
  <si>
    <t>Součet</t>
  </si>
  <si>
    <t>114203103</t>
  </si>
  <si>
    <t>Rozebrání dlažeb nebo záhozů s naložením na dopravní prostředek dlažeb z lomového kamene nebo betonových tvárnic do cementové malty se spárami zalitými cementovou maltou</t>
  </si>
  <si>
    <t>-331810199</t>
  </si>
  <si>
    <t>https://podminky.urs.cz/item/CS_URS_2024_01/114203103</t>
  </si>
  <si>
    <t>"Oprava opevnění břehu" 661,5*0,2</t>
  </si>
  <si>
    <t>5</t>
  </si>
  <si>
    <t>114203202</t>
  </si>
  <si>
    <t>Očištění lomového kamene nebo betonových tvárnic získaných při rozebrání dlažeb, záhozů, rovnanin a soustřeďovacích staveb od malty</t>
  </si>
  <si>
    <t>1394496512</t>
  </si>
  <si>
    <t>https://podminky.urs.cz/item/CS_URS_2024_01/114203202</t>
  </si>
  <si>
    <t>6</t>
  </si>
  <si>
    <t>R04</t>
  </si>
  <si>
    <t>Třídění lomového kamene nebo betonových tvárnic získaných při rozebrání dlažeb, záhozů, rovnanin a soustřeďovacích staveb podle druhu, velikosti nebo tvaru</t>
  </si>
  <si>
    <t>CS ÚRS 2023 02</t>
  </si>
  <si>
    <t>-1778861674</t>
  </si>
  <si>
    <t>https://podminky.urs.cz/item/CS_URS_2023_02/R04</t>
  </si>
  <si>
    <t>ROZEBRANI2+PATA+ROZEBRANI1</t>
  </si>
  <si>
    <t>7</t>
  </si>
  <si>
    <t>124253102</t>
  </si>
  <si>
    <t>Vykopávky pro koryta vodotečí strojně v hornině třídy těžitelnosti I skupiny 3 přes 1 000 do 5 000 m3</t>
  </si>
  <si>
    <t>-196326202</t>
  </si>
  <si>
    <t>https://podminky.urs.cz/item/CS_URS_2024_01/124253102</t>
  </si>
  <si>
    <t xml:space="preserve">"Viz tabulka kubatur v TZ" </t>
  </si>
  <si>
    <t>"Pro opravu opevnění břehu" 1576,52</t>
  </si>
  <si>
    <t>"Pro doplnění záhozové paty" 50</t>
  </si>
  <si>
    <t>VYKOP*0,5</t>
  </si>
  <si>
    <t>8</t>
  </si>
  <si>
    <t>124253119</t>
  </si>
  <si>
    <t>Vykopávky pro koryta vodotečí strojně Příplatek k cenám za vykopávky pro koryta vodotečí v tekoucí vodě při LTM v hornině třídy těžitelnosti I skupiny 3</t>
  </si>
  <si>
    <t>402338478</t>
  </si>
  <si>
    <t>https://podminky.urs.cz/item/CS_URS_2024_01/124253119</t>
  </si>
  <si>
    <t>"Pod úrovní vody, cca 40 %" VYKOP*0,5*0,4</t>
  </si>
  <si>
    <t>9</t>
  </si>
  <si>
    <t>124353102</t>
  </si>
  <si>
    <t>Vykopávky pro koryta vodotečí strojně v hornině třídy těžitelnosti II skupiny 4 přes 1 000 do 5 000 m3</t>
  </si>
  <si>
    <t>-300749720</t>
  </si>
  <si>
    <t>https://podminky.urs.cz/item/CS_URS_2024_01/124353102</t>
  </si>
  <si>
    <t>10</t>
  </si>
  <si>
    <t>124353119</t>
  </si>
  <si>
    <t>Vykopávky pro koryta vodotečí strojně Příplatek k cenám za vykopávky pro koryta vodotečí v tekoucí vodě při LTM v hornině třídy těžitelnosti II skupiny 4</t>
  </si>
  <si>
    <t>-1649283329</t>
  </si>
  <si>
    <t>https://podminky.urs.cz/item/CS_URS_2024_01/124353119</t>
  </si>
  <si>
    <t>11</t>
  </si>
  <si>
    <t>162451106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</si>
  <si>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</si>
  <si>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-234540990</t>
  </si>
  <si>
    <t>https://podminky.urs.cz/item/CS_URS_2024_01/162451106</t>
  </si>
  <si>
    <t>"Přebytku výkopků na mezideponii investora" VYKOP-ZASYP</t>
  </si>
  <si>
    <t>162451146</t>
  </si>
  <si>
    <t>Vodorovné přemístění výkopku nebo sypaniny po suchu na obvyklém dopravním prostředku, bez naložení výkopku, avšak se složením bez rozhrnutí z horniny třídy těžitelnosti III skupiny 6 a 7 na vzdálenost přes 1 500 do 2 000 m</t>
  </si>
  <si>
    <t>-2110829256</t>
  </si>
  <si>
    <t>https://podminky.urs.cz/item/CS_URS_2024_01/162451146</t>
  </si>
  <si>
    <t>"Na mezideponii investora" ROZEBRANI2*0,9+PATA*0,7+ROZEBRANI1</t>
  </si>
  <si>
    <t>13</t>
  </si>
  <si>
    <t>167151111</t>
  </si>
  <si>
    <t>Nakládání, skládání a překládání neulehlého výkopku nebo sypaniny strojně nakládání, množství přes 100 m3, z hornin třídy těžitelnosti I, skupiny 1 až 3</t>
  </si>
  <si>
    <t>943173580</t>
  </si>
  <si>
    <t>https://podminky.urs.cz/item/CS_URS_2024_01/167151111</t>
  </si>
  <si>
    <t>"Přebytku výkopků na mezideponii" VYKOP-ZASYP</t>
  </si>
  <si>
    <t>14</t>
  </si>
  <si>
    <t>167151113</t>
  </si>
  <si>
    <t>Nakládání, skládání a překládání neulehlého výkopku nebo sypaniny strojně nakládání, množství přes 100 m3, z hornin třídy těžitelnosti III, skupiny 6 a 7</t>
  </si>
  <si>
    <t>-1801185533</t>
  </si>
  <si>
    <t>https://podminky.urs.cz/item/CS_URS_2024_01/167151113</t>
  </si>
  <si>
    <t>15</t>
  </si>
  <si>
    <t>174251101</t>
  </si>
  <si>
    <t>Zásyp sypaninou z jakékoliv horniny strojně s uložením výkopku ve vrstvách bez zhutnění jam, šachet, rýh nebo kolem objektů v těchto vykopávkách</t>
  </si>
  <si>
    <t>14696132</t>
  </si>
  <si>
    <t>https://podminky.urs.cz/item/CS_URS_2024_01/174251101</t>
  </si>
  <si>
    <t xml:space="preserve">"Viz tabulka kubatur v TZ, podsypy a zpětné zásypy" 116,53 </t>
  </si>
  <si>
    <t>16</t>
  </si>
  <si>
    <t>181411121</t>
  </si>
  <si>
    <t>Založení trávníku na půdě předem připravené plochy do 1000 m2 výsevem včetně utažení lučního v rovině nebo na svahu do 1:5</t>
  </si>
  <si>
    <t>-1348563402</t>
  </si>
  <si>
    <t>https://podminky.urs.cz/item/CS_URS_2024_01/181411121</t>
  </si>
  <si>
    <t>"V rovině nad opevněním" PLAN</t>
  </si>
  <si>
    <t>"Dotčených ploch stavbou" 1000</t>
  </si>
  <si>
    <t>17</t>
  </si>
  <si>
    <t>M</t>
  </si>
  <si>
    <t>00572472</t>
  </si>
  <si>
    <t>osivo směs travní krajinná-rovinná</t>
  </si>
  <si>
    <t>kg</t>
  </si>
  <si>
    <t>-1188862273</t>
  </si>
  <si>
    <t>1750*0,025 'Přepočtené koeficientem množství</t>
  </si>
  <si>
    <t>18</t>
  </si>
  <si>
    <t>181411122</t>
  </si>
  <si>
    <t>Založení trávníku na půdě předem připravené plochy do 1000 m2 výsevem včetně utažení lučního na svahu přes 1:5 do 1:2</t>
  </si>
  <si>
    <t>-1380673012</t>
  </si>
  <si>
    <t>https://podminky.urs.cz/item/CS_URS_2024_01/181411122</t>
  </si>
  <si>
    <t>19</t>
  </si>
  <si>
    <t>00572474</t>
  </si>
  <si>
    <t>osivo směs travní krajinná-svahová</t>
  </si>
  <si>
    <t>331531738</t>
  </si>
  <si>
    <t>1000*0,025 'Přepočtené koeficientem množství</t>
  </si>
  <si>
    <t>20</t>
  </si>
  <si>
    <t>181951112</t>
  </si>
  <si>
    <t>Úprava pláně vyrovnáním výškových rozdílů strojně v hornině třídy těžitelnosti I, skupiny 1 až 3 se zhutněním</t>
  </si>
  <si>
    <t>-507351098</t>
  </si>
  <si>
    <t>https://podminky.urs.cz/item/CS_URS_2024_01/181951112</t>
  </si>
  <si>
    <t>"Závěrečné terénní úpravy" 250*3</t>
  </si>
  <si>
    <t>Svislé a kompletní konstrukce</t>
  </si>
  <si>
    <t>321311116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</si>
  <si>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 mrazovými cykly tř. C 30/37</t>
  </si>
  <si>
    <t>-834942623</t>
  </si>
  <si>
    <t>https://podminky.urs.cz/item/CS_URS_2024_01/321311116</t>
  </si>
  <si>
    <t>"Prolití záhozu betonem, 40%" (5,0*3,0*0,8)*0,4</t>
  </si>
  <si>
    <t>Vodorovné konstrukce</t>
  </si>
  <si>
    <t>22</t>
  </si>
  <si>
    <t>457541111</t>
  </si>
  <si>
    <t>Filtrační vrstvy jakékoliv tloušťky a sklonu ze štěrkodrti bez zhutnění, frakce od 0-22 do 0-63 mm</t>
  </si>
  <si>
    <t>-237090003</t>
  </si>
  <si>
    <t>https://podminky.urs.cz/item/CS_URS_2024_01/457541111</t>
  </si>
  <si>
    <t>"Pro opravu opevnění břehu, fr. 32-63 mm" (1026,9)/0,9*0,2</t>
  </si>
  <si>
    <t>23</t>
  </si>
  <si>
    <t>462514161</t>
  </si>
  <si>
    <t>Zához z lomového kamene neupraveného provedený ze břehu nebo z lešení, do sucha nebo do vody záhozového, hmotnost jednotlivých kamenů přes 500 kg bez výplně mezer</t>
  </si>
  <si>
    <t>-328029246</t>
  </si>
  <si>
    <t>https://podminky.urs.cz/item/CS_URS_2024_01/462514161</t>
  </si>
  <si>
    <t>"Pro opravu opevnění břehu - pata" 449,84</t>
  </si>
  <si>
    <t>"Doplnění záhozové paty, hm. nad 500 kg/ks" 68,87-PATA*0,3</t>
  </si>
  <si>
    <t>24</t>
  </si>
  <si>
    <t>R01</t>
  </si>
  <si>
    <t>Zához z lomového kamene neupraveného záhozového bez proštěrkování z terénu, hmotnosti jednotlivých kamenů přes 200 do 500 kg</t>
  </si>
  <si>
    <t>1100143659</t>
  </si>
  <si>
    <t>https://podminky.urs.cz/item/CS_URS_2024_01/R01</t>
  </si>
  <si>
    <t>PATA*0,3</t>
  </si>
  <si>
    <t>25</t>
  </si>
  <si>
    <t>462512370</t>
  </si>
  <si>
    <t>Zához z lomového kamene neupraveného záhozového s proštěrkováním z terénu, hmotnosti jednotlivých kamenů přes 200 do 500 kg</t>
  </si>
  <si>
    <t>1529237626</t>
  </si>
  <si>
    <t>https://podminky.urs.cz/item/CS_URS_2024_01/462512370</t>
  </si>
  <si>
    <t>"Pro opravu opevnění břehu: břeh " (1026,9)/0,9*0,7</t>
  </si>
  <si>
    <t>26</t>
  </si>
  <si>
    <t>462519003</t>
  </si>
  <si>
    <t>Zához z lomového kamene neupraveného záhozového Příplatek k cenám za urovnání viditelných ploch záhozu z kamene, hmotnosti jednotlivých kamenů přes 200 do 500 kg</t>
  </si>
  <si>
    <t>-676597577</t>
  </si>
  <si>
    <t>https://podminky.urs.cz/item/CS_URS_2024_01/462519003</t>
  </si>
  <si>
    <t>"Nad běžnou hladinou vody" (ZAHOZ/0,7)*0,8</t>
  </si>
  <si>
    <t>997</t>
  </si>
  <si>
    <t>Přesun sutě</t>
  </si>
  <si>
    <t>27</t>
  </si>
  <si>
    <t>R03</t>
  </si>
  <si>
    <t xml:space="preserve">Likvidace vybouraných hmot a suti v souladu se zk. O odpadech č 185/2001 Sb. v platném znění. Součástí položky jsou přesuny, doprava a potřebná manipulace se sutí včetně případných poplatků za uložení na skládku. </t>
  </si>
  <si>
    <t>t</t>
  </si>
  <si>
    <t>1513696317</t>
  </si>
  <si>
    <t>Poznámka k položce:
- odvoz vybourané suti na skládku včetně poplatku za skládku/ recyklační skládku a veškeré manipulace,
- včetně třídění odpadů dle jednotlivých druhů,
- předpokládá se odvoz na skládku ve vzdálenosti 15 km.</t>
  </si>
  <si>
    <t>"Výplně spár dlažby" ROZEBRANI2*0,1*2,5</t>
  </si>
  <si>
    <t>998</t>
  </si>
  <si>
    <t>Přesun hmot</t>
  </si>
  <si>
    <t>28</t>
  </si>
  <si>
    <t>998332011</t>
  </si>
  <si>
    <t>Přesun hmot pro úpravy vodních toků a kanály, hráze rybníků apod. dopravní vzdálenost do 500 m</t>
  </si>
  <si>
    <t>587863257</t>
  </si>
  <si>
    <t>https://podminky.urs.cz/item/CS_URS_2024_01/998332011</t>
  </si>
  <si>
    <t>P1100</t>
  </si>
  <si>
    <t>Odstranění pařezu průměru do 1100 mm</t>
  </si>
  <si>
    <t>kus</t>
  </si>
  <si>
    <t>P300</t>
  </si>
  <si>
    <t>Odstranění pařezu průměru do 300 mm</t>
  </si>
  <si>
    <t>P500</t>
  </si>
  <si>
    <t>Odstranění pařezu průměru do 500 mm</t>
  </si>
  <si>
    <t>P700</t>
  </si>
  <si>
    <t>Odstranění pařezu průměru do 700 mm</t>
  </si>
  <si>
    <t>P900</t>
  </si>
  <si>
    <t>Odstranění pařezu průměru do 90 mm</t>
  </si>
  <si>
    <t>22045-14XT-PA-02 - Vegetační úpravy</t>
  </si>
  <si>
    <t>112251101</t>
  </si>
  <si>
    <t>Odstranění pařezů strojně s jejich vykopáním nebo vytrháním průměru přes 100 do 300 mm</t>
  </si>
  <si>
    <t>-1233926524</t>
  </si>
  <si>
    <t>https://podminky.urs.cz/item/CS_URS_2024_01/112251101</t>
  </si>
  <si>
    <t>"Dle inventarizace, tab viz TZ" 26</t>
  </si>
  <si>
    <t>112251102</t>
  </si>
  <si>
    <t>Odstranění pařezů strojně s jejich vykopáním nebo vytrháním průměru přes 300 do 500 mm</t>
  </si>
  <si>
    <t>-1961498800</t>
  </si>
  <si>
    <t>https://podminky.urs.cz/item/CS_URS_2024_01/112251102</t>
  </si>
  <si>
    <t>"Dle inventarizace, tab viz TZ" 4</t>
  </si>
  <si>
    <t>112251103</t>
  </si>
  <si>
    <t>Odstranění pařezů strojně s jejich vykopáním nebo vytrháním průměru přes 500 do 700 mm</t>
  </si>
  <si>
    <t>557834147</t>
  </si>
  <si>
    <t>https://podminky.urs.cz/item/CS_URS_2024_01/112251103</t>
  </si>
  <si>
    <t>112251104</t>
  </si>
  <si>
    <t>Odstranění pařezů strojně s jejich vykopáním nebo vytrháním průměru přes 700 do 900 mm</t>
  </si>
  <si>
    <t>-146333439</t>
  </si>
  <si>
    <t>https://podminky.urs.cz/item/CS_URS_2024_01/112251104</t>
  </si>
  <si>
    <t>"Dle inventarizace, tab viz TZ" 2</t>
  </si>
  <si>
    <t>112251105</t>
  </si>
  <si>
    <t>Odstranění pařezů strojně s jejich vykopáním nebo vytrháním průměru přes 900 do 1100 mm</t>
  </si>
  <si>
    <t>1186408828</t>
  </si>
  <si>
    <t>https://podminky.urs.cz/item/CS_URS_2024_01/112251105</t>
  </si>
  <si>
    <t>"Dle inventarizace, tab viz TZ" 1</t>
  </si>
  <si>
    <t>174251201</t>
  </si>
  <si>
    <t>Zásyp jam po pařezech strojně výkopkem z horniny získané při dobývání pařezů s hrubým urovnáním povrchu zasypávky průměru pařezu přes 100 do 300 mm</t>
  </si>
  <si>
    <t>-300893192</t>
  </si>
  <si>
    <t>https://podminky.urs.cz/item/CS_URS_2024_01/174251201</t>
  </si>
  <si>
    <t>174251202</t>
  </si>
  <si>
    <t>Zásyp jam po pařezech strojně výkopkem z horniny získané při dobývání pařezů s hrubým urovnáním povrchu zasypávky průměru pařezu přes 300 do 500 mm</t>
  </si>
  <si>
    <t>-776062334</t>
  </si>
  <si>
    <t>https://podminky.urs.cz/item/CS_URS_2024_01/174251202</t>
  </si>
  <si>
    <t>174251203</t>
  </si>
  <si>
    <t>Zásyp jam po pařezech strojně výkopkem z horniny získané při dobývání pařezů s hrubým urovnáním povrchu zasypávky průměru pařezu přes 500 do 700 mm</t>
  </si>
  <si>
    <t>-422929735</t>
  </si>
  <si>
    <t>https://podminky.urs.cz/item/CS_URS_2024_01/174251203</t>
  </si>
  <si>
    <t>174251204</t>
  </si>
  <si>
    <t>Zásyp jam po pařezech strojně výkopkem z horniny získané při dobývání pařezů s hrubým urovnáním povrchu zasypávky průměru pařezu přes 700 do 900 mm</t>
  </si>
  <si>
    <t>280522425</t>
  </si>
  <si>
    <t>https://podminky.urs.cz/item/CS_URS_2024_01/174251204</t>
  </si>
  <si>
    <t>174251205</t>
  </si>
  <si>
    <t>Zásyp jam po pařezech strojně výkopkem z horniny získané při dobývání pařezů s hrubým urovnáním povrchu zasypávky průměru pařezu přes 900 do 1100 mm</t>
  </si>
  <si>
    <t>553414405</t>
  </si>
  <si>
    <t>https://podminky.urs.cz/item/CS_URS_2024_01/174251205</t>
  </si>
  <si>
    <t>R05</t>
  </si>
  <si>
    <t>Likvidace přebytku pařezů v souladu se zákonem O odpadech č. 541/2020 Sb.. v platném znění</t>
  </si>
  <si>
    <t>-1805579175</t>
  </si>
  <si>
    <t>Poznámka k položce:
Likvidace přebytku pařezů v souladu se zákonem O odpadech č. 541/2020 Sb. v platném znění.
Položka zahrnuje veškeré práce spojené s převozem dřevní hmoty (pařezy a veškeré těžební zbytky)  a jejich likvidaci (spálení, drcení, frézování, dovoz na skládku vč. popltaku za uložení, apod.) - zajistí dodavatel stavby s odsouhlasením investorem stavby.
V souladu se zákonem O odpadech č. 541/2020 Sb. v platném znění.</t>
  </si>
  <si>
    <t>P300+P500+P700+P900+P1100</t>
  </si>
  <si>
    <t>R06</t>
  </si>
  <si>
    <t>Likvidace křovin v souladu s platnými právními předpisy.</t>
  </si>
  <si>
    <t>691837709</t>
  </si>
  <si>
    <t>Poznámka k položce:
Součástí položky je likvidace křovin v souladu s platnými předpisy a zákonem o odpadech včetně manipulace a vodorovného přemístění (spálení, drcení, frézování, dovoz na skládku vč. popltaku za uložení, apod.).</t>
  </si>
  <si>
    <t>550+550</t>
  </si>
  <si>
    <t>22045-14XT-PA-03 - VRN</t>
  </si>
  <si>
    <t>Ostatní - Ostatní</t>
  </si>
  <si>
    <t xml:space="preserve">    999 - Ostatní náklady</t>
  </si>
  <si>
    <t>Ostatní</t>
  </si>
  <si>
    <t>999</t>
  </si>
  <si>
    <t>Ostatní náklady</t>
  </si>
  <si>
    <t>R69</t>
  </si>
  <si>
    <t>Zpracování časového a finančního harmonogramu stavby a jeho schválení investorem</t>
  </si>
  <si>
    <t>-1542821446</t>
  </si>
  <si>
    <t>R71</t>
  </si>
  <si>
    <t>Zpracování a předání doplnění dokumentace pro provádění stavby o realizační detaily a technologické postupy</t>
  </si>
  <si>
    <t>1973183021</t>
  </si>
  <si>
    <t>R73</t>
  </si>
  <si>
    <t>Zajištění slovení rybí obsádky k tomu oprávněnou osobou, včetně pořízení protokolu a zajištění oznámení zahájení prací na vodním toku příslušnému uživateli rybářského revíru.</t>
  </si>
  <si>
    <t>1024</t>
  </si>
  <si>
    <t>-446296498</t>
  </si>
  <si>
    <t>Poznámka k položce:
POložka včetně: několikanásobného záchranného odlovu a transferu ryb z ohrožené oblasti vodního toku, který provede příslušná pověřená MO ČRS Frýdek – Místek</t>
  </si>
  <si>
    <t>R74</t>
  </si>
  <si>
    <t>Zajištění provedení opatření vyplývajících z povodňového a havarijního plánu</t>
  </si>
  <si>
    <t>-523181108</t>
  </si>
  <si>
    <t>Poznámka k položce:
například osazení norné stěny apod.</t>
  </si>
  <si>
    <t>R75</t>
  </si>
  <si>
    <t>Zajištění umístění štítku o povolení stavby a stejnopisu oznámení o záhajení oblastnímu inspektorátu práce na viditělním místě u vstupu na staveniště</t>
  </si>
  <si>
    <t>-358870910</t>
  </si>
  <si>
    <t>R80</t>
  </si>
  <si>
    <t>Fotodokumentace stavby</t>
  </si>
  <si>
    <t>-1135591011</t>
  </si>
  <si>
    <t>Poznámka k položce:
Fotodokumentace před zahájením stavby, fotodokumentace průběhu stavby, pastportyzace místních komunikací apod.)</t>
  </si>
  <si>
    <t>R84</t>
  </si>
  <si>
    <t>Zpracování havarijního a povodňového plánu - pro celou stavbu</t>
  </si>
  <si>
    <t>-653423884</t>
  </si>
  <si>
    <t>R85</t>
  </si>
  <si>
    <t>Zpracování a předání geodetického zaměření skutečně provedené stavby - pro celou stavbu</t>
  </si>
  <si>
    <t>-779927568</t>
  </si>
  <si>
    <t>Poznámka k položce:
Zpracování a předání geodetického zaměření skutečně provedené stavby odborně způsobilou osobou v oboru zeměměřictví (3 paré + 1 v elektronické formě) objednateli, které bude obsahovat polohopisné a výškopisné zaměření stavby a jejích jednotlivých objektů (situace, podélný profil, příčné profily) s návazností na katastr nemovitostí a projektovou dokumentaci</t>
  </si>
  <si>
    <t>R86</t>
  </si>
  <si>
    <t>Zpracování a předání dokumentace skutečného provedení stavby (2 paré) objednateli - pro celou stavbu</t>
  </si>
  <si>
    <t>-1196923057</t>
  </si>
  <si>
    <t>R91</t>
  </si>
  <si>
    <t>Projednání a zřízení příjezdů a sjezdu do koryta, údržba dotčených komunikací, včetně uvedení všech povrchů do původního stavu a jejich protokolární předání</t>
  </si>
  <si>
    <t>-838554213</t>
  </si>
  <si>
    <t>Poznámka k položce:
Projednání a zřízení příjezdů a sjezdu do koryta, průběžná údržba dotčených komunikací po celou dobu stavby, včetně uvedení všech povrchů do původního stavu a jejich protokolární předání,
- včetně případného zpevnění povrchu nutného k pojezdu mechanizace</t>
  </si>
  <si>
    <t>R92</t>
  </si>
  <si>
    <t>Projednání a zajištění případného zvláštního užívání komunikací a veřejných ploch, včetně zajištění dopravního značení</t>
  </si>
  <si>
    <t>2130622588</t>
  </si>
  <si>
    <t>R96</t>
  </si>
  <si>
    <t>Zajištění všech nezbytných opatření, jimiž bude předejito porušení jakékoliv inženýrské sítě během výstavby</t>
  </si>
  <si>
    <t>-904805447</t>
  </si>
  <si>
    <t>R97</t>
  </si>
  <si>
    <t>Vytýčení inženýrských sítí a zařízení</t>
  </si>
  <si>
    <t>109190338</t>
  </si>
  <si>
    <t>Poznámka k položce:
Vytýčení inženýrských sítí a zařízení, včetně zajištění případné aktualizace vyjádření správců sítí, která pozbudou platnosti v období mezi předáním staveniště a vytyčením sítí
zajištění všech nezbytných opatření, jimiž bude předejito porušení jakékoliv inženýrské sítě během výstavby,</t>
  </si>
  <si>
    <t>R98</t>
  </si>
  <si>
    <t>Zajištění trvalé likvidace odpadů v souladu s platnými právními předpisy</t>
  </si>
  <si>
    <t>1487101467</t>
  </si>
  <si>
    <t>R114</t>
  </si>
  <si>
    <t xml:space="preserve">Zajištění a zabezpečení staveniště, zřízení a likvidace zařízení staveniště, včetně případných přípojek, přístupů, skládek, deponií apod. </t>
  </si>
  <si>
    <t>-370448378</t>
  </si>
  <si>
    <t>Poznámka k položce:
Položka obsahuje:
zařízení staveniště včetně všech nákladů spojených s jeho zřízením, provozem a likvidací; zřízení a projednání potřebných ploch pro zařízení staveniště, skládky materiálu, mezideponie, včetně úhrady poplatků a úpravy povrchu po likvidaci staveniště.</t>
  </si>
  <si>
    <t>SEZNAM FIGUR</t>
  </si>
  <si>
    <t>Výměra</t>
  </si>
  <si>
    <t xml:space="preserve"> 22045-14XT-PA-01</t>
  </si>
  <si>
    <t>Použití figury:</t>
  </si>
  <si>
    <t>Rozebrání dlažeb z lomového kamene nebo betonových tvárnic na sucho</t>
  </si>
  <si>
    <t>Vodorovné přemístění přes 1 500 do 2000 m výkopku/sypaniny z horniny třídy těžitelnosti III skupiny 6 a 7</t>
  </si>
  <si>
    <t>Nakládání výkopku z hornin třídy těžitelnosti III skupiny 6 a 7 přes 100 m3</t>
  </si>
  <si>
    <t>Zához z lomového kamene záhozového hmotnost kamenů přes 500 kg bez výplně</t>
  </si>
  <si>
    <t>Zához z lomového kamene bez proštěrkování z terénu hmotnost přes 200 do 500 kg</t>
  </si>
  <si>
    <t>Třídění lomového kamene nebo betonových tvárnic podle druhu, velikosti nebo tvaru</t>
  </si>
  <si>
    <t>Úprava pláně v hornině třídy těžitelnosti I skupiny 1 až 3 se zhutněním strojně</t>
  </si>
  <si>
    <t>Založení lučního trávníku výsevem pl do 1000 m2 v rovině a ve svahu do 1:5</t>
  </si>
  <si>
    <t>Rozebrání dlažeb z lomového kamene nebo betonových tvárnic do cementové malty</t>
  </si>
  <si>
    <t>Očištění lomového kamene nebo betonových tvárnic od malty</t>
  </si>
  <si>
    <t>Vykopávky pro koryta vodotečí v hornině třídy těžitelnosti I skupiny 3 objem do 5000 m3 strojně</t>
  </si>
  <si>
    <t>Příplatek k vykopávkám pro koryta vodotečí v hornině třídy těžitelnosti I skupiny 3 v tekoucí vodě při LTM</t>
  </si>
  <si>
    <t>Vykopávky pro koryta vodotečí v hornině třídy těžitelnosti II skupiny 4 objem do 5000 m3 strojně</t>
  </si>
  <si>
    <t>Příplatek k vykopávkám pro koryta vodotečí v hornině třídy těžitelnosti II skupiny 4 v tekoucí vodě při LTM</t>
  </si>
  <si>
    <t>Vodorovné přemístění přes 1 500 do 2000 m výkopku/sypaniny z horniny třídy těžitelnosti I skupiny 1 až 3</t>
  </si>
  <si>
    <t>Nakládání výkopku z hornin třídy těžitelnosti I skupiny 1 až 3 přes 100 m3</t>
  </si>
  <si>
    <t>Zához z lomového kamene s proštěrkováním z terénu hmotnost přes 200 do 500 kg</t>
  </si>
  <si>
    <t>Příplatek za urovnání ploch záhozu z lomového kamene hmotnost přes 200 do 500 kg</t>
  </si>
  <si>
    <t>Zásyp jam, šachet rýh nebo kolem objektů sypaninou bez zhutnění</t>
  </si>
  <si>
    <t xml:space="preserve"> 22045-14XT-PA-02</t>
  </si>
  <si>
    <t>Odstranění pařezů průměru přes 900 do 1100 mm</t>
  </si>
  <si>
    <t>Zásyp jam po pařezech D pařezů přes 900 do 1100 mm strojně</t>
  </si>
  <si>
    <t>Likvidace přebytku pařezů v souladu se zákonem O odpadech č. 541/2020 Sb. v platném znění</t>
  </si>
  <si>
    <t>Odstranění pařezů průměru přes 100 do 300 mm</t>
  </si>
  <si>
    <t>Zásyp jam po pařezech D pařezů do 300 mm strojně</t>
  </si>
  <si>
    <t>Odstranění pařezů průměru přes 300 do 500 mm</t>
  </si>
  <si>
    <t>Zásyp jam po pařezech D pařezů přes 300 do 500 mm strojně</t>
  </si>
  <si>
    <t>Odstranění pařezů průměru přes 500 do 700 mm</t>
  </si>
  <si>
    <t>Zásyp jam po pařezech D pařezů přes 500 do 700 mm strojně</t>
  </si>
  <si>
    <t>Odstranění pařezů průměru přes 700 do 900 mm</t>
  </si>
  <si>
    <t>Zásyp jam po pařezech D pařezů přes 700 do 900 mm strojně</t>
  </si>
  <si>
    <t>Struktura údajů, formát souboru a metodika pro zpracování</t>
  </si>
  <si>
    <t>Struktura</t>
  </si>
  <si>
    <t>Soubor je složen ze záložky Rekapitulace rekonstrukce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</si>
  <si>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</si>
  <si>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rekonstrukce </t>
    </r>
    <r>
      <rPr>
        <sz val="8"/>
        <rFont val="Arial CE"/>
        <family val="2"/>
      </rPr>
      <t>obsahuje sestavu Rekapitulace rekonstrukce a Rekapitulace objektů rekonstrukce a soupisů prací.</t>
    </r>
  </si>
  <si>
    <r>
      <t xml:space="preserve">V sestavě </t>
    </r>
    <r>
      <rPr>
        <b/>
        <sz val="8"/>
        <rFont val="Arial CE"/>
        <family val="2"/>
      </rPr>
      <t>Rekapitulace rekonstrukce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</si>
  <si>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</si>
  <si>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</si>
  <si>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rekonstrukce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</si>
  <si>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</si>
  <si>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</si>
  <si>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</si>
  <si>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</si>
  <si>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</si>
  <si>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</si>
  <si>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</si>
  <si>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</si>
  <si>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</si>
  <si>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</si>
  <si>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</si>
  <si>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</si>
  <si>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</si>
  <si>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rekonstrukce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</si>
  <si>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rekonstrukce,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</si>
  <si>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</si>
  <si>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</si>
  <si>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</si>
  <si>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</si>
  <si>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</si>
  <si>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</si>
  <si>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</si>
  <si>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</si>
  <si>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</si>
  <si>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</si>
  <si>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</si>
  <si>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</si>
  <si>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</si>
  <si>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</si>
  <si>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</si>
  <si>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</si>
  <si>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</si>
  <si>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</si>
  <si>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</si>
  <si>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</si>
  <si>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</si>
  <si>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</si>
  <si>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</si>
  <si>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</si>
  <si>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</si>
  <si>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</si>
  <si>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</si>
  <si>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</si>
  <si>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rekonstrukce - zde uchazeč vyplní svůj název (název subjektu) </t>
  </si>
  <si>
    <t>Pole IČ a DIČ v sestavě Rekapitulace rekonstrukce - zde uchazeč vyplní svoje IČ a DIČ</t>
  </si>
  <si>
    <t>Datum v sestavě Rekapitulace rekonstrukce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</si>
  <si>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</si>
  <si>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</si>
  <si>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</si>
  <si>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</si>
  <si>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</si>
  <si>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</si>
  <si>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</si>
  <si>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</si>
  <si>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</si>
  <si>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rekonstrukce</t>
  </si>
  <si>
    <t>Název</t>
  </si>
  <si>
    <t>Povinný</t>
  </si>
  <si>
    <t>Max. počet</t>
  </si>
  <si>
    <t>atributu</t>
  </si>
  <si>
    <t>(A/N)</t>
  </si>
  <si>
    <t>znaků</t>
  </si>
  <si>
    <t>A</t>
  </si>
  <si>
    <t>Kód rekonstrukce</t>
  </si>
  <si>
    <t>String</t>
  </si>
  <si>
    <t>Rekonstrukce</t>
  </si>
  <si>
    <t>Název rekonstrukce</t>
  </si>
  <si>
    <t>Místo</t>
  </si>
  <si>
    <t>N</t>
  </si>
  <si>
    <t>Místo rekonstrukce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</si>
  <si>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</si>
  <si>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</si>
  <si>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</si>
  <si>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</si>
  <si>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</si>
  <si>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</si>
  <si>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</si>
  <si>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</si>
  <si>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</si>
  <si>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</si>
  <si>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</si>
  <si>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</si>
  <si>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</si>
  <si>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</si>
  <si>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</si>
  <si>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</si>
  <si>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</si>
  <si>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</si>
  <si>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</si>
  <si>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</si>
  <si>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</si>
  <si>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</si>
  <si>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</si>
  <si>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</si>
  <si>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</si>
  <si>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</si>
  <si>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</si>
  <si>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</si>
  <si>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</si>
  <si>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rekonstrukci. Sčítává se ze všech listů.</t>
  </si>
  <si>
    <t>Celková cena s DPH za celou rekonstrukci</t>
  </si>
  <si>
    <t>Rekapitulace objektů rekonstrukce a soupisů prací</t>
  </si>
  <si>
    <t>Přebírá se z Rekapitulace rekonstrukce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</si>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</sst>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5" fillId="0" borderId="12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0" fontId="42" fillId="0" borderId="22" xfId="0" applyFont="1" applyBorder="1" applyAlignment="1" applyProtection="1">
      <alignment vertical="center"/>
      <protection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6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6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51103" TargetMode="External" /><Relationship Id="rId2" Type="http://schemas.openxmlformats.org/officeDocument/2006/relationships/hyperlink" Target="https://podminky.urs.cz/item/CS_URS_2024_01/114203101" TargetMode="External" /><Relationship Id="rId3" Type="http://schemas.openxmlformats.org/officeDocument/2006/relationships/hyperlink" Target="https://podminky.urs.cz/item/CS_URS_2024_01/114203103" TargetMode="External" /><Relationship Id="rId4" Type="http://schemas.openxmlformats.org/officeDocument/2006/relationships/hyperlink" Target="https://podminky.urs.cz/item/CS_URS_2024_01/114203202" TargetMode="External" /><Relationship Id="rId5" Type="http://schemas.openxmlformats.org/officeDocument/2006/relationships/hyperlink" Target="https://podminky.urs.cz/item/CS_URS_2023_02/R04" TargetMode="External" /><Relationship Id="rId6" Type="http://schemas.openxmlformats.org/officeDocument/2006/relationships/hyperlink" Target="https://podminky.urs.cz/item/CS_URS_2024_01/124253102" TargetMode="External" /><Relationship Id="rId7" Type="http://schemas.openxmlformats.org/officeDocument/2006/relationships/hyperlink" Target="https://podminky.urs.cz/item/CS_URS_2024_01/124253119" TargetMode="External" /><Relationship Id="rId8" Type="http://schemas.openxmlformats.org/officeDocument/2006/relationships/hyperlink" Target="https://podminky.urs.cz/item/CS_URS_2024_01/124353102" TargetMode="External" /><Relationship Id="rId9" Type="http://schemas.openxmlformats.org/officeDocument/2006/relationships/hyperlink" Target="https://podminky.urs.cz/item/CS_URS_2024_01/124353119" TargetMode="External" /><Relationship Id="rId10" Type="http://schemas.openxmlformats.org/officeDocument/2006/relationships/hyperlink" Target="https://podminky.urs.cz/item/CS_URS_2024_01/162451106" TargetMode="External" /><Relationship Id="rId11" Type="http://schemas.openxmlformats.org/officeDocument/2006/relationships/hyperlink" Target="https://podminky.urs.cz/item/CS_URS_2024_01/162451146" TargetMode="External" /><Relationship Id="rId12" Type="http://schemas.openxmlformats.org/officeDocument/2006/relationships/hyperlink" Target="https://podminky.urs.cz/item/CS_URS_2024_01/167151111" TargetMode="External" /><Relationship Id="rId13" Type="http://schemas.openxmlformats.org/officeDocument/2006/relationships/hyperlink" Target="https://podminky.urs.cz/item/CS_URS_2024_01/167151113" TargetMode="External" /><Relationship Id="rId14" Type="http://schemas.openxmlformats.org/officeDocument/2006/relationships/hyperlink" Target="https://podminky.urs.cz/item/CS_URS_2024_01/174251101" TargetMode="External" /><Relationship Id="rId15" Type="http://schemas.openxmlformats.org/officeDocument/2006/relationships/hyperlink" Target="https://podminky.urs.cz/item/CS_URS_2024_01/181411121" TargetMode="External" /><Relationship Id="rId16" Type="http://schemas.openxmlformats.org/officeDocument/2006/relationships/hyperlink" Target="https://podminky.urs.cz/item/CS_URS_2024_01/181411122" TargetMode="External" /><Relationship Id="rId17" Type="http://schemas.openxmlformats.org/officeDocument/2006/relationships/hyperlink" Target="https://podminky.urs.cz/item/CS_URS_2024_01/181951112" TargetMode="External" /><Relationship Id="rId18" Type="http://schemas.openxmlformats.org/officeDocument/2006/relationships/hyperlink" Target="https://podminky.urs.cz/item/CS_URS_2024_01/321311116" TargetMode="External" /><Relationship Id="rId19" Type="http://schemas.openxmlformats.org/officeDocument/2006/relationships/hyperlink" Target="https://podminky.urs.cz/item/CS_URS_2024_01/457541111" TargetMode="External" /><Relationship Id="rId20" Type="http://schemas.openxmlformats.org/officeDocument/2006/relationships/hyperlink" Target="https://podminky.urs.cz/item/CS_URS_2024_01/462514161" TargetMode="External" /><Relationship Id="rId21" Type="http://schemas.openxmlformats.org/officeDocument/2006/relationships/hyperlink" Target="https://podminky.urs.cz/item/CS_URS_2024_01/R01" TargetMode="External" /><Relationship Id="rId22" Type="http://schemas.openxmlformats.org/officeDocument/2006/relationships/hyperlink" Target="https://podminky.urs.cz/item/CS_URS_2024_01/462512370" TargetMode="External" /><Relationship Id="rId23" Type="http://schemas.openxmlformats.org/officeDocument/2006/relationships/hyperlink" Target="https://podminky.urs.cz/item/CS_URS_2024_01/462519003" TargetMode="External" /><Relationship Id="rId24" Type="http://schemas.openxmlformats.org/officeDocument/2006/relationships/hyperlink" Target="https://podminky.urs.cz/item/CS_URS_2024_01/998332011" TargetMode="External" /><Relationship Id="rId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2251101" TargetMode="External" /><Relationship Id="rId2" Type="http://schemas.openxmlformats.org/officeDocument/2006/relationships/hyperlink" Target="https://podminky.urs.cz/item/CS_URS_2024_01/112251102" TargetMode="External" /><Relationship Id="rId3" Type="http://schemas.openxmlformats.org/officeDocument/2006/relationships/hyperlink" Target="https://podminky.urs.cz/item/CS_URS_2024_01/112251103" TargetMode="External" /><Relationship Id="rId4" Type="http://schemas.openxmlformats.org/officeDocument/2006/relationships/hyperlink" Target="https://podminky.urs.cz/item/CS_URS_2024_01/112251104" TargetMode="External" /><Relationship Id="rId5" Type="http://schemas.openxmlformats.org/officeDocument/2006/relationships/hyperlink" Target="https://podminky.urs.cz/item/CS_URS_2024_01/112251105" TargetMode="External" /><Relationship Id="rId6" Type="http://schemas.openxmlformats.org/officeDocument/2006/relationships/hyperlink" Target="https://podminky.urs.cz/item/CS_URS_2024_01/174251201" TargetMode="External" /><Relationship Id="rId7" Type="http://schemas.openxmlformats.org/officeDocument/2006/relationships/hyperlink" Target="https://podminky.urs.cz/item/CS_URS_2024_01/174251202" TargetMode="External" /><Relationship Id="rId8" Type="http://schemas.openxmlformats.org/officeDocument/2006/relationships/hyperlink" Target="https://podminky.urs.cz/item/CS_URS_2024_01/174251203" TargetMode="External" /><Relationship Id="rId9" Type="http://schemas.openxmlformats.org/officeDocument/2006/relationships/hyperlink" Target="https://podminky.urs.cz/item/CS_URS_2024_01/174251204" TargetMode="External" /><Relationship Id="rId10" Type="http://schemas.openxmlformats.org/officeDocument/2006/relationships/hyperlink" Target="https://podminky.urs.cz/item/CS_URS_2024_01/174251205" TargetMode="External" /><Relationship Id="rId1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5</v>
      </c>
      <c r="BV1" s="19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4"/>
      <c r="C4" s="25"/>
      <c r="D4" s="26" t="s">
        <v>10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11</v>
      </c>
      <c r="BG4" s="28" t="s">
        <v>12</v>
      </c>
      <c r="BS4" s="20" t="s">
        <v>13</v>
      </c>
    </row>
    <row r="5" spans="2:71" s="1" customFormat="1" ht="12" customHeight="1">
      <c r="B5" s="24"/>
      <c r="C5" s="25"/>
      <c r="D5" s="29" t="s">
        <v>14</v>
      </c>
      <c r="E5" s="25"/>
      <c r="F5" s="25"/>
      <c r="G5" s="25"/>
      <c r="H5" s="25"/>
      <c r="I5" s="25"/>
      <c r="J5" s="25"/>
      <c r="K5" s="30" t="s">
        <v>15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G5" s="31" t="s">
        <v>16</v>
      </c>
      <c r="BS5" s="20" t="s">
        <v>7</v>
      </c>
    </row>
    <row r="6" spans="2:71" s="1" customFormat="1" ht="36.95" customHeight="1">
      <c r="B6" s="24"/>
      <c r="C6" s="25"/>
      <c r="D6" s="32" t="s">
        <v>17</v>
      </c>
      <c r="E6" s="25"/>
      <c r="F6" s="25"/>
      <c r="G6" s="25"/>
      <c r="H6" s="25"/>
      <c r="I6" s="25"/>
      <c r="J6" s="25"/>
      <c r="K6" s="33" t="s">
        <v>18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G6" s="34"/>
      <c r="BS6" s="20" t="s">
        <v>7</v>
      </c>
    </row>
    <row r="7" spans="2:71" s="1" customFormat="1" ht="12" customHeight="1">
      <c r="B7" s="24"/>
      <c r="C7" s="25"/>
      <c r="D7" s="35" t="s">
        <v>19</v>
      </c>
      <c r="E7" s="25"/>
      <c r="F7" s="25"/>
      <c r="G7" s="25"/>
      <c r="H7" s="25"/>
      <c r="I7" s="25"/>
      <c r="J7" s="25"/>
      <c r="K7" s="30" t="s">
        <v>20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21</v>
      </c>
      <c r="AL7" s="25"/>
      <c r="AM7" s="25"/>
      <c r="AN7" s="30" t="s">
        <v>20</v>
      </c>
      <c r="AO7" s="25"/>
      <c r="AP7" s="25"/>
      <c r="AQ7" s="25"/>
      <c r="AR7" s="23"/>
      <c r="BG7" s="34"/>
      <c r="BS7" s="20" t="s">
        <v>7</v>
      </c>
    </row>
    <row r="8" spans="2:71" s="1" customFormat="1" ht="12" customHeight="1">
      <c r="B8" s="24"/>
      <c r="C8" s="25"/>
      <c r="D8" s="35" t="s">
        <v>22</v>
      </c>
      <c r="E8" s="25"/>
      <c r="F8" s="25"/>
      <c r="G8" s="25"/>
      <c r="H8" s="25"/>
      <c r="I8" s="25"/>
      <c r="J8" s="25"/>
      <c r="K8" s="30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24</v>
      </c>
      <c r="AL8" s="25"/>
      <c r="AM8" s="25"/>
      <c r="AN8" s="36" t="s">
        <v>25</v>
      </c>
      <c r="AO8" s="25"/>
      <c r="AP8" s="25"/>
      <c r="AQ8" s="25"/>
      <c r="AR8" s="23"/>
      <c r="BG8" s="34"/>
      <c r="BS8" s="20" t="s">
        <v>7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G9" s="34"/>
      <c r="BS9" s="20" t="s">
        <v>7</v>
      </c>
    </row>
    <row r="10" spans="2:71" s="1" customFormat="1" ht="12" customHeight="1">
      <c r="B10" s="24"/>
      <c r="C10" s="25"/>
      <c r="D10" s="35" t="s">
        <v>26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27</v>
      </c>
      <c r="AL10" s="25"/>
      <c r="AM10" s="25"/>
      <c r="AN10" s="30" t="s">
        <v>28</v>
      </c>
      <c r="AO10" s="25"/>
      <c r="AP10" s="25"/>
      <c r="AQ10" s="25"/>
      <c r="AR10" s="23"/>
      <c r="BG10" s="34"/>
      <c r="BS10" s="20" t="s">
        <v>7</v>
      </c>
    </row>
    <row r="11" spans="2:71" s="1" customFormat="1" ht="18.45" customHeight="1">
      <c r="B11" s="24"/>
      <c r="C11" s="25"/>
      <c r="D11" s="25"/>
      <c r="E11" s="30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30</v>
      </c>
      <c r="AL11" s="25"/>
      <c r="AM11" s="25"/>
      <c r="AN11" s="30" t="s">
        <v>20</v>
      </c>
      <c r="AO11" s="25"/>
      <c r="AP11" s="25"/>
      <c r="AQ11" s="25"/>
      <c r="AR11" s="23"/>
      <c r="BG11" s="34"/>
      <c r="BS11" s="20" t="s">
        <v>7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G12" s="34"/>
      <c r="BS12" s="20" t="s">
        <v>7</v>
      </c>
    </row>
    <row r="13" spans="2:71" s="1" customFormat="1" ht="12" customHeight="1">
      <c r="B13" s="24"/>
      <c r="C13" s="25"/>
      <c r="D13" s="35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27</v>
      </c>
      <c r="AL13" s="25"/>
      <c r="AM13" s="25"/>
      <c r="AN13" s="37" t="s">
        <v>32</v>
      </c>
      <c r="AO13" s="25"/>
      <c r="AP13" s="25"/>
      <c r="AQ13" s="25"/>
      <c r="AR13" s="23"/>
      <c r="BG13" s="34"/>
      <c r="BS13" s="20" t="s">
        <v>7</v>
      </c>
    </row>
    <row r="14" spans="2:71" ht="12">
      <c r="B14" s="24"/>
      <c r="C14" s="25"/>
      <c r="D14" s="25"/>
      <c r="E14" s="37" t="s">
        <v>32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30</v>
      </c>
      <c r="AL14" s="25"/>
      <c r="AM14" s="25"/>
      <c r="AN14" s="37" t="s">
        <v>32</v>
      </c>
      <c r="AO14" s="25"/>
      <c r="AP14" s="25"/>
      <c r="AQ14" s="25"/>
      <c r="AR14" s="23"/>
      <c r="BG14" s="34"/>
      <c r="BS14" s="20" t="s">
        <v>7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G15" s="34"/>
      <c r="BS15" s="20" t="s">
        <v>4</v>
      </c>
    </row>
    <row r="16" spans="2:71" s="1" customFormat="1" ht="12" customHeight="1">
      <c r="B16" s="24"/>
      <c r="C16" s="25"/>
      <c r="D16" s="35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27</v>
      </c>
      <c r="AL16" s="25"/>
      <c r="AM16" s="25"/>
      <c r="AN16" s="30" t="s">
        <v>34</v>
      </c>
      <c r="AO16" s="25"/>
      <c r="AP16" s="25"/>
      <c r="AQ16" s="25"/>
      <c r="AR16" s="23"/>
      <c r="BG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30</v>
      </c>
      <c r="AL17" s="25"/>
      <c r="AM17" s="25"/>
      <c r="AN17" s="30" t="s">
        <v>20</v>
      </c>
      <c r="AO17" s="25"/>
      <c r="AP17" s="25"/>
      <c r="AQ17" s="25"/>
      <c r="AR17" s="23"/>
      <c r="BG17" s="34"/>
      <c r="BS17" s="20" t="s">
        <v>5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G18" s="34"/>
      <c r="BS18" s="20" t="s">
        <v>7</v>
      </c>
    </row>
    <row r="19" spans="2:71" s="1" customFormat="1" ht="12" customHeight="1">
      <c r="B19" s="24"/>
      <c r="C19" s="25"/>
      <c r="D19" s="35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27</v>
      </c>
      <c r="AL19" s="25"/>
      <c r="AM19" s="25"/>
      <c r="AN19" s="30" t="s">
        <v>20</v>
      </c>
      <c r="AO19" s="25"/>
      <c r="AP19" s="25"/>
      <c r="AQ19" s="25"/>
      <c r="AR19" s="23"/>
      <c r="BG19" s="34"/>
      <c r="BS19" s="20" t="s">
        <v>7</v>
      </c>
    </row>
    <row r="20" spans="2:71" s="1" customFormat="1" ht="18.45" customHeight="1">
      <c r="B20" s="24"/>
      <c r="C20" s="25"/>
      <c r="D20" s="25"/>
      <c r="E20" s="30" t="s">
        <v>37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30</v>
      </c>
      <c r="AL20" s="25"/>
      <c r="AM20" s="25"/>
      <c r="AN20" s="30" t="s">
        <v>20</v>
      </c>
      <c r="AO20" s="25"/>
      <c r="AP20" s="25"/>
      <c r="AQ20" s="25"/>
      <c r="AR20" s="23"/>
      <c r="BG20" s="34"/>
      <c r="BS20" s="20" t="s">
        <v>4</v>
      </c>
    </row>
    <row r="21" spans="2:59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G21" s="34"/>
    </row>
    <row r="22" spans="2:59" s="1" customFormat="1" ht="12" customHeight="1">
      <c r="B22" s="24"/>
      <c r="C22" s="25"/>
      <c r="D22" s="35" t="s">
        <v>38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G22" s="34"/>
    </row>
    <row r="23" spans="2:59" s="1" customFormat="1" ht="47.25" customHeight="1">
      <c r="B23" s="24"/>
      <c r="C23" s="25"/>
      <c r="D23" s="25"/>
      <c r="E23" s="39" t="s">
        <v>39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G23" s="34"/>
    </row>
    <row r="24" spans="2:59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G24" s="34"/>
    </row>
    <row r="25" spans="2:59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G25" s="34"/>
    </row>
    <row r="26" spans="1:59" s="2" customFormat="1" ht="25.9" customHeight="1">
      <c r="A26" s="41"/>
      <c r="B26" s="42"/>
      <c r="C26" s="43"/>
      <c r="D26" s="44" t="s">
        <v>40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G26" s="34"/>
    </row>
    <row r="27" spans="1:59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G27" s="34"/>
    </row>
    <row r="28" spans="1:59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41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42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43</v>
      </c>
      <c r="AL28" s="48"/>
      <c r="AM28" s="48"/>
      <c r="AN28" s="48"/>
      <c r="AO28" s="48"/>
      <c r="AP28" s="43"/>
      <c r="AQ28" s="43"/>
      <c r="AR28" s="47"/>
      <c r="BG28" s="34"/>
    </row>
    <row r="29" spans="1:59" s="3" customFormat="1" ht="14.4" customHeight="1">
      <c r="A29" s="3"/>
      <c r="B29" s="49"/>
      <c r="C29" s="50"/>
      <c r="D29" s="35" t="s">
        <v>44</v>
      </c>
      <c r="E29" s="50"/>
      <c r="F29" s="35" t="s">
        <v>45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ROUND(BB54,2)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ROUND(AX54,2)</f>
        <v>0</v>
      </c>
      <c r="AL29" s="50"/>
      <c r="AM29" s="50"/>
      <c r="AN29" s="50"/>
      <c r="AO29" s="50"/>
      <c r="AP29" s="50"/>
      <c r="AQ29" s="50"/>
      <c r="AR29" s="53"/>
      <c r="BG29" s="54"/>
    </row>
    <row r="30" spans="1:59" s="3" customFormat="1" ht="14.4" customHeight="1">
      <c r="A30" s="3"/>
      <c r="B30" s="49"/>
      <c r="C30" s="50"/>
      <c r="D30" s="50"/>
      <c r="E30" s="50"/>
      <c r="F30" s="35" t="s">
        <v>46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ROUND(BC54,2)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ROUND(AY54,2)</f>
        <v>0</v>
      </c>
      <c r="AL30" s="50"/>
      <c r="AM30" s="50"/>
      <c r="AN30" s="50"/>
      <c r="AO30" s="50"/>
      <c r="AP30" s="50"/>
      <c r="AQ30" s="50"/>
      <c r="AR30" s="53"/>
      <c r="BG30" s="54"/>
    </row>
    <row r="31" spans="1:59" s="3" customFormat="1" ht="14.4" customHeight="1" hidden="1">
      <c r="A31" s="3"/>
      <c r="B31" s="49"/>
      <c r="C31" s="50"/>
      <c r="D31" s="50"/>
      <c r="E31" s="50"/>
      <c r="F31" s="35" t="s">
        <v>47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ROUND(BD54,2)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G31" s="54"/>
    </row>
    <row r="32" spans="1:59" s="3" customFormat="1" ht="14.4" customHeight="1" hidden="1">
      <c r="A32" s="3"/>
      <c r="B32" s="49"/>
      <c r="C32" s="50"/>
      <c r="D32" s="50"/>
      <c r="E32" s="50"/>
      <c r="F32" s="35" t="s">
        <v>48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ROUND(BE54,2)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G32" s="54"/>
    </row>
    <row r="33" spans="1:59" s="3" customFormat="1" ht="14.4" customHeight="1" hidden="1">
      <c r="A33" s="3"/>
      <c r="B33" s="49"/>
      <c r="C33" s="50"/>
      <c r="D33" s="50"/>
      <c r="E33" s="50"/>
      <c r="F33" s="35" t="s">
        <v>49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ROUND(BF54,2)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G33" s="3"/>
    </row>
    <row r="34" spans="1:59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G34" s="41"/>
    </row>
    <row r="35" spans="1:59" s="2" customFormat="1" ht="25.9" customHeight="1">
      <c r="A35" s="41"/>
      <c r="B35" s="42"/>
      <c r="C35" s="55"/>
      <c r="D35" s="56" t="s">
        <v>50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51</v>
      </c>
      <c r="U35" s="57"/>
      <c r="V35" s="57"/>
      <c r="W35" s="57"/>
      <c r="X35" s="59" t="s">
        <v>52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G35" s="41"/>
    </row>
    <row r="36" spans="1:59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G36" s="41"/>
    </row>
    <row r="37" spans="1:59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G37" s="41"/>
    </row>
    <row r="41" spans="1:59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G41" s="41"/>
    </row>
    <row r="42" spans="1:59" s="2" customFormat="1" ht="24.95" customHeight="1">
      <c r="A42" s="41"/>
      <c r="B42" s="42"/>
      <c r="C42" s="26" t="s">
        <v>53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G42" s="41"/>
    </row>
    <row r="43" spans="1:59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G43" s="41"/>
    </row>
    <row r="44" spans="1:59" s="4" customFormat="1" ht="12" customHeight="1">
      <c r="A44" s="4"/>
      <c r="B44" s="66"/>
      <c r="C44" s="35" t="s">
        <v>14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22045-14XT-PA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G44" s="4"/>
    </row>
    <row r="45" spans="1:59" s="5" customFormat="1" ht="36.95" customHeight="1">
      <c r="A45" s="5"/>
      <c r="B45" s="69"/>
      <c r="C45" s="70" t="s">
        <v>17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VT Ostravice, Staré Město, km 25,300 - 25,600, oprava opevnění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G45" s="5"/>
    </row>
    <row r="46" spans="1:59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G46" s="41"/>
    </row>
    <row r="47" spans="1:59" s="2" customFormat="1" ht="12" customHeight="1">
      <c r="A47" s="41"/>
      <c r="B47" s="42"/>
      <c r="C47" s="35" t="s">
        <v>22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k.ú. Staré Město u Frýku Místku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24</v>
      </c>
      <c r="AJ47" s="43"/>
      <c r="AK47" s="43"/>
      <c r="AL47" s="43"/>
      <c r="AM47" s="75" t="str">
        <f>IF(AN8="","",AN8)</f>
        <v>11. 6. 2023</v>
      </c>
      <c r="AN47" s="75"/>
      <c r="AO47" s="43"/>
      <c r="AP47" s="43"/>
      <c r="AQ47" s="43"/>
      <c r="AR47" s="47"/>
      <c r="BG47" s="41"/>
    </row>
    <row r="48" spans="1:59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G48" s="41"/>
    </row>
    <row r="49" spans="1:59" s="2" customFormat="1" ht="15.15" customHeight="1">
      <c r="A49" s="41"/>
      <c r="B49" s="42"/>
      <c r="C49" s="35" t="s">
        <v>26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Povodí Odry, s.p.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33</v>
      </c>
      <c r="AJ49" s="43"/>
      <c r="AK49" s="43"/>
      <c r="AL49" s="43"/>
      <c r="AM49" s="76" t="str">
        <f>IF(E17="","",E17)</f>
        <v>Regioprojekt Brno, s.r.o.</v>
      </c>
      <c r="AN49" s="67"/>
      <c r="AO49" s="67"/>
      <c r="AP49" s="67"/>
      <c r="AQ49" s="43"/>
      <c r="AR49" s="47"/>
      <c r="AS49" s="77" t="s">
        <v>54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80"/>
      <c r="BG49" s="41"/>
    </row>
    <row r="50" spans="1:59" s="2" customFormat="1" ht="15.15" customHeight="1">
      <c r="A50" s="41"/>
      <c r="B50" s="42"/>
      <c r="C50" s="35" t="s">
        <v>31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36</v>
      </c>
      <c r="AJ50" s="43"/>
      <c r="AK50" s="43"/>
      <c r="AL50" s="43"/>
      <c r="AM50" s="76" t="str">
        <f>IF(E20="","",E20)</f>
        <v>Ing. Alena Petříková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4"/>
      <c r="BG50" s="41"/>
    </row>
    <row r="51" spans="1:59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8"/>
      <c r="BG51" s="41"/>
    </row>
    <row r="52" spans="1:59" s="2" customFormat="1" ht="29.25" customHeight="1">
      <c r="A52" s="41"/>
      <c r="B52" s="42"/>
      <c r="C52" s="89" t="s">
        <v>55</v>
      </c>
      <c r="D52" s="90"/>
      <c r="E52" s="90"/>
      <c r="F52" s="90"/>
      <c r="G52" s="90"/>
      <c r="H52" s="91"/>
      <c r="I52" s="92" t="s">
        <v>56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57</v>
      </c>
      <c r="AH52" s="90"/>
      <c r="AI52" s="90"/>
      <c r="AJ52" s="90"/>
      <c r="AK52" s="90"/>
      <c r="AL52" s="90"/>
      <c r="AM52" s="90"/>
      <c r="AN52" s="92" t="s">
        <v>58</v>
      </c>
      <c r="AO52" s="90"/>
      <c r="AP52" s="90"/>
      <c r="AQ52" s="94" t="s">
        <v>59</v>
      </c>
      <c r="AR52" s="47"/>
      <c r="AS52" s="95" t="s">
        <v>60</v>
      </c>
      <c r="AT52" s="96" t="s">
        <v>61</v>
      </c>
      <c r="AU52" s="96" t="s">
        <v>62</v>
      </c>
      <c r="AV52" s="96" t="s">
        <v>63</v>
      </c>
      <c r="AW52" s="96" t="s">
        <v>64</v>
      </c>
      <c r="AX52" s="96" t="s">
        <v>65</v>
      </c>
      <c r="AY52" s="96" t="s">
        <v>66</v>
      </c>
      <c r="AZ52" s="96" t="s">
        <v>67</v>
      </c>
      <c r="BA52" s="96" t="s">
        <v>68</v>
      </c>
      <c r="BB52" s="96" t="s">
        <v>69</v>
      </c>
      <c r="BC52" s="96" t="s">
        <v>70</v>
      </c>
      <c r="BD52" s="96" t="s">
        <v>71</v>
      </c>
      <c r="BE52" s="96" t="s">
        <v>72</v>
      </c>
      <c r="BF52" s="97" t="s">
        <v>73</v>
      </c>
      <c r="BG52" s="41"/>
    </row>
    <row r="53" spans="1:59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100"/>
      <c r="BG53" s="41"/>
    </row>
    <row r="54" spans="1:90" s="6" customFormat="1" ht="32.4" customHeight="1">
      <c r="A54" s="6"/>
      <c r="B54" s="101"/>
      <c r="C54" s="102" t="s">
        <v>74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ROUND(SUM(AG55:AG57),2)</f>
        <v>0</v>
      </c>
      <c r="AH54" s="104"/>
      <c r="AI54" s="104"/>
      <c r="AJ54" s="104"/>
      <c r="AK54" s="104"/>
      <c r="AL54" s="104"/>
      <c r="AM54" s="104"/>
      <c r="AN54" s="105">
        <f>SUM(AG54,AV54)</f>
        <v>0</v>
      </c>
      <c r="AO54" s="105"/>
      <c r="AP54" s="105"/>
      <c r="AQ54" s="106" t="s">
        <v>20</v>
      </c>
      <c r="AR54" s="107"/>
      <c r="AS54" s="108">
        <f>ROUND(SUM(AS55:AS57),2)</f>
        <v>0</v>
      </c>
      <c r="AT54" s="109">
        <f>ROUND(SUM(AT55:AT57),2)</f>
        <v>0</v>
      </c>
      <c r="AU54" s="110">
        <f>ROUND(SUM(AU55:AU57),2)</f>
        <v>0</v>
      </c>
      <c r="AV54" s="110">
        <f>ROUND(SUM(AX54:AY54),2)</f>
        <v>0</v>
      </c>
      <c r="AW54" s="111">
        <f>ROUND(SUM(AW55:AW57),5)</f>
        <v>0</v>
      </c>
      <c r="AX54" s="110">
        <f>ROUND(BB54*L29,2)</f>
        <v>0</v>
      </c>
      <c r="AY54" s="110">
        <f>ROUND(BC54*L30,2)</f>
        <v>0</v>
      </c>
      <c r="AZ54" s="110">
        <f>ROUND(BD54*L29,2)</f>
        <v>0</v>
      </c>
      <c r="BA54" s="110">
        <f>ROUND(BE54*L30,2)</f>
        <v>0</v>
      </c>
      <c r="BB54" s="110">
        <f>ROUND(SUM(BB55:BB57),2)</f>
        <v>0</v>
      </c>
      <c r="BC54" s="110">
        <f>ROUND(SUM(BC55:BC57),2)</f>
        <v>0</v>
      </c>
      <c r="BD54" s="110">
        <f>ROUND(SUM(BD55:BD57),2)</f>
        <v>0</v>
      </c>
      <c r="BE54" s="110">
        <f>ROUND(SUM(BE55:BE57),2)</f>
        <v>0</v>
      </c>
      <c r="BF54" s="112">
        <f>ROUND(SUM(BF55:BF57),2)</f>
        <v>0</v>
      </c>
      <c r="BG54" s="6"/>
      <c r="BS54" s="113" t="s">
        <v>75</v>
      </c>
      <c r="BT54" s="113" t="s">
        <v>76</v>
      </c>
      <c r="BU54" s="114" t="s">
        <v>77</v>
      </c>
      <c r="BV54" s="113" t="s">
        <v>78</v>
      </c>
      <c r="BW54" s="113" t="s">
        <v>6</v>
      </c>
      <c r="BX54" s="113" t="s">
        <v>79</v>
      </c>
      <c r="CL54" s="113" t="s">
        <v>20</v>
      </c>
    </row>
    <row r="55" spans="1:91" s="7" customFormat="1" ht="37.5" customHeight="1">
      <c r="A55" s="115" t="s">
        <v>80</v>
      </c>
      <c r="B55" s="116"/>
      <c r="C55" s="117"/>
      <c r="D55" s="118" t="s">
        <v>81</v>
      </c>
      <c r="E55" s="118"/>
      <c r="F55" s="118"/>
      <c r="G55" s="118"/>
      <c r="H55" s="118"/>
      <c r="I55" s="119"/>
      <c r="J55" s="118" t="s">
        <v>82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20">
        <f>'22045-14XT-PA-01 - Oprava...'!K32</f>
        <v>0</v>
      </c>
      <c r="AH55" s="119"/>
      <c r="AI55" s="119"/>
      <c r="AJ55" s="119"/>
      <c r="AK55" s="119"/>
      <c r="AL55" s="119"/>
      <c r="AM55" s="119"/>
      <c r="AN55" s="120">
        <f>SUM(AG55,AV55)</f>
        <v>0</v>
      </c>
      <c r="AO55" s="119"/>
      <c r="AP55" s="119"/>
      <c r="AQ55" s="121" t="s">
        <v>83</v>
      </c>
      <c r="AR55" s="122"/>
      <c r="AS55" s="123">
        <f>'22045-14XT-PA-01 - Oprava...'!K30</f>
        <v>0</v>
      </c>
      <c r="AT55" s="124">
        <f>'22045-14XT-PA-01 - Oprava...'!K31</f>
        <v>0</v>
      </c>
      <c r="AU55" s="124">
        <v>0</v>
      </c>
      <c r="AV55" s="124">
        <f>ROUND(SUM(AX55:AY55),2)</f>
        <v>0</v>
      </c>
      <c r="AW55" s="125">
        <f>'22045-14XT-PA-01 - Oprava...'!T87</f>
        <v>0</v>
      </c>
      <c r="AX55" s="124">
        <f>'22045-14XT-PA-01 - Oprava...'!K35</f>
        <v>0</v>
      </c>
      <c r="AY55" s="124">
        <f>'22045-14XT-PA-01 - Oprava...'!K36</f>
        <v>0</v>
      </c>
      <c r="AZ55" s="124">
        <f>'22045-14XT-PA-01 - Oprava...'!K37</f>
        <v>0</v>
      </c>
      <c r="BA55" s="124">
        <f>'22045-14XT-PA-01 - Oprava...'!K38</f>
        <v>0</v>
      </c>
      <c r="BB55" s="124">
        <f>'22045-14XT-PA-01 - Oprava...'!F35</f>
        <v>0</v>
      </c>
      <c r="BC55" s="124">
        <f>'22045-14XT-PA-01 - Oprava...'!F36</f>
        <v>0</v>
      </c>
      <c r="BD55" s="124">
        <f>'22045-14XT-PA-01 - Oprava...'!F37</f>
        <v>0</v>
      </c>
      <c r="BE55" s="124">
        <f>'22045-14XT-PA-01 - Oprava...'!F38</f>
        <v>0</v>
      </c>
      <c r="BF55" s="126">
        <f>'22045-14XT-PA-01 - Oprava...'!F39</f>
        <v>0</v>
      </c>
      <c r="BG55" s="7"/>
      <c r="BT55" s="127" t="s">
        <v>84</v>
      </c>
      <c r="BV55" s="127" t="s">
        <v>78</v>
      </c>
      <c r="BW55" s="127" t="s">
        <v>85</v>
      </c>
      <c r="BX55" s="127" t="s">
        <v>6</v>
      </c>
      <c r="CL55" s="127" t="s">
        <v>20</v>
      </c>
      <c r="CM55" s="127" t="s">
        <v>86</v>
      </c>
    </row>
    <row r="56" spans="1:91" s="7" customFormat="1" ht="37.5" customHeight="1">
      <c r="A56" s="115" t="s">
        <v>80</v>
      </c>
      <c r="B56" s="116"/>
      <c r="C56" s="117"/>
      <c r="D56" s="118" t="s">
        <v>87</v>
      </c>
      <c r="E56" s="118"/>
      <c r="F56" s="118"/>
      <c r="G56" s="118"/>
      <c r="H56" s="118"/>
      <c r="I56" s="119"/>
      <c r="J56" s="118" t="s">
        <v>88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20">
        <f>'22045-14XT-PA-02 - Vegeta...'!K32</f>
        <v>0</v>
      </c>
      <c r="AH56" s="119"/>
      <c r="AI56" s="119"/>
      <c r="AJ56" s="119"/>
      <c r="AK56" s="119"/>
      <c r="AL56" s="119"/>
      <c r="AM56" s="119"/>
      <c r="AN56" s="120">
        <f>SUM(AG56,AV56)</f>
        <v>0</v>
      </c>
      <c r="AO56" s="119"/>
      <c r="AP56" s="119"/>
      <c r="AQ56" s="121" t="s">
        <v>83</v>
      </c>
      <c r="AR56" s="122"/>
      <c r="AS56" s="123">
        <f>'22045-14XT-PA-02 - Vegeta...'!K30</f>
        <v>0</v>
      </c>
      <c r="AT56" s="124">
        <f>'22045-14XT-PA-02 - Vegeta...'!K31</f>
        <v>0</v>
      </c>
      <c r="AU56" s="124">
        <v>0</v>
      </c>
      <c r="AV56" s="124">
        <f>ROUND(SUM(AX56:AY56),2)</f>
        <v>0</v>
      </c>
      <c r="AW56" s="125">
        <f>'22045-14XT-PA-02 - Vegeta...'!T83</f>
        <v>0</v>
      </c>
      <c r="AX56" s="124">
        <f>'22045-14XT-PA-02 - Vegeta...'!K35</f>
        <v>0</v>
      </c>
      <c r="AY56" s="124">
        <f>'22045-14XT-PA-02 - Vegeta...'!K36</f>
        <v>0</v>
      </c>
      <c r="AZ56" s="124">
        <f>'22045-14XT-PA-02 - Vegeta...'!K37</f>
        <v>0</v>
      </c>
      <c r="BA56" s="124">
        <f>'22045-14XT-PA-02 - Vegeta...'!K38</f>
        <v>0</v>
      </c>
      <c r="BB56" s="124">
        <f>'22045-14XT-PA-02 - Vegeta...'!F35</f>
        <v>0</v>
      </c>
      <c r="BC56" s="124">
        <f>'22045-14XT-PA-02 - Vegeta...'!F36</f>
        <v>0</v>
      </c>
      <c r="BD56" s="124">
        <f>'22045-14XT-PA-02 - Vegeta...'!F37</f>
        <v>0</v>
      </c>
      <c r="BE56" s="124">
        <f>'22045-14XT-PA-02 - Vegeta...'!F38</f>
        <v>0</v>
      </c>
      <c r="BF56" s="126">
        <f>'22045-14XT-PA-02 - Vegeta...'!F39</f>
        <v>0</v>
      </c>
      <c r="BG56" s="7"/>
      <c r="BT56" s="127" t="s">
        <v>84</v>
      </c>
      <c r="BV56" s="127" t="s">
        <v>78</v>
      </c>
      <c r="BW56" s="127" t="s">
        <v>89</v>
      </c>
      <c r="BX56" s="127" t="s">
        <v>6</v>
      </c>
      <c r="CL56" s="127" t="s">
        <v>20</v>
      </c>
      <c r="CM56" s="127" t="s">
        <v>86</v>
      </c>
    </row>
    <row r="57" spans="1:91" s="7" customFormat="1" ht="37.5" customHeight="1">
      <c r="A57" s="115" t="s">
        <v>80</v>
      </c>
      <c r="B57" s="116"/>
      <c r="C57" s="117"/>
      <c r="D57" s="118" t="s">
        <v>90</v>
      </c>
      <c r="E57" s="118"/>
      <c r="F57" s="118"/>
      <c r="G57" s="118"/>
      <c r="H57" s="118"/>
      <c r="I57" s="119"/>
      <c r="J57" s="118" t="s">
        <v>91</v>
      </c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20">
        <f>'22045-14XT-PA-03 - VRN'!K32</f>
        <v>0</v>
      </c>
      <c r="AH57" s="119"/>
      <c r="AI57" s="119"/>
      <c r="AJ57" s="119"/>
      <c r="AK57" s="119"/>
      <c r="AL57" s="119"/>
      <c r="AM57" s="119"/>
      <c r="AN57" s="120">
        <f>SUM(AG57,AV57)</f>
        <v>0</v>
      </c>
      <c r="AO57" s="119"/>
      <c r="AP57" s="119"/>
      <c r="AQ57" s="121" t="s">
        <v>83</v>
      </c>
      <c r="AR57" s="122"/>
      <c r="AS57" s="128">
        <f>'22045-14XT-PA-03 - VRN'!K30</f>
        <v>0</v>
      </c>
      <c r="AT57" s="129">
        <f>'22045-14XT-PA-03 - VRN'!K31</f>
        <v>0</v>
      </c>
      <c r="AU57" s="129">
        <v>0</v>
      </c>
      <c r="AV57" s="129">
        <f>ROUND(SUM(AX57:AY57),2)</f>
        <v>0</v>
      </c>
      <c r="AW57" s="130">
        <f>'22045-14XT-PA-03 - VRN'!T83</f>
        <v>0</v>
      </c>
      <c r="AX57" s="129">
        <f>'22045-14XT-PA-03 - VRN'!K35</f>
        <v>0</v>
      </c>
      <c r="AY57" s="129">
        <f>'22045-14XT-PA-03 - VRN'!K36</f>
        <v>0</v>
      </c>
      <c r="AZ57" s="129">
        <f>'22045-14XT-PA-03 - VRN'!K37</f>
        <v>0</v>
      </c>
      <c r="BA57" s="129">
        <f>'22045-14XT-PA-03 - VRN'!K38</f>
        <v>0</v>
      </c>
      <c r="BB57" s="129">
        <f>'22045-14XT-PA-03 - VRN'!F35</f>
        <v>0</v>
      </c>
      <c r="BC57" s="129">
        <f>'22045-14XT-PA-03 - VRN'!F36</f>
        <v>0</v>
      </c>
      <c r="BD57" s="129">
        <f>'22045-14XT-PA-03 - VRN'!F37</f>
        <v>0</v>
      </c>
      <c r="BE57" s="129">
        <f>'22045-14XT-PA-03 - VRN'!F38</f>
        <v>0</v>
      </c>
      <c r="BF57" s="131">
        <f>'22045-14XT-PA-03 - VRN'!F39</f>
        <v>0</v>
      </c>
      <c r="BG57" s="7"/>
      <c r="BT57" s="127" t="s">
        <v>84</v>
      </c>
      <c r="BV57" s="127" t="s">
        <v>78</v>
      </c>
      <c r="BW57" s="127" t="s">
        <v>92</v>
      </c>
      <c r="BX57" s="127" t="s">
        <v>6</v>
      </c>
      <c r="CL57" s="127" t="s">
        <v>20</v>
      </c>
      <c r="CM57" s="127" t="s">
        <v>86</v>
      </c>
    </row>
    <row r="58" spans="1:59" s="2" customFormat="1" ht="30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7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</row>
    <row r="59" spans="1:59" s="2" customFormat="1" ht="6.95" customHeight="1">
      <c r="A59" s="41"/>
      <c r="B59" s="62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47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</row>
  </sheetData>
  <sheetProtection password="CDBA" sheet="1" objects="1" scenarios="1" formatColumns="0" formatRows="0"/>
  <mergeCells count="50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G2"/>
  </mergeCells>
  <hyperlinks>
    <hyperlink ref="A55" location="'22045-14XT-PA-01 - Oprava...'!C2" display="/"/>
    <hyperlink ref="A56" location="'22045-14XT-PA-02 - Vegeta...'!C2" display="/"/>
    <hyperlink ref="A57" location="'22045-14XT-PA-03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5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20" t="s">
        <v>85</v>
      </c>
      <c r="AZ2" s="132" t="s">
        <v>93</v>
      </c>
      <c r="BA2" s="132" t="s">
        <v>94</v>
      </c>
      <c r="BB2" s="132" t="s">
        <v>95</v>
      </c>
      <c r="BC2" s="132" t="s">
        <v>96</v>
      </c>
      <c r="BD2" s="132" t="s">
        <v>86</v>
      </c>
    </row>
    <row r="3" spans="2:5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23"/>
      <c r="AT3" s="20" t="s">
        <v>86</v>
      </c>
      <c r="AZ3" s="132" t="s">
        <v>97</v>
      </c>
      <c r="BA3" s="132" t="s">
        <v>98</v>
      </c>
      <c r="BB3" s="132" t="s">
        <v>99</v>
      </c>
      <c r="BC3" s="132" t="s">
        <v>100</v>
      </c>
      <c r="BD3" s="132" t="s">
        <v>86</v>
      </c>
    </row>
    <row r="4" spans="2:56" s="1" customFormat="1" ht="24.95" customHeight="1">
      <c r="B4" s="23"/>
      <c r="D4" s="135" t="s">
        <v>101</v>
      </c>
      <c r="M4" s="23"/>
      <c r="N4" s="136" t="s">
        <v>11</v>
      </c>
      <c r="AT4" s="20" t="s">
        <v>4</v>
      </c>
      <c r="AZ4" s="132" t="s">
        <v>102</v>
      </c>
      <c r="BA4" s="132" t="s">
        <v>103</v>
      </c>
      <c r="BB4" s="132" t="s">
        <v>95</v>
      </c>
      <c r="BC4" s="132" t="s">
        <v>104</v>
      </c>
      <c r="BD4" s="132" t="s">
        <v>86</v>
      </c>
    </row>
    <row r="5" spans="2:56" s="1" customFormat="1" ht="6.95" customHeight="1">
      <c r="B5" s="23"/>
      <c r="M5" s="23"/>
      <c r="AZ5" s="132" t="s">
        <v>105</v>
      </c>
      <c r="BA5" s="132" t="s">
        <v>106</v>
      </c>
      <c r="BB5" s="132" t="s">
        <v>95</v>
      </c>
      <c r="BC5" s="132" t="s">
        <v>107</v>
      </c>
      <c r="BD5" s="132" t="s">
        <v>86</v>
      </c>
    </row>
    <row r="6" spans="2:56" s="1" customFormat="1" ht="12" customHeight="1">
      <c r="B6" s="23"/>
      <c r="D6" s="137" t="s">
        <v>17</v>
      </c>
      <c r="M6" s="23"/>
      <c r="AZ6" s="132" t="s">
        <v>108</v>
      </c>
      <c r="BA6" s="132" t="s">
        <v>109</v>
      </c>
      <c r="BB6" s="132" t="s">
        <v>95</v>
      </c>
      <c r="BC6" s="132" t="s">
        <v>110</v>
      </c>
      <c r="BD6" s="132" t="s">
        <v>86</v>
      </c>
    </row>
    <row r="7" spans="2:56" s="1" customFormat="1" ht="16.5" customHeight="1">
      <c r="B7" s="23"/>
      <c r="E7" s="138" t="str">
        <f>'Rekapitulace zakázky'!K6</f>
        <v>VT Ostravice, Staré Město, km 25,300 - 25,600, oprava opevnění</v>
      </c>
      <c r="F7" s="137"/>
      <c r="G7" s="137"/>
      <c r="H7" s="137"/>
      <c r="M7" s="23"/>
      <c r="AZ7" s="132" t="s">
        <v>111</v>
      </c>
      <c r="BA7" s="132" t="s">
        <v>112</v>
      </c>
      <c r="BB7" s="132" t="s">
        <v>95</v>
      </c>
      <c r="BC7" s="132" t="s">
        <v>113</v>
      </c>
      <c r="BD7" s="132" t="s">
        <v>86</v>
      </c>
    </row>
    <row r="8" spans="1:56" s="2" customFormat="1" ht="12" customHeight="1">
      <c r="A8" s="41"/>
      <c r="B8" s="47"/>
      <c r="C8" s="41"/>
      <c r="D8" s="137" t="s">
        <v>114</v>
      </c>
      <c r="E8" s="41"/>
      <c r="F8" s="41"/>
      <c r="G8" s="41"/>
      <c r="H8" s="41"/>
      <c r="I8" s="41"/>
      <c r="J8" s="41"/>
      <c r="K8" s="41"/>
      <c r="L8" s="41"/>
      <c r="M8" s="13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Z8" s="132" t="s">
        <v>115</v>
      </c>
      <c r="BA8" s="132" t="s">
        <v>116</v>
      </c>
      <c r="BB8" s="132" t="s">
        <v>95</v>
      </c>
      <c r="BC8" s="132" t="s">
        <v>117</v>
      </c>
      <c r="BD8" s="132" t="s">
        <v>86</v>
      </c>
    </row>
    <row r="9" spans="1:31" s="2" customFormat="1" ht="16.5" customHeight="1">
      <c r="A9" s="41"/>
      <c r="B9" s="47"/>
      <c r="C9" s="41"/>
      <c r="D9" s="41"/>
      <c r="E9" s="140" t="s">
        <v>118</v>
      </c>
      <c r="F9" s="41"/>
      <c r="G9" s="41"/>
      <c r="H9" s="41"/>
      <c r="I9" s="41"/>
      <c r="J9" s="41"/>
      <c r="K9" s="41"/>
      <c r="L9" s="41"/>
      <c r="M9" s="13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3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7" t="s">
        <v>19</v>
      </c>
      <c r="E11" s="41"/>
      <c r="F11" s="141" t="s">
        <v>20</v>
      </c>
      <c r="G11" s="41"/>
      <c r="H11" s="41"/>
      <c r="I11" s="137" t="s">
        <v>21</v>
      </c>
      <c r="J11" s="141" t="s">
        <v>20</v>
      </c>
      <c r="K11" s="41"/>
      <c r="L11" s="41"/>
      <c r="M11" s="13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7" t="s">
        <v>22</v>
      </c>
      <c r="E12" s="41"/>
      <c r="F12" s="141" t="s">
        <v>23</v>
      </c>
      <c r="G12" s="41"/>
      <c r="H12" s="41"/>
      <c r="I12" s="137" t="s">
        <v>24</v>
      </c>
      <c r="J12" s="142" t="str">
        <f>'Rekapitulace zakázky'!AN8</f>
        <v>11. 6. 2023</v>
      </c>
      <c r="K12" s="41"/>
      <c r="L12" s="41"/>
      <c r="M12" s="13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3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7" t="s">
        <v>26</v>
      </c>
      <c r="E14" s="41"/>
      <c r="F14" s="41"/>
      <c r="G14" s="41"/>
      <c r="H14" s="41"/>
      <c r="I14" s="137" t="s">
        <v>27</v>
      </c>
      <c r="J14" s="141" t="s">
        <v>28</v>
      </c>
      <c r="K14" s="41"/>
      <c r="L14" s="41"/>
      <c r="M14" s="13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1" t="s">
        <v>29</v>
      </c>
      <c r="F15" s="41"/>
      <c r="G15" s="41"/>
      <c r="H15" s="41"/>
      <c r="I15" s="137" t="s">
        <v>30</v>
      </c>
      <c r="J15" s="141" t="s">
        <v>20</v>
      </c>
      <c r="K15" s="41"/>
      <c r="L15" s="41"/>
      <c r="M15" s="13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3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7" t="s">
        <v>31</v>
      </c>
      <c r="E17" s="41"/>
      <c r="F17" s="41"/>
      <c r="G17" s="41"/>
      <c r="H17" s="41"/>
      <c r="I17" s="137" t="s">
        <v>27</v>
      </c>
      <c r="J17" s="36" t="str">
        <f>'Rekapitulace zakázky'!AN13</f>
        <v>Vyplň údaj</v>
      </c>
      <c r="K17" s="41"/>
      <c r="L17" s="41"/>
      <c r="M17" s="13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zakázky'!E14</f>
        <v>Vyplň údaj</v>
      </c>
      <c r="F18" s="141"/>
      <c r="G18" s="141"/>
      <c r="H18" s="141"/>
      <c r="I18" s="137" t="s">
        <v>30</v>
      </c>
      <c r="J18" s="36" t="str">
        <f>'Rekapitulace zakázky'!AN14</f>
        <v>Vyplň údaj</v>
      </c>
      <c r="K18" s="41"/>
      <c r="L18" s="41"/>
      <c r="M18" s="13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13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7" t="s">
        <v>33</v>
      </c>
      <c r="E20" s="41"/>
      <c r="F20" s="41"/>
      <c r="G20" s="41"/>
      <c r="H20" s="41"/>
      <c r="I20" s="137" t="s">
        <v>27</v>
      </c>
      <c r="J20" s="141" t="s">
        <v>34</v>
      </c>
      <c r="K20" s="41"/>
      <c r="L20" s="41"/>
      <c r="M20" s="13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1" t="s">
        <v>35</v>
      </c>
      <c r="F21" s="41"/>
      <c r="G21" s="41"/>
      <c r="H21" s="41"/>
      <c r="I21" s="137" t="s">
        <v>30</v>
      </c>
      <c r="J21" s="141" t="s">
        <v>20</v>
      </c>
      <c r="K21" s="41"/>
      <c r="L21" s="41"/>
      <c r="M21" s="13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3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37" t="s">
        <v>27</v>
      </c>
      <c r="J23" s="141" t="s">
        <v>20</v>
      </c>
      <c r="K23" s="41"/>
      <c r="L23" s="41"/>
      <c r="M23" s="13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1" t="s">
        <v>37</v>
      </c>
      <c r="F24" s="41"/>
      <c r="G24" s="41"/>
      <c r="H24" s="41"/>
      <c r="I24" s="137" t="s">
        <v>30</v>
      </c>
      <c r="J24" s="141" t="s">
        <v>20</v>
      </c>
      <c r="K24" s="41"/>
      <c r="L24" s="41"/>
      <c r="M24" s="13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3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7" t="s">
        <v>38</v>
      </c>
      <c r="E26" s="41"/>
      <c r="F26" s="41"/>
      <c r="G26" s="41"/>
      <c r="H26" s="41"/>
      <c r="I26" s="41"/>
      <c r="J26" s="41"/>
      <c r="K26" s="41"/>
      <c r="L26" s="41"/>
      <c r="M26" s="13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3"/>
      <c r="B27" s="144"/>
      <c r="C27" s="143"/>
      <c r="D27" s="143"/>
      <c r="E27" s="145" t="s">
        <v>20</v>
      </c>
      <c r="F27" s="145"/>
      <c r="G27" s="145"/>
      <c r="H27" s="145"/>
      <c r="I27" s="143"/>
      <c r="J27" s="143"/>
      <c r="K27" s="143"/>
      <c r="L27" s="143"/>
      <c r="M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3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7"/>
      <c r="E29" s="147"/>
      <c r="F29" s="147"/>
      <c r="G29" s="147"/>
      <c r="H29" s="147"/>
      <c r="I29" s="147"/>
      <c r="J29" s="147"/>
      <c r="K29" s="147"/>
      <c r="L29" s="147"/>
      <c r="M29" s="13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>
      <c r="A30" s="41"/>
      <c r="B30" s="47"/>
      <c r="C30" s="41"/>
      <c r="D30" s="41"/>
      <c r="E30" s="137" t="s">
        <v>119</v>
      </c>
      <c r="F30" s="41"/>
      <c r="G30" s="41"/>
      <c r="H30" s="41"/>
      <c r="I30" s="41"/>
      <c r="J30" s="41"/>
      <c r="K30" s="148">
        <f>I61</f>
        <v>0</v>
      </c>
      <c r="L30" s="41"/>
      <c r="M30" s="13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2">
      <c r="A31" s="41"/>
      <c r="B31" s="47"/>
      <c r="C31" s="41"/>
      <c r="D31" s="41"/>
      <c r="E31" s="137" t="s">
        <v>120</v>
      </c>
      <c r="F31" s="41"/>
      <c r="G31" s="41"/>
      <c r="H31" s="41"/>
      <c r="I31" s="41"/>
      <c r="J31" s="41"/>
      <c r="K31" s="148">
        <f>J61</f>
        <v>0</v>
      </c>
      <c r="L31" s="41"/>
      <c r="M31" s="13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49" t="s">
        <v>40</v>
      </c>
      <c r="E32" s="41"/>
      <c r="F32" s="41"/>
      <c r="G32" s="41"/>
      <c r="H32" s="41"/>
      <c r="I32" s="41"/>
      <c r="J32" s="41"/>
      <c r="K32" s="150">
        <f>ROUND(K87,2)</f>
        <v>0</v>
      </c>
      <c r="L32" s="41"/>
      <c r="M32" s="13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47"/>
      <c r="E33" s="147"/>
      <c r="F33" s="147"/>
      <c r="G33" s="147"/>
      <c r="H33" s="147"/>
      <c r="I33" s="147"/>
      <c r="J33" s="147"/>
      <c r="K33" s="147"/>
      <c r="L33" s="147"/>
      <c r="M33" s="13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1" t="s">
        <v>42</v>
      </c>
      <c r="G34" s="41"/>
      <c r="H34" s="41"/>
      <c r="I34" s="151" t="s">
        <v>41</v>
      </c>
      <c r="J34" s="41"/>
      <c r="K34" s="151" t="s">
        <v>43</v>
      </c>
      <c r="L34" s="41"/>
      <c r="M34" s="13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2" t="s">
        <v>44</v>
      </c>
      <c r="E35" s="137" t="s">
        <v>45</v>
      </c>
      <c r="F35" s="148">
        <f>ROUND((SUM(BE87:BE197)),2)</f>
        <v>0</v>
      </c>
      <c r="G35" s="41"/>
      <c r="H35" s="41"/>
      <c r="I35" s="153">
        <v>0.21</v>
      </c>
      <c r="J35" s="41"/>
      <c r="K35" s="148">
        <f>ROUND(((SUM(BE87:BE197))*I35),2)</f>
        <v>0</v>
      </c>
      <c r="L35" s="41"/>
      <c r="M35" s="13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37" t="s">
        <v>46</v>
      </c>
      <c r="F36" s="148">
        <f>ROUND((SUM(BF87:BF197)),2)</f>
        <v>0</v>
      </c>
      <c r="G36" s="41"/>
      <c r="H36" s="41"/>
      <c r="I36" s="153">
        <v>0.12</v>
      </c>
      <c r="J36" s="41"/>
      <c r="K36" s="148">
        <f>ROUND(((SUM(BF87:BF197))*I36),2)</f>
        <v>0</v>
      </c>
      <c r="L36" s="41"/>
      <c r="M36" s="13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7" t="s">
        <v>47</v>
      </c>
      <c r="F37" s="148">
        <f>ROUND((SUM(BG87:BG197)),2)</f>
        <v>0</v>
      </c>
      <c r="G37" s="41"/>
      <c r="H37" s="41"/>
      <c r="I37" s="153">
        <v>0.21</v>
      </c>
      <c r="J37" s="41"/>
      <c r="K37" s="148">
        <f>0</f>
        <v>0</v>
      </c>
      <c r="L37" s="41"/>
      <c r="M37" s="13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37" t="s">
        <v>48</v>
      </c>
      <c r="F38" s="148">
        <f>ROUND((SUM(BH87:BH197)),2)</f>
        <v>0</v>
      </c>
      <c r="G38" s="41"/>
      <c r="H38" s="41"/>
      <c r="I38" s="153">
        <v>0.12</v>
      </c>
      <c r="J38" s="41"/>
      <c r="K38" s="148">
        <f>0</f>
        <v>0</v>
      </c>
      <c r="L38" s="41"/>
      <c r="M38" s="13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37" t="s">
        <v>49</v>
      </c>
      <c r="F39" s="148">
        <f>ROUND((SUM(BI87:BI197)),2)</f>
        <v>0</v>
      </c>
      <c r="G39" s="41"/>
      <c r="H39" s="41"/>
      <c r="I39" s="153">
        <v>0</v>
      </c>
      <c r="J39" s="41"/>
      <c r="K39" s="148">
        <f>0</f>
        <v>0</v>
      </c>
      <c r="L39" s="41"/>
      <c r="M39" s="13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13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54"/>
      <c r="D41" s="155" t="s">
        <v>50</v>
      </c>
      <c r="E41" s="156"/>
      <c r="F41" s="156"/>
      <c r="G41" s="157" t="s">
        <v>51</v>
      </c>
      <c r="H41" s="158" t="s">
        <v>52</v>
      </c>
      <c r="I41" s="156"/>
      <c r="J41" s="156"/>
      <c r="K41" s="159">
        <f>SUM(K32:K39)</f>
        <v>0</v>
      </c>
      <c r="L41" s="160"/>
      <c r="M41" s="13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3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3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121</v>
      </c>
      <c r="D47" s="43"/>
      <c r="E47" s="43"/>
      <c r="F47" s="43"/>
      <c r="G47" s="43"/>
      <c r="H47" s="43"/>
      <c r="I47" s="43"/>
      <c r="J47" s="43"/>
      <c r="K47" s="43"/>
      <c r="L47" s="43"/>
      <c r="M47" s="13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3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17</v>
      </c>
      <c r="D49" s="43"/>
      <c r="E49" s="43"/>
      <c r="F49" s="43"/>
      <c r="G49" s="43"/>
      <c r="H49" s="43"/>
      <c r="I49" s="43"/>
      <c r="J49" s="43"/>
      <c r="K49" s="43"/>
      <c r="L49" s="43"/>
      <c r="M49" s="13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65" t="str">
        <f>E7</f>
        <v>VT Ostravice, Staré Město, km 25,300 - 25,600, oprava opevnění</v>
      </c>
      <c r="F50" s="35"/>
      <c r="G50" s="35"/>
      <c r="H50" s="35"/>
      <c r="I50" s="43"/>
      <c r="J50" s="43"/>
      <c r="K50" s="43"/>
      <c r="L50" s="43"/>
      <c r="M50" s="13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114</v>
      </c>
      <c r="D51" s="43"/>
      <c r="E51" s="43"/>
      <c r="F51" s="43"/>
      <c r="G51" s="43"/>
      <c r="H51" s="43"/>
      <c r="I51" s="43"/>
      <c r="J51" s="43"/>
      <c r="K51" s="43"/>
      <c r="L51" s="43"/>
      <c r="M51" s="13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72" t="str">
        <f>E9</f>
        <v>22045-14XT-PA-01 - Oprava opevnění</v>
      </c>
      <c r="F52" s="43"/>
      <c r="G52" s="43"/>
      <c r="H52" s="43"/>
      <c r="I52" s="43"/>
      <c r="J52" s="43"/>
      <c r="K52" s="43"/>
      <c r="L52" s="43"/>
      <c r="M52" s="13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3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2" customHeight="1">
      <c r="A54" s="41"/>
      <c r="B54" s="42"/>
      <c r="C54" s="35" t="s">
        <v>22</v>
      </c>
      <c r="D54" s="43"/>
      <c r="E54" s="43"/>
      <c r="F54" s="30" t="str">
        <f>F12</f>
        <v>k.ú. Staré Město u Frýku Místku</v>
      </c>
      <c r="G54" s="43"/>
      <c r="H54" s="43"/>
      <c r="I54" s="35" t="s">
        <v>24</v>
      </c>
      <c r="J54" s="75" t="str">
        <f>IF(J12="","",J12)</f>
        <v>11. 6. 2023</v>
      </c>
      <c r="K54" s="43"/>
      <c r="L54" s="43"/>
      <c r="M54" s="13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3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25.65" customHeight="1">
      <c r="A56" s="41"/>
      <c r="B56" s="42"/>
      <c r="C56" s="35" t="s">
        <v>26</v>
      </c>
      <c r="D56" s="43"/>
      <c r="E56" s="43"/>
      <c r="F56" s="30" t="str">
        <f>E15</f>
        <v>Povodí Odry, s.p.</v>
      </c>
      <c r="G56" s="43"/>
      <c r="H56" s="43"/>
      <c r="I56" s="35" t="s">
        <v>33</v>
      </c>
      <c r="J56" s="39" t="str">
        <f>E21</f>
        <v>Regioprojekt Brno, s.r.o.</v>
      </c>
      <c r="K56" s="43"/>
      <c r="L56" s="43"/>
      <c r="M56" s="13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5.15" customHeight="1">
      <c r="A57" s="41"/>
      <c r="B57" s="42"/>
      <c r="C57" s="35" t="s">
        <v>31</v>
      </c>
      <c r="D57" s="43"/>
      <c r="E57" s="43"/>
      <c r="F57" s="30" t="str">
        <f>IF(E18="","",E18)</f>
        <v>Vyplň údaj</v>
      </c>
      <c r="G57" s="43"/>
      <c r="H57" s="43"/>
      <c r="I57" s="35" t="s">
        <v>36</v>
      </c>
      <c r="J57" s="39" t="str">
        <f>E24</f>
        <v>Ing. Alena Petříková</v>
      </c>
      <c r="K57" s="43"/>
      <c r="L57" s="43"/>
      <c r="M57" s="13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3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29.25" customHeight="1">
      <c r="A59" s="41"/>
      <c r="B59" s="42"/>
      <c r="C59" s="166" t="s">
        <v>122</v>
      </c>
      <c r="D59" s="167"/>
      <c r="E59" s="167"/>
      <c r="F59" s="167"/>
      <c r="G59" s="167"/>
      <c r="H59" s="167"/>
      <c r="I59" s="168" t="s">
        <v>123</v>
      </c>
      <c r="J59" s="168" t="s">
        <v>124</v>
      </c>
      <c r="K59" s="168" t="s">
        <v>125</v>
      </c>
      <c r="L59" s="167"/>
      <c r="M59" s="13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3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47" s="2" customFormat="1" ht="22.8" customHeight="1">
      <c r="A61" s="41"/>
      <c r="B61" s="42"/>
      <c r="C61" s="169" t="s">
        <v>74</v>
      </c>
      <c r="D61" s="43"/>
      <c r="E61" s="43"/>
      <c r="F61" s="43"/>
      <c r="G61" s="43"/>
      <c r="H61" s="43"/>
      <c r="I61" s="105">
        <f>Q87</f>
        <v>0</v>
      </c>
      <c r="J61" s="105">
        <f>R87</f>
        <v>0</v>
      </c>
      <c r="K61" s="105">
        <f>K87</f>
        <v>0</v>
      </c>
      <c r="L61" s="43"/>
      <c r="M61" s="13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U61" s="20" t="s">
        <v>126</v>
      </c>
    </row>
    <row r="62" spans="1:31" s="9" customFormat="1" ht="24.95" customHeight="1">
      <c r="A62" s="9"/>
      <c r="B62" s="170"/>
      <c r="C62" s="171"/>
      <c r="D62" s="172" t="s">
        <v>127</v>
      </c>
      <c r="E62" s="173"/>
      <c r="F62" s="173"/>
      <c r="G62" s="173"/>
      <c r="H62" s="173"/>
      <c r="I62" s="174">
        <f>Q88</f>
        <v>0</v>
      </c>
      <c r="J62" s="174">
        <f>R88</f>
        <v>0</v>
      </c>
      <c r="K62" s="174">
        <f>K88</f>
        <v>0</v>
      </c>
      <c r="L62" s="171"/>
      <c r="M62" s="17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6"/>
      <c r="C63" s="177"/>
      <c r="D63" s="178" t="s">
        <v>128</v>
      </c>
      <c r="E63" s="179"/>
      <c r="F63" s="179"/>
      <c r="G63" s="179"/>
      <c r="H63" s="179"/>
      <c r="I63" s="180">
        <f>Q89</f>
        <v>0</v>
      </c>
      <c r="J63" s="180">
        <f>R89</f>
        <v>0</v>
      </c>
      <c r="K63" s="180">
        <f>K89</f>
        <v>0</v>
      </c>
      <c r="L63" s="177"/>
      <c r="M63" s="18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6"/>
      <c r="C64" s="177"/>
      <c r="D64" s="178" t="s">
        <v>129</v>
      </c>
      <c r="E64" s="179"/>
      <c r="F64" s="179"/>
      <c r="G64" s="179"/>
      <c r="H64" s="179"/>
      <c r="I64" s="180">
        <f>Q162</f>
        <v>0</v>
      </c>
      <c r="J64" s="180">
        <f>R162</f>
        <v>0</v>
      </c>
      <c r="K64" s="180">
        <f>K162</f>
        <v>0</v>
      </c>
      <c r="L64" s="177"/>
      <c r="M64" s="18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6"/>
      <c r="C65" s="177"/>
      <c r="D65" s="178" t="s">
        <v>130</v>
      </c>
      <c r="E65" s="179"/>
      <c r="F65" s="179"/>
      <c r="G65" s="179"/>
      <c r="H65" s="179"/>
      <c r="I65" s="180">
        <f>Q167</f>
        <v>0</v>
      </c>
      <c r="J65" s="180">
        <f>R167</f>
        <v>0</v>
      </c>
      <c r="K65" s="180">
        <f>K167</f>
        <v>0</v>
      </c>
      <c r="L65" s="177"/>
      <c r="M65" s="18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6"/>
      <c r="C66" s="177"/>
      <c r="D66" s="178" t="s">
        <v>131</v>
      </c>
      <c r="E66" s="179"/>
      <c r="F66" s="179"/>
      <c r="G66" s="179"/>
      <c r="H66" s="179"/>
      <c r="I66" s="180">
        <f>Q190</f>
        <v>0</v>
      </c>
      <c r="J66" s="180">
        <f>R190</f>
        <v>0</v>
      </c>
      <c r="K66" s="180">
        <f>K190</f>
        <v>0</v>
      </c>
      <c r="L66" s="177"/>
      <c r="M66" s="18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6"/>
      <c r="C67" s="177"/>
      <c r="D67" s="178" t="s">
        <v>132</v>
      </c>
      <c r="E67" s="179"/>
      <c r="F67" s="179"/>
      <c r="G67" s="179"/>
      <c r="H67" s="179"/>
      <c r="I67" s="180">
        <f>Q195</f>
        <v>0</v>
      </c>
      <c r="J67" s="180">
        <f>R195</f>
        <v>0</v>
      </c>
      <c r="K67" s="180">
        <f>K195</f>
        <v>0</v>
      </c>
      <c r="L67" s="177"/>
      <c r="M67" s="18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39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6.95" customHeight="1">
      <c r="A69" s="41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139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3" spans="1:31" s="2" customFormat="1" ht="6.95" customHeight="1">
      <c r="A73" s="41"/>
      <c r="B73" s="64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13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4.95" customHeight="1">
      <c r="A74" s="41"/>
      <c r="B74" s="42"/>
      <c r="C74" s="26" t="s">
        <v>133</v>
      </c>
      <c r="D74" s="43"/>
      <c r="E74" s="43"/>
      <c r="F74" s="43"/>
      <c r="G74" s="43"/>
      <c r="H74" s="43"/>
      <c r="I74" s="43"/>
      <c r="J74" s="43"/>
      <c r="K74" s="43"/>
      <c r="L74" s="43"/>
      <c r="M74" s="13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13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17</v>
      </c>
      <c r="D76" s="43"/>
      <c r="E76" s="43"/>
      <c r="F76" s="43"/>
      <c r="G76" s="43"/>
      <c r="H76" s="43"/>
      <c r="I76" s="43"/>
      <c r="J76" s="43"/>
      <c r="K76" s="43"/>
      <c r="L76" s="43"/>
      <c r="M76" s="13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165" t="str">
        <f>E7</f>
        <v>VT Ostravice, Staré Město, km 25,300 - 25,600, oprava opevnění</v>
      </c>
      <c r="F77" s="35"/>
      <c r="G77" s="35"/>
      <c r="H77" s="35"/>
      <c r="I77" s="43"/>
      <c r="J77" s="43"/>
      <c r="K77" s="43"/>
      <c r="L77" s="43"/>
      <c r="M77" s="13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114</v>
      </c>
      <c r="D78" s="43"/>
      <c r="E78" s="43"/>
      <c r="F78" s="43"/>
      <c r="G78" s="43"/>
      <c r="H78" s="43"/>
      <c r="I78" s="43"/>
      <c r="J78" s="43"/>
      <c r="K78" s="43"/>
      <c r="L78" s="43"/>
      <c r="M78" s="13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6.5" customHeight="1">
      <c r="A79" s="41"/>
      <c r="B79" s="42"/>
      <c r="C79" s="43"/>
      <c r="D79" s="43"/>
      <c r="E79" s="72" t="str">
        <f>E9</f>
        <v>22045-14XT-PA-01 - Oprava opevnění</v>
      </c>
      <c r="F79" s="43"/>
      <c r="G79" s="43"/>
      <c r="H79" s="43"/>
      <c r="I79" s="43"/>
      <c r="J79" s="43"/>
      <c r="K79" s="43"/>
      <c r="L79" s="43"/>
      <c r="M79" s="13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13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22</v>
      </c>
      <c r="D81" s="43"/>
      <c r="E81" s="43"/>
      <c r="F81" s="30" t="str">
        <f>F12</f>
        <v>k.ú. Staré Město u Frýku Místku</v>
      </c>
      <c r="G81" s="43"/>
      <c r="H81" s="43"/>
      <c r="I81" s="35" t="s">
        <v>24</v>
      </c>
      <c r="J81" s="75" t="str">
        <f>IF(J12="","",J12)</f>
        <v>11. 6. 2023</v>
      </c>
      <c r="K81" s="43"/>
      <c r="L81" s="43"/>
      <c r="M81" s="13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139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25.65" customHeight="1">
      <c r="A83" s="41"/>
      <c r="B83" s="42"/>
      <c r="C83" s="35" t="s">
        <v>26</v>
      </c>
      <c r="D83" s="43"/>
      <c r="E83" s="43"/>
      <c r="F83" s="30" t="str">
        <f>E15</f>
        <v>Povodí Odry, s.p.</v>
      </c>
      <c r="G83" s="43"/>
      <c r="H83" s="43"/>
      <c r="I83" s="35" t="s">
        <v>33</v>
      </c>
      <c r="J83" s="39" t="str">
        <f>E21</f>
        <v>Regioprojekt Brno, s.r.o.</v>
      </c>
      <c r="K83" s="43"/>
      <c r="L83" s="43"/>
      <c r="M83" s="139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31</v>
      </c>
      <c r="D84" s="43"/>
      <c r="E84" s="43"/>
      <c r="F84" s="30" t="str">
        <f>IF(E18="","",E18)</f>
        <v>Vyplň údaj</v>
      </c>
      <c r="G84" s="43"/>
      <c r="H84" s="43"/>
      <c r="I84" s="35" t="s">
        <v>36</v>
      </c>
      <c r="J84" s="39" t="str">
        <f>E24</f>
        <v>Ing. Alena Petříková</v>
      </c>
      <c r="K84" s="43"/>
      <c r="L84" s="43"/>
      <c r="M84" s="139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139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82"/>
      <c r="B86" s="183"/>
      <c r="C86" s="184" t="s">
        <v>134</v>
      </c>
      <c r="D86" s="185" t="s">
        <v>59</v>
      </c>
      <c r="E86" s="185" t="s">
        <v>55</v>
      </c>
      <c r="F86" s="185" t="s">
        <v>56</v>
      </c>
      <c r="G86" s="185" t="s">
        <v>135</v>
      </c>
      <c r="H86" s="185" t="s">
        <v>136</v>
      </c>
      <c r="I86" s="185" t="s">
        <v>137</v>
      </c>
      <c r="J86" s="185" t="s">
        <v>138</v>
      </c>
      <c r="K86" s="185" t="s">
        <v>125</v>
      </c>
      <c r="L86" s="186" t="s">
        <v>139</v>
      </c>
      <c r="M86" s="187"/>
      <c r="N86" s="95" t="s">
        <v>20</v>
      </c>
      <c r="O86" s="96" t="s">
        <v>44</v>
      </c>
      <c r="P86" s="96" t="s">
        <v>140</v>
      </c>
      <c r="Q86" s="96" t="s">
        <v>141</v>
      </c>
      <c r="R86" s="96" t="s">
        <v>142</v>
      </c>
      <c r="S86" s="96" t="s">
        <v>143</v>
      </c>
      <c r="T86" s="96" t="s">
        <v>144</v>
      </c>
      <c r="U86" s="96" t="s">
        <v>145</v>
      </c>
      <c r="V86" s="96" t="s">
        <v>146</v>
      </c>
      <c r="W86" s="96" t="s">
        <v>147</v>
      </c>
      <c r="X86" s="97" t="s">
        <v>148</v>
      </c>
      <c r="Y86" s="182"/>
      <c r="Z86" s="182"/>
      <c r="AA86" s="182"/>
      <c r="AB86" s="182"/>
      <c r="AC86" s="182"/>
      <c r="AD86" s="182"/>
      <c r="AE86" s="182"/>
    </row>
    <row r="87" spans="1:63" s="2" customFormat="1" ht="22.8" customHeight="1">
      <c r="A87" s="41"/>
      <c r="B87" s="42"/>
      <c r="C87" s="102" t="s">
        <v>149</v>
      </c>
      <c r="D87" s="43"/>
      <c r="E87" s="43"/>
      <c r="F87" s="43"/>
      <c r="G87" s="43"/>
      <c r="H87" s="43"/>
      <c r="I87" s="43"/>
      <c r="J87" s="43"/>
      <c r="K87" s="188">
        <f>BK87</f>
        <v>0</v>
      </c>
      <c r="L87" s="43"/>
      <c r="M87" s="47"/>
      <c r="N87" s="98"/>
      <c r="O87" s="189"/>
      <c r="P87" s="99"/>
      <c r="Q87" s="190">
        <f>Q88</f>
        <v>0</v>
      </c>
      <c r="R87" s="190">
        <f>R88</f>
        <v>0</v>
      </c>
      <c r="S87" s="99"/>
      <c r="T87" s="191">
        <f>T88</f>
        <v>0</v>
      </c>
      <c r="U87" s="99"/>
      <c r="V87" s="191">
        <f>V88</f>
        <v>3338.5065239999994</v>
      </c>
      <c r="W87" s="99"/>
      <c r="X87" s="192">
        <f>X88</f>
        <v>1429.9560000000001</v>
      </c>
      <c r="Y87" s="41"/>
      <c r="Z87" s="41"/>
      <c r="AA87" s="41"/>
      <c r="AB87" s="41"/>
      <c r="AC87" s="41"/>
      <c r="AD87" s="41"/>
      <c r="AE87" s="41"/>
      <c r="AT87" s="20" t="s">
        <v>75</v>
      </c>
      <c r="AU87" s="20" t="s">
        <v>126</v>
      </c>
      <c r="BK87" s="193">
        <f>BK88</f>
        <v>0</v>
      </c>
    </row>
    <row r="88" spans="1:63" s="12" customFormat="1" ht="25.9" customHeight="1">
      <c r="A88" s="12"/>
      <c r="B88" s="194"/>
      <c r="C88" s="195"/>
      <c r="D88" s="196" t="s">
        <v>75</v>
      </c>
      <c r="E88" s="197" t="s">
        <v>150</v>
      </c>
      <c r="F88" s="197" t="s">
        <v>151</v>
      </c>
      <c r="G88" s="195"/>
      <c r="H88" s="195"/>
      <c r="I88" s="198"/>
      <c r="J88" s="198"/>
      <c r="K88" s="199">
        <f>BK88</f>
        <v>0</v>
      </c>
      <c r="L88" s="195"/>
      <c r="M88" s="200"/>
      <c r="N88" s="201"/>
      <c r="O88" s="202"/>
      <c r="P88" s="202"/>
      <c r="Q88" s="203">
        <f>Q89+Q162+Q167+Q190+Q195</f>
        <v>0</v>
      </c>
      <c r="R88" s="203">
        <f>R89+R162+R167+R190+R195</f>
        <v>0</v>
      </c>
      <c r="S88" s="202"/>
      <c r="T88" s="204">
        <f>T89+T162+T167+T190+T195</f>
        <v>0</v>
      </c>
      <c r="U88" s="202"/>
      <c r="V88" s="204">
        <f>V89+V162+V167+V190+V195</f>
        <v>3338.5065239999994</v>
      </c>
      <c r="W88" s="202"/>
      <c r="X88" s="205">
        <f>X89+X162+X167+X190+X195</f>
        <v>1429.9560000000001</v>
      </c>
      <c r="Y88" s="12"/>
      <c r="Z88" s="12"/>
      <c r="AA88" s="12"/>
      <c r="AB88" s="12"/>
      <c r="AC88" s="12"/>
      <c r="AD88" s="12"/>
      <c r="AE88" s="12"/>
      <c r="AR88" s="206" t="s">
        <v>84</v>
      </c>
      <c r="AT88" s="207" t="s">
        <v>75</v>
      </c>
      <c r="AU88" s="207" t="s">
        <v>76</v>
      </c>
      <c r="AY88" s="206" t="s">
        <v>152</v>
      </c>
      <c r="BK88" s="208">
        <f>BK89+BK162+BK167+BK190+BK195</f>
        <v>0</v>
      </c>
    </row>
    <row r="89" spans="1:63" s="12" customFormat="1" ht="22.8" customHeight="1">
      <c r="A89" s="12"/>
      <c r="B89" s="194"/>
      <c r="C89" s="195"/>
      <c r="D89" s="196" t="s">
        <v>75</v>
      </c>
      <c r="E89" s="209" t="s">
        <v>84</v>
      </c>
      <c r="F89" s="209" t="s">
        <v>153</v>
      </c>
      <c r="G89" s="195"/>
      <c r="H89" s="195"/>
      <c r="I89" s="198"/>
      <c r="J89" s="198"/>
      <c r="K89" s="210">
        <f>BK89</f>
        <v>0</v>
      </c>
      <c r="L89" s="195"/>
      <c r="M89" s="200"/>
      <c r="N89" s="201"/>
      <c r="O89" s="202"/>
      <c r="P89" s="202"/>
      <c r="Q89" s="203">
        <f>SUM(Q90:Q161)</f>
        <v>0</v>
      </c>
      <c r="R89" s="203">
        <f>SUM(R90:R161)</f>
        <v>0</v>
      </c>
      <c r="S89" s="202"/>
      <c r="T89" s="204">
        <f>SUM(T90:T161)</f>
        <v>0</v>
      </c>
      <c r="U89" s="202"/>
      <c r="V89" s="204">
        <f>SUM(V90:V161)</f>
        <v>0.06875</v>
      </c>
      <c r="W89" s="202"/>
      <c r="X89" s="205">
        <f>SUM(X90:X161)</f>
        <v>1429.9560000000001</v>
      </c>
      <c r="Y89" s="12"/>
      <c r="Z89" s="12"/>
      <c r="AA89" s="12"/>
      <c r="AB89" s="12"/>
      <c r="AC89" s="12"/>
      <c r="AD89" s="12"/>
      <c r="AE89" s="12"/>
      <c r="AR89" s="206" t="s">
        <v>84</v>
      </c>
      <c r="AT89" s="207" t="s">
        <v>75</v>
      </c>
      <c r="AU89" s="207" t="s">
        <v>84</v>
      </c>
      <c r="AY89" s="206" t="s">
        <v>152</v>
      </c>
      <c r="BK89" s="208">
        <f>SUM(BK90:BK161)</f>
        <v>0</v>
      </c>
    </row>
    <row r="90" spans="1:65" s="2" customFormat="1" ht="24.15" customHeight="1">
      <c r="A90" s="41"/>
      <c r="B90" s="42"/>
      <c r="C90" s="211" t="s">
        <v>84</v>
      </c>
      <c r="D90" s="211" t="s">
        <v>154</v>
      </c>
      <c r="E90" s="212" t="s">
        <v>155</v>
      </c>
      <c r="F90" s="213" t="s">
        <v>156</v>
      </c>
      <c r="G90" s="214" t="s">
        <v>99</v>
      </c>
      <c r="H90" s="215">
        <v>600</v>
      </c>
      <c r="I90" s="216"/>
      <c r="J90" s="216"/>
      <c r="K90" s="217">
        <f>ROUND(P90*H90,2)</f>
        <v>0</v>
      </c>
      <c r="L90" s="213" t="s">
        <v>157</v>
      </c>
      <c r="M90" s="47"/>
      <c r="N90" s="218" t="s">
        <v>20</v>
      </c>
      <c r="O90" s="219" t="s">
        <v>45</v>
      </c>
      <c r="P90" s="220">
        <f>I90+J90</f>
        <v>0</v>
      </c>
      <c r="Q90" s="220">
        <f>ROUND(I90*H90,2)</f>
        <v>0</v>
      </c>
      <c r="R90" s="220">
        <f>ROUND(J90*H90,2)</f>
        <v>0</v>
      </c>
      <c r="S90" s="87"/>
      <c r="T90" s="221">
        <f>S90*H90</f>
        <v>0</v>
      </c>
      <c r="U90" s="221">
        <v>0</v>
      </c>
      <c r="V90" s="221">
        <f>U90*H90</f>
        <v>0</v>
      </c>
      <c r="W90" s="221">
        <v>0</v>
      </c>
      <c r="X90" s="222">
        <f>W90*H90</f>
        <v>0</v>
      </c>
      <c r="Y90" s="41"/>
      <c r="Z90" s="41"/>
      <c r="AA90" s="41"/>
      <c r="AB90" s="41"/>
      <c r="AC90" s="41"/>
      <c r="AD90" s="41"/>
      <c r="AE90" s="41"/>
      <c r="AR90" s="223" t="s">
        <v>158</v>
      </c>
      <c r="AT90" s="223" t="s">
        <v>154</v>
      </c>
      <c r="AU90" s="223" t="s">
        <v>86</v>
      </c>
      <c r="AY90" s="20" t="s">
        <v>152</v>
      </c>
      <c r="BE90" s="224">
        <f>IF(O90="základní",K90,0)</f>
        <v>0</v>
      </c>
      <c r="BF90" s="224">
        <f>IF(O90="snížená",K90,0)</f>
        <v>0</v>
      </c>
      <c r="BG90" s="224">
        <f>IF(O90="zákl. přenesená",K90,0)</f>
        <v>0</v>
      </c>
      <c r="BH90" s="224">
        <f>IF(O90="sníž. přenesená",K90,0)</f>
        <v>0</v>
      </c>
      <c r="BI90" s="224">
        <f>IF(O90="nulová",K90,0)</f>
        <v>0</v>
      </c>
      <c r="BJ90" s="20" t="s">
        <v>84</v>
      </c>
      <c r="BK90" s="224">
        <f>ROUND(P90*H90,2)</f>
        <v>0</v>
      </c>
      <c r="BL90" s="20" t="s">
        <v>158</v>
      </c>
      <c r="BM90" s="223" t="s">
        <v>159</v>
      </c>
    </row>
    <row r="91" spans="1:47" s="2" customFormat="1" ht="12">
      <c r="A91" s="41"/>
      <c r="B91" s="42"/>
      <c r="C91" s="43"/>
      <c r="D91" s="225" t="s">
        <v>160</v>
      </c>
      <c r="E91" s="43"/>
      <c r="F91" s="226" t="s">
        <v>161</v>
      </c>
      <c r="G91" s="43"/>
      <c r="H91" s="43"/>
      <c r="I91" s="227"/>
      <c r="J91" s="227"/>
      <c r="K91" s="43"/>
      <c r="L91" s="43"/>
      <c r="M91" s="47"/>
      <c r="N91" s="228"/>
      <c r="O91" s="229"/>
      <c r="P91" s="87"/>
      <c r="Q91" s="87"/>
      <c r="R91" s="87"/>
      <c r="S91" s="87"/>
      <c r="T91" s="87"/>
      <c r="U91" s="87"/>
      <c r="V91" s="87"/>
      <c r="W91" s="87"/>
      <c r="X91" s="88"/>
      <c r="Y91" s="41"/>
      <c r="Z91" s="41"/>
      <c r="AA91" s="41"/>
      <c r="AB91" s="41"/>
      <c r="AC91" s="41"/>
      <c r="AD91" s="41"/>
      <c r="AE91" s="41"/>
      <c r="AT91" s="20" t="s">
        <v>160</v>
      </c>
      <c r="AU91" s="20" t="s">
        <v>86</v>
      </c>
    </row>
    <row r="92" spans="1:51" s="13" customFormat="1" ht="12">
      <c r="A92" s="13"/>
      <c r="B92" s="230"/>
      <c r="C92" s="231"/>
      <c r="D92" s="232" t="s">
        <v>162</v>
      </c>
      <c r="E92" s="233" t="s">
        <v>20</v>
      </c>
      <c r="F92" s="234" t="s">
        <v>163</v>
      </c>
      <c r="G92" s="231"/>
      <c r="H92" s="235">
        <v>600</v>
      </c>
      <c r="I92" s="236"/>
      <c r="J92" s="236"/>
      <c r="K92" s="231"/>
      <c r="L92" s="231"/>
      <c r="M92" s="237"/>
      <c r="N92" s="238"/>
      <c r="O92" s="239"/>
      <c r="P92" s="239"/>
      <c r="Q92" s="239"/>
      <c r="R92" s="239"/>
      <c r="S92" s="239"/>
      <c r="T92" s="239"/>
      <c r="U92" s="239"/>
      <c r="V92" s="239"/>
      <c r="W92" s="239"/>
      <c r="X92" s="240"/>
      <c r="Y92" s="13"/>
      <c r="Z92" s="13"/>
      <c r="AA92" s="13"/>
      <c r="AB92" s="13"/>
      <c r="AC92" s="13"/>
      <c r="AD92" s="13"/>
      <c r="AE92" s="13"/>
      <c r="AT92" s="241" t="s">
        <v>162</v>
      </c>
      <c r="AU92" s="241" t="s">
        <v>86</v>
      </c>
      <c r="AV92" s="13" t="s">
        <v>86</v>
      </c>
      <c r="AW92" s="13" t="s">
        <v>5</v>
      </c>
      <c r="AX92" s="13" t="s">
        <v>84</v>
      </c>
      <c r="AY92" s="241" t="s">
        <v>152</v>
      </c>
    </row>
    <row r="93" spans="1:65" s="2" customFormat="1" ht="16.5" customHeight="1">
      <c r="A93" s="41"/>
      <c r="B93" s="42"/>
      <c r="C93" s="211" t="s">
        <v>86</v>
      </c>
      <c r="D93" s="211" t="s">
        <v>154</v>
      </c>
      <c r="E93" s="212" t="s">
        <v>164</v>
      </c>
      <c r="F93" s="213" t="s">
        <v>165</v>
      </c>
      <c r="G93" s="214" t="s">
        <v>166</v>
      </c>
      <c r="H93" s="215">
        <v>1</v>
      </c>
      <c r="I93" s="216"/>
      <c r="J93" s="216"/>
      <c r="K93" s="217">
        <f>ROUND(P93*H93,2)</f>
        <v>0</v>
      </c>
      <c r="L93" s="213" t="s">
        <v>20</v>
      </c>
      <c r="M93" s="47"/>
      <c r="N93" s="218" t="s">
        <v>20</v>
      </c>
      <c r="O93" s="219" t="s">
        <v>45</v>
      </c>
      <c r="P93" s="220">
        <f>I93+J93</f>
        <v>0</v>
      </c>
      <c r="Q93" s="220">
        <f>ROUND(I93*H93,2)</f>
        <v>0</v>
      </c>
      <c r="R93" s="220">
        <f>ROUND(J93*H93,2)</f>
        <v>0</v>
      </c>
      <c r="S93" s="87"/>
      <c r="T93" s="221">
        <f>S93*H93</f>
        <v>0</v>
      </c>
      <c r="U93" s="221">
        <v>0</v>
      </c>
      <c r="V93" s="221">
        <f>U93*H93</f>
        <v>0</v>
      </c>
      <c r="W93" s="221">
        <v>0</v>
      </c>
      <c r="X93" s="222">
        <f>W93*H93</f>
        <v>0</v>
      </c>
      <c r="Y93" s="41"/>
      <c r="Z93" s="41"/>
      <c r="AA93" s="41"/>
      <c r="AB93" s="41"/>
      <c r="AC93" s="41"/>
      <c r="AD93" s="41"/>
      <c r="AE93" s="41"/>
      <c r="AR93" s="223" t="s">
        <v>158</v>
      </c>
      <c r="AT93" s="223" t="s">
        <v>154</v>
      </c>
      <c r="AU93" s="223" t="s">
        <v>86</v>
      </c>
      <c r="AY93" s="20" t="s">
        <v>152</v>
      </c>
      <c r="BE93" s="224">
        <f>IF(O93="základní",K93,0)</f>
        <v>0</v>
      </c>
      <c r="BF93" s="224">
        <f>IF(O93="snížená",K93,0)</f>
        <v>0</v>
      </c>
      <c r="BG93" s="224">
        <f>IF(O93="zákl. přenesená",K93,0)</f>
        <v>0</v>
      </c>
      <c r="BH93" s="224">
        <f>IF(O93="sníž. přenesená",K93,0)</f>
        <v>0</v>
      </c>
      <c r="BI93" s="224">
        <f>IF(O93="nulová",K93,0)</f>
        <v>0</v>
      </c>
      <c r="BJ93" s="20" t="s">
        <v>84</v>
      </c>
      <c r="BK93" s="224">
        <f>ROUND(P93*H93,2)</f>
        <v>0</v>
      </c>
      <c r="BL93" s="20" t="s">
        <v>158</v>
      </c>
      <c r="BM93" s="223" t="s">
        <v>167</v>
      </c>
    </row>
    <row r="94" spans="1:47" s="2" customFormat="1" ht="12">
      <c r="A94" s="41"/>
      <c r="B94" s="42"/>
      <c r="C94" s="43"/>
      <c r="D94" s="232" t="s">
        <v>168</v>
      </c>
      <c r="E94" s="43"/>
      <c r="F94" s="242" t="s">
        <v>169</v>
      </c>
      <c r="G94" s="43"/>
      <c r="H94" s="43"/>
      <c r="I94" s="227"/>
      <c r="J94" s="227"/>
      <c r="K94" s="43"/>
      <c r="L94" s="43"/>
      <c r="M94" s="47"/>
      <c r="N94" s="228"/>
      <c r="O94" s="229"/>
      <c r="P94" s="87"/>
      <c r="Q94" s="87"/>
      <c r="R94" s="87"/>
      <c r="S94" s="87"/>
      <c r="T94" s="87"/>
      <c r="U94" s="87"/>
      <c r="V94" s="87"/>
      <c r="W94" s="87"/>
      <c r="X94" s="88"/>
      <c r="Y94" s="41"/>
      <c r="Z94" s="41"/>
      <c r="AA94" s="41"/>
      <c r="AB94" s="41"/>
      <c r="AC94" s="41"/>
      <c r="AD94" s="41"/>
      <c r="AE94" s="41"/>
      <c r="AT94" s="20" t="s">
        <v>168</v>
      </c>
      <c r="AU94" s="20" t="s">
        <v>86</v>
      </c>
    </row>
    <row r="95" spans="1:65" s="2" customFormat="1" ht="24.15" customHeight="1">
      <c r="A95" s="41"/>
      <c r="B95" s="42"/>
      <c r="C95" s="211" t="s">
        <v>170</v>
      </c>
      <c r="D95" s="211" t="s">
        <v>154</v>
      </c>
      <c r="E95" s="212" t="s">
        <v>171</v>
      </c>
      <c r="F95" s="213" t="s">
        <v>172</v>
      </c>
      <c r="G95" s="214" t="s">
        <v>95</v>
      </c>
      <c r="H95" s="215">
        <v>654.77</v>
      </c>
      <c r="I95" s="216"/>
      <c r="J95" s="216"/>
      <c r="K95" s="217">
        <f>ROUND(P95*H95,2)</f>
        <v>0</v>
      </c>
      <c r="L95" s="213" t="s">
        <v>157</v>
      </c>
      <c r="M95" s="47"/>
      <c r="N95" s="218" t="s">
        <v>20</v>
      </c>
      <c r="O95" s="219" t="s">
        <v>45</v>
      </c>
      <c r="P95" s="220">
        <f>I95+J95</f>
        <v>0</v>
      </c>
      <c r="Q95" s="220">
        <f>ROUND(I95*H95,2)</f>
        <v>0</v>
      </c>
      <c r="R95" s="220">
        <f>ROUND(J95*H95,2)</f>
        <v>0</v>
      </c>
      <c r="S95" s="87"/>
      <c r="T95" s="221">
        <f>S95*H95</f>
        <v>0</v>
      </c>
      <c r="U95" s="221">
        <v>0</v>
      </c>
      <c r="V95" s="221">
        <f>U95*H95</f>
        <v>0</v>
      </c>
      <c r="W95" s="221">
        <v>1.8</v>
      </c>
      <c r="X95" s="222">
        <f>W95*H95</f>
        <v>1178.586</v>
      </c>
      <c r="Y95" s="41"/>
      <c r="Z95" s="41"/>
      <c r="AA95" s="41"/>
      <c r="AB95" s="41"/>
      <c r="AC95" s="41"/>
      <c r="AD95" s="41"/>
      <c r="AE95" s="41"/>
      <c r="AR95" s="223" t="s">
        <v>158</v>
      </c>
      <c r="AT95" s="223" t="s">
        <v>154</v>
      </c>
      <c r="AU95" s="223" t="s">
        <v>86</v>
      </c>
      <c r="AY95" s="20" t="s">
        <v>152</v>
      </c>
      <c r="BE95" s="224">
        <f>IF(O95="základní",K95,0)</f>
        <v>0</v>
      </c>
      <c r="BF95" s="224">
        <f>IF(O95="snížená",K95,0)</f>
        <v>0</v>
      </c>
      <c r="BG95" s="224">
        <f>IF(O95="zákl. přenesená",K95,0)</f>
        <v>0</v>
      </c>
      <c r="BH95" s="224">
        <f>IF(O95="sníž. přenesená",K95,0)</f>
        <v>0</v>
      </c>
      <c r="BI95" s="224">
        <f>IF(O95="nulová",K95,0)</f>
        <v>0</v>
      </c>
      <c r="BJ95" s="20" t="s">
        <v>84</v>
      </c>
      <c r="BK95" s="224">
        <f>ROUND(P95*H95,2)</f>
        <v>0</v>
      </c>
      <c r="BL95" s="20" t="s">
        <v>158</v>
      </c>
      <c r="BM95" s="223" t="s">
        <v>173</v>
      </c>
    </row>
    <row r="96" spans="1:47" s="2" customFormat="1" ht="12">
      <c r="A96" s="41"/>
      <c r="B96" s="42"/>
      <c r="C96" s="43"/>
      <c r="D96" s="225" t="s">
        <v>160</v>
      </c>
      <c r="E96" s="43"/>
      <c r="F96" s="226" t="s">
        <v>174</v>
      </c>
      <c r="G96" s="43"/>
      <c r="H96" s="43"/>
      <c r="I96" s="227"/>
      <c r="J96" s="227"/>
      <c r="K96" s="43"/>
      <c r="L96" s="43"/>
      <c r="M96" s="47"/>
      <c r="N96" s="228"/>
      <c r="O96" s="229"/>
      <c r="P96" s="87"/>
      <c r="Q96" s="87"/>
      <c r="R96" s="87"/>
      <c r="S96" s="87"/>
      <c r="T96" s="87"/>
      <c r="U96" s="87"/>
      <c r="V96" s="87"/>
      <c r="W96" s="87"/>
      <c r="X96" s="88"/>
      <c r="Y96" s="41"/>
      <c r="Z96" s="41"/>
      <c r="AA96" s="41"/>
      <c r="AB96" s="41"/>
      <c r="AC96" s="41"/>
      <c r="AD96" s="41"/>
      <c r="AE96" s="41"/>
      <c r="AT96" s="20" t="s">
        <v>160</v>
      </c>
      <c r="AU96" s="20" t="s">
        <v>86</v>
      </c>
    </row>
    <row r="97" spans="1:51" s="14" customFormat="1" ht="12">
      <c r="A97" s="14"/>
      <c r="B97" s="243"/>
      <c r="C97" s="244"/>
      <c r="D97" s="232" t="s">
        <v>162</v>
      </c>
      <c r="E97" s="245" t="s">
        <v>20</v>
      </c>
      <c r="F97" s="246" t="s">
        <v>175</v>
      </c>
      <c r="G97" s="244"/>
      <c r="H97" s="245" t="s">
        <v>20</v>
      </c>
      <c r="I97" s="247"/>
      <c r="J97" s="247"/>
      <c r="K97" s="244"/>
      <c r="L97" s="244"/>
      <c r="M97" s="248"/>
      <c r="N97" s="249"/>
      <c r="O97" s="250"/>
      <c r="P97" s="250"/>
      <c r="Q97" s="250"/>
      <c r="R97" s="250"/>
      <c r="S97" s="250"/>
      <c r="T97" s="250"/>
      <c r="U97" s="250"/>
      <c r="V97" s="250"/>
      <c r="W97" s="250"/>
      <c r="X97" s="251"/>
      <c r="Y97" s="14"/>
      <c r="Z97" s="14"/>
      <c r="AA97" s="14"/>
      <c r="AB97" s="14"/>
      <c r="AC97" s="14"/>
      <c r="AD97" s="14"/>
      <c r="AE97" s="14"/>
      <c r="AT97" s="252" t="s">
        <v>162</v>
      </c>
      <c r="AU97" s="252" t="s">
        <v>86</v>
      </c>
      <c r="AV97" s="14" t="s">
        <v>84</v>
      </c>
      <c r="AW97" s="14" t="s">
        <v>5</v>
      </c>
      <c r="AX97" s="14" t="s">
        <v>76</v>
      </c>
      <c r="AY97" s="252" t="s">
        <v>152</v>
      </c>
    </row>
    <row r="98" spans="1:51" s="13" customFormat="1" ht="12">
      <c r="A98" s="13"/>
      <c r="B98" s="230"/>
      <c r="C98" s="231"/>
      <c r="D98" s="232" t="s">
        <v>162</v>
      </c>
      <c r="E98" s="233" t="s">
        <v>20</v>
      </c>
      <c r="F98" s="234" t="s">
        <v>176</v>
      </c>
      <c r="G98" s="231"/>
      <c r="H98" s="235">
        <v>125.57</v>
      </c>
      <c r="I98" s="236"/>
      <c r="J98" s="236"/>
      <c r="K98" s="231"/>
      <c r="L98" s="231"/>
      <c r="M98" s="237"/>
      <c r="N98" s="238"/>
      <c r="O98" s="239"/>
      <c r="P98" s="239"/>
      <c r="Q98" s="239"/>
      <c r="R98" s="239"/>
      <c r="S98" s="239"/>
      <c r="T98" s="239"/>
      <c r="U98" s="239"/>
      <c r="V98" s="239"/>
      <c r="W98" s="239"/>
      <c r="X98" s="240"/>
      <c r="Y98" s="13"/>
      <c r="Z98" s="13"/>
      <c r="AA98" s="13"/>
      <c r="AB98" s="13"/>
      <c r="AC98" s="13"/>
      <c r="AD98" s="13"/>
      <c r="AE98" s="13"/>
      <c r="AT98" s="241" t="s">
        <v>162</v>
      </c>
      <c r="AU98" s="241" t="s">
        <v>86</v>
      </c>
      <c r="AV98" s="13" t="s">
        <v>86</v>
      </c>
      <c r="AW98" s="13" t="s">
        <v>5</v>
      </c>
      <c r="AX98" s="13" t="s">
        <v>76</v>
      </c>
      <c r="AY98" s="241" t="s">
        <v>152</v>
      </c>
    </row>
    <row r="99" spans="1:51" s="15" customFormat="1" ht="12">
      <c r="A99" s="15"/>
      <c r="B99" s="253"/>
      <c r="C99" s="254"/>
      <c r="D99" s="232" t="s">
        <v>162</v>
      </c>
      <c r="E99" s="255" t="s">
        <v>93</v>
      </c>
      <c r="F99" s="256" t="s">
        <v>177</v>
      </c>
      <c r="G99" s="254"/>
      <c r="H99" s="257">
        <v>125.57</v>
      </c>
      <c r="I99" s="258"/>
      <c r="J99" s="258"/>
      <c r="K99" s="254"/>
      <c r="L99" s="254"/>
      <c r="M99" s="259"/>
      <c r="N99" s="260"/>
      <c r="O99" s="261"/>
      <c r="P99" s="261"/>
      <c r="Q99" s="261"/>
      <c r="R99" s="261"/>
      <c r="S99" s="261"/>
      <c r="T99" s="261"/>
      <c r="U99" s="261"/>
      <c r="V99" s="261"/>
      <c r="W99" s="261"/>
      <c r="X99" s="262"/>
      <c r="Y99" s="15"/>
      <c r="Z99" s="15"/>
      <c r="AA99" s="15"/>
      <c r="AB99" s="15"/>
      <c r="AC99" s="15"/>
      <c r="AD99" s="15"/>
      <c r="AE99" s="15"/>
      <c r="AT99" s="263" t="s">
        <v>162</v>
      </c>
      <c r="AU99" s="263" t="s">
        <v>86</v>
      </c>
      <c r="AV99" s="15" t="s">
        <v>170</v>
      </c>
      <c r="AW99" s="15" t="s">
        <v>5</v>
      </c>
      <c r="AX99" s="15" t="s">
        <v>76</v>
      </c>
      <c r="AY99" s="263" t="s">
        <v>152</v>
      </c>
    </row>
    <row r="100" spans="1:51" s="13" customFormat="1" ht="12">
      <c r="A100" s="13"/>
      <c r="B100" s="230"/>
      <c r="C100" s="231"/>
      <c r="D100" s="232" t="s">
        <v>162</v>
      </c>
      <c r="E100" s="233" t="s">
        <v>20</v>
      </c>
      <c r="F100" s="234" t="s">
        <v>178</v>
      </c>
      <c r="G100" s="231"/>
      <c r="H100" s="235">
        <v>529.2</v>
      </c>
      <c r="I100" s="236"/>
      <c r="J100" s="236"/>
      <c r="K100" s="231"/>
      <c r="L100" s="231"/>
      <c r="M100" s="237"/>
      <c r="N100" s="238"/>
      <c r="O100" s="239"/>
      <c r="P100" s="239"/>
      <c r="Q100" s="239"/>
      <c r="R100" s="239"/>
      <c r="S100" s="239"/>
      <c r="T100" s="239"/>
      <c r="U100" s="239"/>
      <c r="V100" s="239"/>
      <c r="W100" s="239"/>
      <c r="X100" s="240"/>
      <c r="Y100" s="13"/>
      <c r="Z100" s="13"/>
      <c r="AA100" s="13"/>
      <c r="AB100" s="13"/>
      <c r="AC100" s="13"/>
      <c r="AD100" s="13"/>
      <c r="AE100" s="13"/>
      <c r="AT100" s="241" t="s">
        <v>162</v>
      </c>
      <c r="AU100" s="241" t="s">
        <v>86</v>
      </c>
      <c r="AV100" s="13" t="s">
        <v>86</v>
      </c>
      <c r="AW100" s="13" t="s">
        <v>5</v>
      </c>
      <c r="AX100" s="13" t="s">
        <v>76</v>
      </c>
      <c r="AY100" s="241" t="s">
        <v>152</v>
      </c>
    </row>
    <row r="101" spans="1:51" s="15" customFormat="1" ht="12">
      <c r="A101" s="15"/>
      <c r="B101" s="253"/>
      <c r="C101" s="254"/>
      <c r="D101" s="232" t="s">
        <v>162</v>
      </c>
      <c r="E101" s="255" t="s">
        <v>102</v>
      </c>
      <c r="F101" s="256" t="s">
        <v>177</v>
      </c>
      <c r="G101" s="254"/>
      <c r="H101" s="257">
        <v>529.2</v>
      </c>
      <c r="I101" s="258"/>
      <c r="J101" s="258"/>
      <c r="K101" s="254"/>
      <c r="L101" s="254"/>
      <c r="M101" s="259"/>
      <c r="N101" s="260"/>
      <c r="O101" s="261"/>
      <c r="P101" s="261"/>
      <c r="Q101" s="261"/>
      <c r="R101" s="261"/>
      <c r="S101" s="261"/>
      <c r="T101" s="261"/>
      <c r="U101" s="261"/>
      <c r="V101" s="261"/>
      <c r="W101" s="261"/>
      <c r="X101" s="262"/>
      <c r="Y101" s="15"/>
      <c r="Z101" s="15"/>
      <c r="AA101" s="15"/>
      <c r="AB101" s="15"/>
      <c r="AC101" s="15"/>
      <c r="AD101" s="15"/>
      <c r="AE101" s="15"/>
      <c r="AT101" s="263" t="s">
        <v>162</v>
      </c>
      <c r="AU101" s="263" t="s">
        <v>86</v>
      </c>
      <c r="AV101" s="15" t="s">
        <v>170</v>
      </c>
      <c r="AW101" s="15" t="s">
        <v>5</v>
      </c>
      <c r="AX101" s="15" t="s">
        <v>76</v>
      </c>
      <c r="AY101" s="263" t="s">
        <v>152</v>
      </c>
    </row>
    <row r="102" spans="1:51" s="16" customFormat="1" ht="12">
      <c r="A102" s="16"/>
      <c r="B102" s="264"/>
      <c r="C102" s="265"/>
      <c r="D102" s="232" t="s">
        <v>162</v>
      </c>
      <c r="E102" s="266" t="s">
        <v>20</v>
      </c>
      <c r="F102" s="267" t="s">
        <v>179</v>
      </c>
      <c r="G102" s="265"/>
      <c r="H102" s="268">
        <v>654.77</v>
      </c>
      <c r="I102" s="269"/>
      <c r="J102" s="269"/>
      <c r="K102" s="265"/>
      <c r="L102" s="265"/>
      <c r="M102" s="270"/>
      <c r="N102" s="271"/>
      <c r="O102" s="272"/>
      <c r="P102" s="272"/>
      <c r="Q102" s="272"/>
      <c r="R102" s="272"/>
      <c r="S102" s="272"/>
      <c r="T102" s="272"/>
      <c r="U102" s="272"/>
      <c r="V102" s="272"/>
      <c r="W102" s="272"/>
      <c r="X102" s="273"/>
      <c r="Y102" s="16"/>
      <c r="Z102" s="16"/>
      <c r="AA102" s="16"/>
      <c r="AB102" s="16"/>
      <c r="AC102" s="16"/>
      <c r="AD102" s="16"/>
      <c r="AE102" s="16"/>
      <c r="AT102" s="274" t="s">
        <v>162</v>
      </c>
      <c r="AU102" s="274" t="s">
        <v>86</v>
      </c>
      <c r="AV102" s="16" t="s">
        <v>158</v>
      </c>
      <c r="AW102" s="16" t="s">
        <v>5</v>
      </c>
      <c r="AX102" s="16" t="s">
        <v>84</v>
      </c>
      <c r="AY102" s="274" t="s">
        <v>152</v>
      </c>
    </row>
    <row r="103" spans="1:65" s="2" customFormat="1" ht="24.15" customHeight="1">
      <c r="A103" s="41"/>
      <c r="B103" s="42"/>
      <c r="C103" s="211" t="s">
        <v>158</v>
      </c>
      <c r="D103" s="211" t="s">
        <v>154</v>
      </c>
      <c r="E103" s="212" t="s">
        <v>180</v>
      </c>
      <c r="F103" s="213" t="s">
        <v>181</v>
      </c>
      <c r="G103" s="214" t="s">
        <v>95</v>
      </c>
      <c r="H103" s="215">
        <v>132.3</v>
      </c>
      <c r="I103" s="216"/>
      <c r="J103" s="216"/>
      <c r="K103" s="217">
        <f>ROUND(P103*H103,2)</f>
        <v>0</v>
      </c>
      <c r="L103" s="213" t="s">
        <v>157</v>
      </c>
      <c r="M103" s="47"/>
      <c r="N103" s="218" t="s">
        <v>20</v>
      </c>
      <c r="O103" s="219" t="s">
        <v>45</v>
      </c>
      <c r="P103" s="220">
        <f>I103+J103</f>
        <v>0</v>
      </c>
      <c r="Q103" s="220">
        <f>ROUND(I103*H103,2)</f>
        <v>0</v>
      </c>
      <c r="R103" s="220">
        <f>ROUND(J103*H103,2)</f>
        <v>0</v>
      </c>
      <c r="S103" s="87"/>
      <c r="T103" s="221">
        <f>S103*H103</f>
        <v>0</v>
      </c>
      <c r="U103" s="221">
        <v>0</v>
      </c>
      <c r="V103" s="221">
        <f>U103*H103</f>
        <v>0</v>
      </c>
      <c r="W103" s="221">
        <v>1.9</v>
      </c>
      <c r="X103" s="222">
        <f>W103*H103</f>
        <v>251.37</v>
      </c>
      <c r="Y103" s="41"/>
      <c r="Z103" s="41"/>
      <c r="AA103" s="41"/>
      <c r="AB103" s="41"/>
      <c r="AC103" s="41"/>
      <c r="AD103" s="41"/>
      <c r="AE103" s="41"/>
      <c r="AR103" s="223" t="s">
        <v>158</v>
      </c>
      <c r="AT103" s="223" t="s">
        <v>154</v>
      </c>
      <c r="AU103" s="223" t="s">
        <v>86</v>
      </c>
      <c r="AY103" s="20" t="s">
        <v>152</v>
      </c>
      <c r="BE103" s="224">
        <f>IF(O103="základní",K103,0)</f>
        <v>0</v>
      </c>
      <c r="BF103" s="224">
        <f>IF(O103="snížená",K103,0)</f>
        <v>0</v>
      </c>
      <c r="BG103" s="224">
        <f>IF(O103="zákl. přenesená",K103,0)</f>
        <v>0</v>
      </c>
      <c r="BH103" s="224">
        <f>IF(O103="sníž. přenesená",K103,0)</f>
        <v>0</v>
      </c>
      <c r="BI103" s="224">
        <f>IF(O103="nulová",K103,0)</f>
        <v>0</v>
      </c>
      <c r="BJ103" s="20" t="s">
        <v>84</v>
      </c>
      <c r="BK103" s="224">
        <f>ROUND(P103*H103,2)</f>
        <v>0</v>
      </c>
      <c r="BL103" s="20" t="s">
        <v>158</v>
      </c>
      <c r="BM103" s="223" t="s">
        <v>182</v>
      </c>
    </row>
    <row r="104" spans="1:47" s="2" customFormat="1" ht="12">
      <c r="A104" s="41"/>
      <c r="B104" s="42"/>
      <c r="C104" s="43"/>
      <c r="D104" s="225" t="s">
        <v>160</v>
      </c>
      <c r="E104" s="43"/>
      <c r="F104" s="226" t="s">
        <v>183</v>
      </c>
      <c r="G104" s="43"/>
      <c r="H104" s="43"/>
      <c r="I104" s="227"/>
      <c r="J104" s="227"/>
      <c r="K104" s="43"/>
      <c r="L104" s="43"/>
      <c r="M104" s="47"/>
      <c r="N104" s="228"/>
      <c r="O104" s="229"/>
      <c r="P104" s="87"/>
      <c r="Q104" s="87"/>
      <c r="R104" s="87"/>
      <c r="S104" s="87"/>
      <c r="T104" s="87"/>
      <c r="U104" s="87"/>
      <c r="V104" s="87"/>
      <c r="W104" s="87"/>
      <c r="X104" s="88"/>
      <c r="Y104" s="41"/>
      <c r="Z104" s="41"/>
      <c r="AA104" s="41"/>
      <c r="AB104" s="41"/>
      <c r="AC104" s="41"/>
      <c r="AD104" s="41"/>
      <c r="AE104" s="41"/>
      <c r="AT104" s="20" t="s">
        <v>160</v>
      </c>
      <c r="AU104" s="20" t="s">
        <v>86</v>
      </c>
    </row>
    <row r="105" spans="1:51" s="14" customFormat="1" ht="12">
      <c r="A105" s="14"/>
      <c r="B105" s="243"/>
      <c r="C105" s="244"/>
      <c r="D105" s="232" t="s">
        <v>162</v>
      </c>
      <c r="E105" s="245" t="s">
        <v>20</v>
      </c>
      <c r="F105" s="246" t="s">
        <v>175</v>
      </c>
      <c r="G105" s="244"/>
      <c r="H105" s="245" t="s">
        <v>20</v>
      </c>
      <c r="I105" s="247"/>
      <c r="J105" s="247"/>
      <c r="K105" s="244"/>
      <c r="L105" s="244"/>
      <c r="M105" s="248"/>
      <c r="N105" s="249"/>
      <c r="O105" s="250"/>
      <c r="P105" s="250"/>
      <c r="Q105" s="250"/>
      <c r="R105" s="250"/>
      <c r="S105" s="250"/>
      <c r="T105" s="250"/>
      <c r="U105" s="250"/>
      <c r="V105" s="250"/>
      <c r="W105" s="250"/>
      <c r="X105" s="251"/>
      <c r="Y105" s="14"/>
      <c r="Z105" s="14"/>
      <c r="AA105" s="14"/>
      <c r="AB105" s="14"/>
      <c r="AC105" s="14"/>
      <c r="AD105" s="14"/>
      <c r="AE105" s="14"/>
      <c r="AT105" s="252" t="s">
        <v>162</v>
      </c>
      <c r="AU105" s="252" t="s">
        <v>86</v>
      </c>
      <c r="AV105" s="14" t="s">
        <v>84</v>
      </c>
      <c r="AW105" s="14" t="s">
        <v>5</v>
      </c>
      <c r="AX105" s="14" t="s">
        <v>76</v>
      </c>
      <c r="AY105" s="252" t="s">
        <v>152</v>
      </c>
    </row>
    <row r="106" spans="1:51" s="13" customFormat="1" ht="12">
      <c r="A106" s="13"/>
      <c r="B106" s="230"/>
      <c r="C106" s="231"/>
      <c r="D106" s="232" t="s">
        <v>162</v>
      </c>
      <c r="E106" s="233" t="s">
        <v>105</v>
      </c>
      <c r="F106" s="234" t="s">
        <v>184</v>
      </c>
      <c r="G106" s="231"/>
      <c r="H106" s="235">
        <v>132.3</v>
      </c>
      <c r="I106" s="236"/>
      <c r="J106" s="236"/>
      <c r="K106" s="231"/>
      <c r="L106" s="231"/>
      <c r="M106" s="237"/>
      <c r="N106" s="238"/>
      <c r="O106" s="239"/>
      <c r="P106" s="239"/>
      <c r="Q106" s="239"/>
      <c r="R106" s="239"/>
      <c r="S106" s="239"/>
      <c r="T106" s="239"/>
      <c r="U106" s="239"/>
      <c r="V106" s="239"/>
      <c r="W106" s="239"/>
      <c r="X106" s="240"/>
      <c r="Y106" s="13"/>
      <c r="Z106" s="13"/>
      <c r="AA106" s="13"/>
      <c r="AB106" s="13"/>
      <c r="AC106" s="13"/>
      <c r="AD106" s="13"/>
      <c r="AE106" s="13"/>
      <c r="AT106" s="241" t="s">
        <v>162</v>
      </c>
      <c r="AU106" s="241" t="s">
        <v>86</v>
      </c>
      <c r="AV106" s="13" t="s">
        <v>86</v>
      </c>
      <c r="AW106" s="13" t="s">
        <v>5</v>
      </c>
      <c r="AX106" s="13" t="s">
        <v>84</v>
      </c>
      <c r="AY106" s="241" t="s">
        <v>152</v>
      </c>
    </row>
    <row r="107" spans="1:65" s="2" customFormat="1" ht="24.15" customHeight="1">
      <c r="A107" s="41"/>
      <c r="B107" s="42"/>
      <c r="C107" s="211" t="s">
        <v>185</v>
      </c>
      <c r="D107" s="211" t="s">
        <v>154</v>
      </c>
      <c r="E107" s="212" t="s">
        <v>186</v>
      </c>
      <c r="F107" s="213" t="s">
        <v>187</v>
      </c>
      <c r="G107" s="214" t="s">
        <v>95</v>
      </c>
      <c r="H107" s="215">
        <v>132.3</v>
      </c>
      <c r="I107" s="216"/>
      <c r="J107" s="216"/>
      <c r="K107" s="217">
        <f>ROUND(P107*H107,2)</f>
        <v>0</v>
      </c>
      <c r="L107" s="213" t="s">
        <v>157</v>
      </c>
      <c r="M107" s="47"/>
      <c r="N107" s="218" t="s">
        <v>20</v>
      </c>
      <c r="O107" s="219" t="s">
        <v>45</v>
      </c>
      <c r="P107" s="220">
        <f>I107+J107</f>
        <v>0</v>
      </c>
      <c r="Q107" s="220">
        <f>ROUND(I107*H107,2)</f>
        <v>0</v>
      </c>
      <c r="R107" s="220">
        <f>ROUND(J107*H107,2)</f>
        <v>0</v>
      </c>
      <c r="S107" s="87"/>
      <c r="T107" s="221">
        <f>S107*H107</f>
        <v>0</v>
      </c>
      <c r="U107" s="221">
        <v>0</v>
      </c>
      <c r="V107" s="221">
        <f>U107*H107</f>
        <v>0</v>
      </c>
      <c r="W107" s="221">
        <v>0</v>
      </c>
      <c r="X107" s="222">
        <f>W107*H107</f>
        <v>0</v>
      </c>
      <c r="Y107" s="41"/>
      <c r="Z107" s="41"/>
      <c r="AA107" s="41"/>
      <c r="AB107" s="41"/>
      <c r="AC107" s="41"/>
      <c r="AD107" s="41"/>
      <c r="AE107" s="41"/>
      <c r="AR107" s="223" t="s">
        <v>158</v>
      </c>
      <c r="AT107" s="223" t="s">
        <v>154</v>
      </c>
      <c r="AU107" s="223" t="s">
        <v>86</v>
      </c>
      <c r="AY107" s="20" t="s">
        <v>152</v>
      </c>
      <c r="BE107" s="224">
        <f>IF(O107="základní",K107,0)</f>
        <v>0</v>
      </c>
      <c r="BF107" s="224">
        <f>IF(O107="snížená",K107,0)</f>
        <v>0</v>
      </c>
      <c r="BG107" s="224">
        <f>IF(O107="zákl. přenesená",K107,0)</f>
        <v>0</v>
      </c>
      <c r="BH107" s="224">
        <f>IF(O107="sníž. přenesená",K107,0)</f>
        <v>0</v>
      </c>
      <c r="BI107" s="224">
        <f>IF(O107="nulová",K107,0)</f>
        <v>0</v>
      </c>
      <c r="BJ107" s="20" t="s">
        <v>84</v>
      </c>
      <c r="BK107" s="224">
        <f>ROUND(P107*H107,2)</f>
        <v>0</v>
      </c>
      <c r="BL107" s="20" t="s">
        <v>158</v>
      </c>
      <c r="BM107" s="223" t="s">
        <v>188</v>
      </c>
    </row>
    <row r="108" spans="1:47" s="2" customFormat="1" ht="12">
      <c r="A108" s="41"/>
      <c r="B108" s="42"/>
      <c r="C108" s="43"/>
      <c r="D108" s="225" t="s">
        <v>160</v>
      </c>
      <c r="E108" s="43"/>
      <c r="F108" s="226" t="s">
        <v>189</v>
      </c>
      <c r="G108" s="43"/>
      <c r="H108" s="43"/>
      <c r="I108" s="227"/>
      <c r="J108" s="227"/>
      <c r="K108" s="43"/>
      <c r="L108" s="43"/>
      <c r="M108" s="47"/>
      <c r="N108" s="228"/>
      <c r="O108" s="229"/>
      <c r="P108" s="87"/>
      <c r="Q108" s="87"/>
      <c r="R108" s="87"/>
      <c r="S108" s="87"/>
      <c r="T108" s="87"/>
      <c r="U108" s="87"/>
      <c r="V108" s="87"/>
      <c r="W108" s="87"/>
      <c r="X108" s="88"/>
      <c r="Y108" s="41"/>
      <c r="Z108" s="41"/>
      <c r="AA108" s="41"/>
      <c r="AB108" s="41"/>
      <c r="AC108" s="41"/>
      <c r="AD108" s="41"/>
      <c r="AE108" s="41"/>
      <c r="AT108" s="20" t="s">
        <v>160</v>
      </c>
      <c r="AU108" s="20" t="s">
        <v>86</v>
      </c>
    </row>
    <row r="109" spans="1:51" s="13" customFormat="1" ht="12">
      <c r="A109" s="13"/>
      <c r="B109" s="230"/>
      <c r="C109" s="231"/>
      <c r="D109" s="232" t="s">
        <v>162</v>
      </c>
      <c r="E109" s="233" t="s">
        <v>20</v>
      </c>
      <c r="F109" s="234" t="s">
        <v>105</v>
      </c>
      <c r="G109" s="231"/>
      <c r="H109" s="235">
        <v>132.3</v>
      </c>
      <c r="I109" s="236"/>
      <c r="J109" s="236"/>
      <c r="K109" s="231"/>
      <c r="L109" s="231"/>
      <c r="M109" s="237"/>
      <c r="N109" s="238"/>
      <c r="O109" s="239"/>
      <c r="P109" s="239"/>
      <c r="Q109" s="239"/>
      <c r="R109" s="239"/>
      <c r="S109" s="239"/>
      <c r="T109" s="239"/>
      <c r="U109" s="239"/>
      <c r="V109" s="239"/>
      <c r="W109" s="239"/>
      <c r="X109" s="240"/>
      <c r="Y109" s="13"/>
      <c r="Z109" s="13"/>
      <c r="AA109" s="13"/>
      <c r="AB109" s="13"/>
      <c r="AC109" s="13"/>
      <c r="AD109" s="13"/>
      <c r="AE109" s="13"/>
      <c r="AT109" s="241" t="s">
        <v>162</v>
      </c>
      <c r="AU109" s="241" t="s">
        <v>86</v>
      </c>
      <c r="AV109" s="13" t="s">
        <v>86</v>
      </c>
      <c r="AW109" s="13" t="s">
        <v>5</v>
      </c>
      <c r="AX109" s="13" t="s">
        <v>84</v>
      </c>
      <c r="AY109" s="241" t="s">
        <v>152</v>
      </c>
    </row>
    <row r="110" spans="1:65" s="2" customFormat="1" ht="24.15" customHeight="1">
      <c r="A110" s="41"/>
      <c r="B110" s="42"/>
      <c r="C110" s="211" t="s">
        <v>190</v>
      </c>
      <c r="D110" s="211" t="s">
        <v>154</v>
      </c>
      <c r="E110" s="212" t="s">
        <v>191</v>
      </c>
      <c r="F110" s="213" t="s">
        <v>192</v>
      </c>
      <c r="G110" s="214" t="s">
        <v>95</v>
      </c>
      <c r="H110" s="215">
        <v>787.07</v>
      </c>
      <c r="I110" s="216"/>
      <c r="J110" s="216"/>
      <c r="K110" s="217">
        <f>ROUND(P110*H110,2)</f>
        <v>0</v>
      </c>
      <c r="L110" s="213" t="s">
        <v>193</v>
      </c>
      <c r="M110" s="47"/>
      <c r="N110" s="218" t="s">
        <v>20</v>
      </c>
      <c r="O110" s="219" t="s">
        <v>45</v>
      </c>
      <c r="P110" s="220">
        <f>I110+J110</f>
        <v>0</v>
      </c>
      <c r="Q110" s="220">
        <f>ROUND(I110*H110,2)</f>
        <v>0</v>
      </c>
      <c r="R110" s="220">
        <f>ROUND(J110*H110,2)</f>
        <v>0</v>
      </c>
      <c r="S110" s="87"/>
      <c r="T110" s="221">
        <f>S110*H110</f>
        <v>0</v>
      </c>
      <c r="U110" s="221">
        <v>0</v>
      </c>
      <c r="V110" s="221">
        <f>U110*H110</f>
        <v>0</v>
      </c>
      <c r="W110" s="221">
        <v>0</v>
      </c>
      <c r="X110" s="222">
        <f>W110*H110</f>
        <v>0</v>
      </c>
      <c r="Y110" s="41"/>
      <c r="Z110" s="41"/>
      <c r="AA110" s="41"/>
      <c r="AB110" s="41"/>
      <c r="AC110" s="41"/>
      <c r="AD110" s="41"/>
      <c r="AE110" s="41"/>
      <c r="AR110" s="223" t="s">
        <v>158</v>
      </c>
      <c r="AT110" s="223" t="s">
        <v>154</v>
      </c>
      <c r="AU110" s="223" t="s">
        <v>86</v>
      </c>
      <c r="AY110" s="20" t="s">
        <v>152</v>
      </c>
      <c r="BE110" s="224">
        <f>IF(O110="základní",K110,0)</f>
        <v>0</v>
      </c>
      <c r="BF110" s="224">
        <f>IF(O110="snížená",K110,0)</f>
        <v>0</v>
      </c>
      <c r="BG110" s="224">
        <f>IF(O110="zákl. přenesená",K110,0)</f>
        <v>0</v>
      </c>
      <c r="BH110" s="224">
        <f>IF(O110="sníž. přenesená",K110,0)</f>
        <v>0</v>
      </c>
      <c r="BI110" s="224">
        <f>IF(O110="nulová",K110,0)</f>
        <v>0</v>
      </c>
      <c r="BJ110" s="20" t="s">
        <v>84</v>
      </c>
      <c r="BK110" s="224">
        <f>ROUND(P110*H110,2)</f>
        <v>0</v>
      </c>
      <c r="BL110" s="20" t="s">
        <v>158</v>
      </c>
      <c r="BM110" s="223" t="s">
        <v>194</v>
      </c>
    </row>
    <row r="111" spans="1:47" s="2" customFormat="1" ht="12">
      <c r="A111" s="41"/>
      <c r="B111" s="42"/>
      <c r="C111" s="43"/>
      <c r="D111" s="225" t="s">
        <v>160</v>
      </c>
      <c r="E111" s="43"/>
      <c r="F111" s="226" t="s">
        <v>195</v>
      </c>
      <c r="G111" s="43"/>
      <c r="H111" s="43"/>
      <c r="I111" s="227"/>
      <c r="J111" s="227"/>
      <c r="K111" s="43"/>
      <c r="L111" s="43"/>
      <c r="M111" s="47"/>
      <c r="N111" s="228"/>
      <c r="O111" s="229"/>
      <c r="P111" s="87"/>
      <c r="Q111" s="87"/>
      <c r="R111" s="87"/>
      <c r="S111" s="87"/>
      <c r="T111" s="87"/>
      <c r="U111" s="87"/>
      <c r="V111" s="87"/>
      <c r="W111" s="87"/>
      <c r="X111" s="88"/>
      <c r="Y111" s="41"/>
      <c r="Z111" s="41"/>
      <c r="AA111" s="41"/>
      <c r="AB111" s="41"/>
      <c r="AC111" s="41"/>
      <c r="AD111" s="41"/>
      <c r="AE111" s="41"/>
      <c r="AT111" s="20" t="s">
        <v>160</v>
      </c>
      <c r="AU111" s="20" t="s">
        <v>86</v>
      </c>
    </row>
    <row r="112" spans="1:51" s="13" customFormat="1" ht="12">
      <c r="A112" s="13"/>
      <c r="B112" s="230"/>
      <c r="C112" s="231"/>
      <c r="D112" s="232" t="s">
        <v>162</v>
      </c>
      <c r="E112" s="233" t="s">
        <v>20</v>
      </c>
      <c r="F112" s="234" t="s">
        <v>196</v>
      </c>
      <c r="G112" s="231"/>
      <c r="H112" s="235">
        <v>787.07</v>
      </c>
      <c r="I112" s="236"/>
      <c r="J112" s="236"/>
      <c r="K112" s="231"/>
      <c r="L112" s="231"/>
      <c r="M112" s="237"/>
      <c r="N112" s="238"/>
      <c r="O112" s="239"/>
      <c r="P112" s="239"/>
      <c r="Q112" s="239"/>
      <c r="R112" s="239"/>
      <c r="S112" s="239"/>
      <c r="T112" s="239"/>
      <c r="U112" s="239"/>
      <c r="V112" s="239"/>
      <c r="W112" s="239"/>
      <c r="X112" s="240"/>
      <c r="Y112" s="13"/>
      <c r="Z112" s="13"/>
      <c r="AA112" s="13"/>
      <c r="AB112" s="13"/>
      <c r="AC112" s="13"/>
      <c r="AD112" s="13"/>
      <c r="AE112" s="13"/>
      <c r="AT112" s="241" t="s">
        <v>162</v>
      </c>
      <c r="AU112" s="241" t="s">
        <v>86</v>
      </c>
      <c r="AV112" s="13" t="s">
        <v>86</v>
      </c>
      <c r="AW112" s="13" t="s">
        <v>5</v>
      </c>
      <c r="AX112" s="13" t="s">
        <v>84</v>
      </c>
      <c r="AY112" s="241" t="s">
        <v>152</v>
      </c>
    </row>
    <row r="113" spans="1:65" s="2" customFormat="1" ht="12">
      <c r="A113" s="41"/>
      <c r="B113" s="42"/>
      <c r="C113" s="211" t="s">
        <v>197</v>
      </c>
      <c r="D113" s="211" t="s">
        <v>154</v>
      </c>
      <c r="E113" s="212" t="s">
        <v>198</v>
      </c>
      <c r="F113" s="213" t="s">
        <v>199</v>
      </c>
      <c r="G113" s="214" t="s">
        <v>95</v>
      </c>
      <c r="H113" s="215">
        <v>813.26</v>
      </c>
      <c r="I113" s="216"/>
      <c r="J113" s="216"/>
      <c r="K113" s="217">
        <f>ROUND(P113*H113,2)</f>
        <v>0</v>
      </c>
      <c r="L113" s="213" t="s">
        <v>157</v>
      </c>
      <c r="M113" s="47"/>
      <c r="N113" s="218" t="s">
        <v>20</v>
      </c>
      <c r="O113" s="219" t="s">
        <v>45</v>
      </c>
      <c r="P113" s="220">
        <f>I113+J113</f>
        <v>0</v>
      </c>
      <c r="Q113" s="220">
        <f>ROUND(I113*H113,2)</f>
        <v>0</v>
      </c>
      <c r="R113" s="220">
        <f>ROUND(J113*H113,2)</f>
        <v>0</v>
      </c>
      <c r="S113" s="87"/>
      <c r="T113" s="221">
        <f>S113*H113</f>
        <v>0</v>
      </c>
      <c r="U113" s="221">
        <v>0</v>
      </c>
      <c r="V113" s="221">
        <f>U113*H113</f>
        <v>0</v>
      </c>
      <c r="W113" s="221">
        <v>0</v>
      </c>
      <c r="X113" s="222">
        <f>W113*H113</f>
        <v>0</v>
      </c>
      <c r="Y113" s="41"/>
      <c r="Z113" s="41"/>
      <c r="AA113" s="41"/>
      <c r="AB113" s="41"/>
      <c r="AC113" s="41"/>
      <c r="AD113" s="41"/>
      <c r="AE113" s="41"/>
      <c r="AR113" s="223" t="s">
        <v>158</v>
      </c>
      <c r="AT113" s="223" t="s">
        <v>154</v>
      </c>
      <c r="AU113" s="223" t="s">
        <v>86</v>
      </c>
      <c r="AY113" s="20" t="s">
        <v>152</v>
      </c>
      <c r="BE113" s="224">
        <f>IF(O113="základní",K113,0)</f>
        <v>0</v>
      </c>
      <c r="BF113" s="224">
        <f>IF(O113="snížená",K113,0)</f>
        <v>0</v>
      </c>
      <c r="BG113" s="224">
        <f>IF(O113="zákl. přenesená",K113,0)</f>
        <v>0</v>
      </c>
      <c r="BH113" s="224">
        <f>IF(O113="sníž. přenesená",K113,0)</f>
        <v>0</v>
      </c>
      <c r="BI113" s="224">
        <f>IF(O113="nulová",K113,0)</f>
        <v>0</v>
      </c>
      <c r="BJ113" s="20" t="s">
        <v>84</v>
      </c>
      <c r="BK113" s="224">
        <f>ROUND(P113*H113,2)</f>
        <v>0</v>
      </c>
      <c r="BL113" s="20" t="s">
        <v>158</v>
      </c>
      <c r="BM113" s="223" t="s">
        <v>200</v>
      </c>
    </row>
    <row r="114" spans="1:47" s="2" customFormat="1" ht="12">
      <c r="A114" s="41"/>
      <c r="B114" s="42"/>
      <c r="C114" s="43"/>
      <c r="D114" s="225" t="s">
        <v>160</v>
      </c>
      <c r="E114" s="43"/>
      <c r="F114" s="226" t="s">
        <v>201</v>
      </c>
      <c r="G114" s="43"/>
      <c r="H114" s="43"/>
      <c r="I114" s="227"/>
      <c r="J114" s="227"/>
      <c r="K114" s="43"/>
      <c r="L114" s="43"/>
      <c r="M114" s="47"/>
      <c r="N114" s="228"/>
      <c r="O114" s="229"/>
      <c r="P114" s="87"/>
      <c r="Q114" s="87"/>
      <c r="R114" s="87"/>
      <c r="S114" s="87"/>
      <c r="T114" s="87"/>
      <c r="U114" s="87"/>
      <c r="V114" s="87"/>
      <c r="W114" s="87"/>
      <c r="X114" s="88"/>
      <c r="Y114" s="41"/>
      <c r="Z114" s="41"/>
      <c r="AA114" s="41"/>
      <c r="AB114" s="41"/>
      <c r="AC114" s="41"/>
      <c r="AD114" s="41"/>
      <c r="AE114" s="41"/>
      <c r="AT114" s="20" t="s">
        <v>160</v>
      </c>
      <c r="AU114" s="20" t="s">
        <v>86</v>
      </c>
    </row>
    <row r="115" spans="1:51" s="14" customFormat="1" ht="12">
      <c r="A115" s="14"/>
      <c r="B115" s="243"/>
      <c r="C115" s="244"/>
      <c r="D115" s="232" t="s">
        <v>162</v>
      </c>
      <c r="E115" s="245" t="s">
        <v>20</v>
      </c>
      <c r="F115" s="246" t="s">
        <v>202</v>
      </c>
      <c r="G115" s="244"/>
      <c r="H115" s="245" t="s">
        <v>20</v>
      </c>
      <c r="I115" s="247"/>
      <c r="J115" s="247"/>
      <c r="K115" s="244"/>
      <c r="L115" s="244"/>
      <c r="M115" s="248"/>
      <c r="N115" s="249"/>
      <c r="O115" s="250"/>
      <c r="P115" s="250"/>
      <c r="Q115" s="250"/>
      <c r="R115" s="250"/>
      <c r="S115" s="250"/>
      <c r="T115" s="250"/>
      <c r="U115" s="250"/>
      <c r="V115" s="250"/>
      <c r="W115" s="250"/>
      <c r="X115" s="251"/>
      <c r="Y115" s="14"/>
      <c r="Z115" s="14"/>
      <c r="AA115" s="14"/>
      <c r="AB115" s="14"/>
      <c r="AC115" s="14"/>
      <c r="AD115" s="14"/>
      <c r="AE115" s="14"/>
      <c r="AT115" s="252" t="s">
        <v>162</v>
      </c>
      <c r="AU115" s="252" t="s">
        <v>86</v>
      </c>
      <c r="AV115" s="14" t="s">
        <v>84</v>
      </c>
      <c r="AW115" s="14" t="s">
        <v>5</v>
      </c>
      <c r="AX115" s="14" t="s">
        <v>76</v>
      </c>
      <c r="AY115" s="252" t="s">
        <v>152</v>
      </c>
    </row>
    <row r="116" spans="1:51" s="13" customFormat="1" ht="12">
      <c r="A116" s="13"/>
      <c r="B116" s="230"/>
      <c r="C116" s="231"/>
      <c r="D116" s="232" t="s">
        <v>162</v>
      </c>
      <c r="E116" s="233" t="s">
        <v>20</v>
      </c>
      <c r="F116" s="234" t="s">
        <v>203</v>
      </c>
      <c r="G116" s="231"/>
      <c r="H116" s="235">
        <v>1576.52</v>
      </c>
      <c r="I116" s="236"/>
      <c r="J116" s="236"/>
      <c r="K116" s="231"/>
      <c r="L116" s="231"/>
      <c r="M116" s="237"/>
      <c r="N116" s="238"/>
      <c r="O116" s="239"/>
      <c r="P116" s="239"/>
      <c r="Q116" s="239"/>
      <c r="R116" s="239"/>
      <c r="S116" s="239"/>
      <c r="T116" s="239"/>
      <c r="U116" s="239"/>
      <c r="V116" s="239"/>
      <c r="W116" s="239"/>
      <c r="X116" s="240"/>
      <c r="Y116" s="13"/>
      <c r="Z116" s="13"/>
      <c r="AA116" s="13"/>
      <c r="AB116" s="13"/>
      <c r="AC116" s="13"/>
      <c r="AD116" s="13"/>
      <c r="AE116" s="13"/>
      <c r="AT116" s="241" t="s">
        <v>162</v>
      </c>
      <c r="AU116" s="241" t="s">
        <v>86</v>
      </c>
      <c r="AV116" s="13" t="s">
        <v>86</v>
      </c>
      <c r="AW116" s="13" t="s">
        <v>5</v>
      </c>
      <c r="AX116" s="13" t="s">
        <v>76</v>
      </c>
      <c r="AY116" s="241" t="s">
        <v>152</v>
      </c>
    </row>
    <row r="117" spans="1:51" s="13" customFormat="1" ht="12">
      <c r="A117" s="13"/>
      <c r="B117" s="230"/>
      <c r="C117" s="231"/>
      <c r="D117" s="232" t="s">
        <v>162</v>
      </c>
      <c r="E117" s="233" t="s">
        <v>20</v>
      </c>
      <c r="F117" s="234" t="s">
        <v>204</v>
      </c>
      <c r="G117" s="231"/>
      <c r="H117" s="235">
        <v>50</v>
      </c>
      <c r="I117" s="236"/>
      <c r="J117" s="236"/>
      <c r="K117" s="231"/>
      <c r="L117" s="231"/>
      <c r="M117" s="237"/>
      <c r="N117" s="238"/>
      <c r="O117" s="239"/>
      <c r="P117" s="239"/>
      <c r="Q117" s="239"/>
      <c r="R117" s="239"/>
      <c r="S117" s="239"/>
      <c r="T117" s="239"/>
      <c r="U117" s="239"/>
      <c r="V117" s="239"/>
      <c r="W117" s="239"/>
      <c r="X117" s="240"/>
      <c r="Y117" s="13"/>
      <c r="Z117" s="13"/>
      <c r="AA117" s="13"/>
      <c r="AB117" s="13"/>
      <c r="AC117" s="13"/>
      <c r="AD117" s="13"/>
      <c r="AE117" s="13"/>
      <c r="AT117" s="241" t="s">
        <v>162</v>
      </c>
      <c r="AU117" s="241" t="s">
        <v>86</v>
      </c>
      <c r="AV117" s="13" t="s">
        <v>86</v>
      </c>
      <c r="AW117" s="13" t="s">
        <v>5</v>
      </c>
      <c r="AX117" s="13" t="s">
        <v>76</v>
      </c>
      <c r="AY117" s="241" t="s">
        <v>152</v>
      </c>
    </row>
    <row r="118" spans="1:51" s="16" customFormat="1" ht="12">
      <c r="A118" s="16"/>
      <c r="B118" s="264"/>
      <c r="C118" s="265"/>
      <c r="D118" s="232" t="s">
        <v>162</v>
      </c>
      <c r="E118" s="266" t="s">
        <v>108</v>
      </c>
      <c r="F118" s="267" t="s">
        <v>179</v>
      </c>
      <c r="G118" s="265"/>
      <c r="H118" s="268">
        <v>1626.52</v>
      </c>
      <c r="I118" s="269"/>
      <c r="J118" s="269"/>
      <c r="K118" s="265"/>
      <c r="L118" s="265"/>
      <c r="M118" s="270"/>
      <c r="N118" s="271"/>
      <c r="O118" s="272"/>
      <c r="P118" s="272"/>
      <c r="Q118" s="272"/>
      <c r="R118" s="272"/>
      <c r="S118" s="272"/>
      <c r="T118" s="272"/>
      <c r="U118" s="272"/>
      <c r="V118" s="272"/>
      <c r="W118" s="272"/>
      <c r="X118" s="273"/>
      <c r="Y118" s="16"/>
      <c r="Z118" s="16"/>
      <c r="AA118" s="16"/>
      <c r="AB118" s="16"/>
      <c r="AC118" s="16"/>
      <c r="AD118" s="16"/>
      <c r="AE118" s="16"/>
      <c r="AT118" s="274" t="s">
        <v>162</v>
      </c>
      <c r="AU118" s="274" t="s">
        <v>86</v>
      </c>
      <c r="AV118" s="16" t="s">
        <v>158</v>
      </c>
      <c r="AW118" s="16" t="s">
        <v>5</v>
      </c>
      <c r="AX118" s="16" t="s">
        <v>76</v>
      </c>
      <c r="AY118" s="274" t="s">
        <v>152</v>
      </c>
    </row>
    <row r="119" spans="1:51" s="13" customFormat="1" ht="12">
      <c r="A119" s="13"/>
      <c r="B119" s="230"/>
      <c r="C119" s="231"/>
      <c r="D119" s="232" t="s">
        <v>162</v>
      </c>
      <c r="E119" s="233" t="s">
        <v>20</v>
      </c>
      <c r="F119" s="234" t="s">
        <v>205</v>
      </c>
      <c r="G119" s="231"/>
      <c r="H119" s="235">
        <v>813.26</v>
      </c>
      <c r="I119" s="236"/>
      <c r="J119" s="236"/>
      <c r="K119" s="231"/>
      <c r="L119" s="231"/>
      <c r="M119" s="237"/>
      <c r="N119" s="238"/>
      <c r="O119" s="239"/>
      <c r="P119" s="239"/>
      <c r="Q119" s="239"/>
      <c r="R119" s="239"/>
      <c r="S119" s="239"/>
      <c r="T119" s="239"/>
      <c r="U119" s="239"/>
      <c r="V119" s="239"/>
      <c r="W119" s="239"/>
      <c r="X119" s="240"/>
      <c r="Y119" s="13"/>
      <c r="Z119" s="13"/>
      <c r="AA119" s="13"/>
      <c r="AB119" s="13"/>
      <c r="AC119" s="13"/>
      <c r="AD119" s="13"/>
      <c r="AE119" s="13"/>
      <c r="AT119" s="241" t="s">
        <v>162</v>
      </c>
      <c r="AU119" s="241" t="s">
        <v>86</v>
      </c>
      <c r="AV119" s="13" t="s">
        <v>86</v>
      </c>
      <c r="AW119" s="13" t="s">
        <v>5</v>
      </c>
      <c r="AX119" s="13" t="s">
        <v>84</v>
      </c>
      <c r="AY119" s="241" t="s">
        <v>152</v>
      </c>
    </row>
    <row r="120" spans="1:65" s="2" customFormat="1" ht="24.15" customHeight="1">
      <c r="A120" s="41"/>
      <c r="B120" s="42"/>
      <c r="C120" s="211" t="s">
        <v>206</v>
      </c>
      <c r="D120" s="211" t="s">
        <v>154</v>
      </c>
      <c r="E120" s="212" t="s">
        <v>207</v>
      </c>
      <c r="F120" s="213" t="s">
        <v>208</v>
      </c>
      <c r="G120" s="214" t="s">
        <v>95</v>
      </c>
      <c r="H120" s="215">
        <v>325.304</v>
      </c>
      <c r="I120" s="216"/>
      <c r="J120" s="216"/>
      <c r="K120" s="217">
        <f>ROUND(P120*H120,2)</f>
        <v>0</v>
      </c>
      <c r="L120" s="213" t="s">
        <v>157</v>
      </c>
      <c r="M120" s="47"/>
      <c r="N120" s="218" t="s">
        <v>20</v>
      </c>
      <c r="O120" s="219" t="s">
        <v>45</v>
      </c>
      <c r="P120" s="220">
        <f>I120+J120</f>
        <v>0</v>
      </c>
      <c r="Q120" s="220">
        <f>ROUND(I120*H120,2)</f>
        <v>0</v>
      </c>
      <c r="R120" s="220">
        <f>ROUND(J120*H120,2)</f>
        <v>0</v>
      </c>
      <c r="S120" s="87"/>
      <c r="T120" s="221">
        <f>S120*H120</f>
        <v>0</v>
      </c>
      <c r="U120" s="221">
        <v>0</v>
      </c>
      <c r="V120" s="221">
        <f>U120*H120</f>
        <v>0</v>
      </c>
      <c r="W120" s="221">
        <v>0</v>
      </c>
      <c r="X120" s="222">
        <f>W120*H120</f>
        <v>0</v>
      </c>
      <c r="Y120" s="41"/>
      <c r="Z120" s="41"/>
      <c r="AA120" s="41"/>
      <c r="AB120" s="41"/>
      <c r="AC120" s="41"/>
      <c r="AD120" s="41"/>
      <c r="AE120" s="41"/>
      <c r="AR120" s="223" t="s">
        <v>158</v>
      </c>
      <c r="AT120" s="223" t="s">
        <v>154</v>
      </c>
      <c r="AU120" s="223" t="s">
        <v>86</v>
      </c>
      <c r="AY120" s="20" t="s">
        <v>152</v>
      </c>
      <c r="BE120" s="224">
        <f>IF(O120="základní",K120,0)</f>
        <v>0</v>
      </c>
      <c r="BF120" s="224">
        <f>IF(O120="snížená",K120,0)</f>
        <v>0</v>
      </c>
      <c r="BG120" s="224">
        <f>IF(O120="zákl. přenesená",K120,0)</f>
        <v>0</v>
      </c>
      <c r="BH120" s="224">
        <f>IF(O120="sníž. přenesená",K120,0)</f>
        <v>0</v>
      </c>
      <c r="BI120" s="224">
        <f>IF(O120="nulová",K120,0)</f>
        <v>0</v>
      </c>
      <c r="BJ120" s="20" t="s">
        <v>84</v>
      </c>
      <c r="BK120" s="224">
        <f>ROUND(P120*H120,2)</f>
        <v>0</v>
      </c>
      <c r="BL120" s="20" t="s">
        <v>158</v>
      </c>
      <c r="BM120" s="223" t="s">
        <v>209</v>
      </c>
    </row>
    <row r="121" spans="1:47" s="2" customFormat="1" ht="12">
      <c r="A121" s="41"/>
      <c r="B121" s="42"/>
      <c r="C121" s="43"/>
      <c r="D121" s="225" t="s">
        <v>160</v>
      </c>
      <c r="E121" s="43"/>
      <c r="F121" s="226" t="s">
        <v>210</v>
      </c>
      <c r="G121" s="43"/>
      <c r="H121" s="43"/>
      <c r="I121" s="227"/>
      <c r="J121" s="227"/>
      <c r="K121" s="43"/>
      <c r="L121" s="43"/>
      <c r="M121" s="47"/>
      <c r="N121" s="228"/>
      <c r="O121" s="229"/>
      <c r="P121" s="87"/>
      <c r="Q121" s="87"/>
      <c r="R121" s="87"/>
      <c r="S121" s="87"/>
      <c r="T121" s="87"/>
      <c r="U121" s="87"/>
      <c r="V121" s="87"/>
      <c r="W121" s="87"/>
      <c r="X121" s="88"/>
      <c r="Y121" s="41"/>
      <c r="Z121" s="41"/>
      <c r="AA121" s="41"/>
      <c r="AB121" s="41"/>
      <c r="AC121" s="41"/>
      <c r="AD121" s="41"/>
      <c r="AE121" s="41"/>
      <c r="AT121" s="20" t="s">
        <v>160</v>
      </c>
      <c r="AU121" s="20" t="s">
        <v>86</v>
      </c>
    </row>
    <row r="122" spans="1:51" s="13" customFormat="1" ht="12">
      <c r="A122" s="13"/>
      <c r="B122" s="230"/>
      <c r="C122" s="231"/>
      <c r="D122" s="232" t="s">
        <v>162</v>
      </c>
      <c r="E122" s="233" t="s">
        <v>20</v>
      </c>
      <c r="F122" s="234" t="s">
        <v>211</v>
      </c>
      <c r="G122" s="231"/>
      <c r="H122" s="235">
        <v>325.304</v>
      </c>
      <c r="I122" s="236"/>
      <c r="J122" s="236"/>
      <c r="K122" s="231"/>
      <c r="L122" s="231"/>
      <c r="M122" s="237"/>
      <c r="N122" s="238"/>
      <c r="O122" s="239"/>
      <c r="P122" s="239"/>
      <c r="Q122" s="239"/>
      <c r="R122" s="239"/>
      <c r="S122" s="239"/>
      <c r="T122" s="239"/>
      <c r="U122" s="239"/>
      <c r="V122" s="239"/>
      <c r="W122" s="239"/>
      <c r="X122" s="240"/>
      <c r="Y122" s="13"/>
      <c r="Z122" s="13"/>
      <c r="AA122" s="13"/>
      <c r="AB122" s="13"/>
      <c r="AC122" s="13"/>
      <c r="AD122" s="13"/>
      <c r="AE122" s="13"/>
      <c r="AT122" s="241" t="s">
        <v>162</v>
      </c>
      <c r="AU122" s="241" t="s">
        <v>86</v>
      </c>
      <c r="AV122" s="13" t="s">
        <v>86</v>
      </c>
      <c r="AW122" s="13" t="s">
        <v>5</v>
      </c>
      <c r="AX122" s="13" t="s">
        <v>84</v>
      </c>
      <c r="AY122" s="241" t="s">
        <v>152</v>
      </c>
    </row>
    <row r="123" spans="1:65" s="2" customFormat="1" ht="12">
      <c r="A123" s="41"/>
      <c r="B123" s="42"/>
      <c r="C123" s="211" t="s">
        <v>212</v>
      </c>
      <c r="D123" s="211" t="s">
        <v>154</v>
      </c>
      <c r="E123" s="212" t="s">
        <v>213</v>
      </c>
      <c r="F123" s="213" t="s">
        <v>214</v>
      </c>
      <c r="G123" s="214" t="s">
        <v>95</v>
      </c>
      <c r="H123" s="215">
        <v>813.26</v>
      </c>
      <c r="I123" s="216"/>
      <c r="J123" s="216"/>
      <c r="K123" s="217">
        <f>ROUND(P123*H123,2)</f>
        <v>0</v>
      </c>
      <c r="L123" s="213" t="s">
        <v>157</v>
      </c>
      <c r="M123" s="47"/>
      <c r="N123" s="218" t="s">
        <v>20</v>
      </c>
      <c r="O123" s="219" t="s">
        <v>45</v>
      </c>
      <c r="P123" s="220">
        <f>I123+J123</f>
        <v>0</v>
      </c>
      <c r="Q123" s="220">
        <f>ROUND(I123*H123,2)</f>
        <v>0</v>
      </c>
      <c r="R123" s="220">
        <f>ROUND(J123*H123,2)</f>
        <v>0</v>
      </c>
      <c r="S123" s="87"/>
      <c r="T123" s="221">
        <f>S123*H123</f>
        <v>0</v>
      </c>
      <c r="U123" s="221">
        <v>0</v>
      </c>
      <c r="V123" s="221">
        <f>U123*H123</f>
        <v>0</v>
      </c>
      <c r="W123" s="221">
        <v>0</v>
      </c>
      <c r="X123" s="222">
        <f>W123*H123</f>
        <v>0</v>
      </c>
      <c r="Y123" s="41"/>
      <c r="Z123" s="41"/>
      <c r="AA123" s="41"/>
      <c r="AB123" s="41"/>
      <c r="AC123" s="41"/>
      <c r="AD123" s="41"/>
      <c r="AE123" s="41"/>
      <c r="AR123" s="223" t="s">
        <v>158</v>
      </c>
      <c r="AT123" s="223" t="s">
        <v>154</v>
      </c>
      <c r="AU123" s="223" t="s">
        <v>86</v>
      </c>
      <c r="AY123" s="20" t="s">
        <v>152</v>
      </c>
      <c r="BE123" s="224">
        <f>IF(O123="základní",K123,0)</f>
        <v>0</v>
      </c>
      <c r="BF123" s="224">
        <f>IF(O123="snížená",K123,0)</f>
        <v>0</v>
      </c>
      <c r="BG123" s="224">
        <f>IF(O123="zákl. přenesená",K123,0)</f>
        <v>0</v>
      </c>
      <c r="BH123" s="224">
        <f>IF(O123="sníž. přenesená",K123,0)</f>
        <v>0</v>
      </c>
      <c r="BI123" s="224">
        <f>IF(O123="nulová",K123,0)</f>
        <v>0</v>
      </c>
      <c r="BJ123" s="20" t="s">
        <v>84</v>
      </c>
      <c r="BK123" s="224">
        <f>ROUND(P123*H123,2)</f>
        <v>0</v>
      </c>
      <c r="BL123" s="20" t="s">
        <v>158</v>
      </c>
      <c r="BM123" s="223" t="s">
        <v>215</v>
      </c>
    </row>
    <row r="124" spans="1:47" s="2" customFormat="1" ht="12">
      <c r="A124" s="41"/>
      <c r="B124" s="42"/>
      <c r="C124" s="43"/>
      <c r="D124" s="225" t="s">
        <v>160</v>
      </c>
      <c r="E124" s="43"/>
      <c r="F124" s="226" t="s">
        <v>216</v>
      </c>
      <c r="G124" s="43"/>
      <c r="H124" s="43"/>
      <c r="I124" s="227"/>
      <c r="J124" s="227"/>
      <c r="K124" s="43"/>
      <c r="L124" s="43"/>
      <c r="M124" s="47"/>
      <c r="N124" s="228"/>
      <c r="O124" s="229"/>
      <c r="P124" s="87"/>
      <c r="Q124" s="87"/>
      <c r="R124" s="87"/>
      <c r="S124" s="87"/>
      <c r="T124" s="87"/>
      <c r="U124" s="87"/>
      <c r="V124" s="87"/>
      <c r="W124" s="87"/>
      <c r="X124" s="88"/>
      <c r="Y124" s="41"/>
      <c r="Z124" s="41"/>
      <c r="AA124" s="41"/>
      <c r="AB124" s="41"/>
      <c r="AC124" s="41"/>
      <c r="AD124" s="41"/>
      <c r="AE124" s="41"/>
      <c r="AT124" s="20" t="s">
        <v>160</v>
      </c>
      <c r="AU124" s="20" t="s">
        <v>86</v>
      </c>
    </row>
    <row r="125" spans="1:51" s="13" customFormat="1" ht="12">
      <c r="A125" s="13"/>
      <c r="B125" s="230"/>
      <c r="C125" s="231"/>
      <c r="D125" s="232" t="s">
        <v>162</v>
      </c>
      <c r="E125" s="233" t="s">
        <v>20</v>
      </c>
      <c r="F125" s="234" t="s">
        <v>205</v>
      </c>
      <c r="G125" s="231"/>
      <c r="H125" s="235">
        <v>813.26</v>
      </c>
      <c r="I125" s="236"/>
      <c r="J125" s="236"/>
      <c r="K125" s="231"/>
      <c r="L125" s="231"/>
      <c r="M125" s="237"/>
      <c r="N125" s="238"/>
      <c r="O125" s="239"/>
      <c r="P125" s="239"/>
      <c r="Q125" s="239"/>
      <c r="R125" s="239"/>
      <c r="S125" s="239"/>
      <c r="T125" s="239"/>
      <c r="U125" s="239"/>
      <c r="V125" s="239"/>
      <c r="W125" s="239"/>
      <c r="X125" s="240"/>
      <c r="Y125" s="13"/>
      <c r="Z125" s="13"/>
      <c r="AA125" s="13"/>
      <c r="AB125" s="13"/>
      <c r="AC125" s="13"/>
      <c r="AD125" s="13"/>
      <c r="AE125" s="13"/>
      <c r="AT125" s="241" t="s">
        <v>162</v>
      </c>
      <c r="AU125" s="241" t="s">
        <v>86</v>
      </c>
      <c r="AV125" s="13" t="s">
        <v>86</v>
      </c>
      <c r="AW125" s="13" t="s">
        <v>5</v>
      </c>
      <c r="AX125" s="13" t="s">
        <v>84</v>
      </c>
      <c r="AY125" s="241" t="s">
        <v>152</v>
      </c>
    </row>
    <row r="126" spans="1:65" s="2" customFormat="1" ht="24.15" customHeight="1">
      <c r="A126" s="41"/>
      <c r="B126" s="42"/>
      <c r="C126" s="211" t="s">
        <v>217</v>
      </c>
      <c r="D126" s="211" t="s">
        <v>154</v>
      </c>
      <c r="E126" s="212" t="s">
        <v>218</v>
      </c>
      <c r="F126" s="213" t="s">
        <v>219</v>
      </c>
      <c r="G126" s="214" t="s">
        <v>95</v>
      </c>
      <c r="H126" s="215">
        <v>325.304</v>
      </c>
      <c r="I126" s="216"/>
      <c r="J126" s="216"/>
      <c r="K126" s="217">
        <f>ROUND(P126*H126,2)</f>
        <v>0</v>
      </c>
      <c r="L126" s="213" t="s">
        <v>157</v>
      </c>
      <c r="M126" s="47"/>
      <c r="N126" s="218" t="s">
        <v>20</v>
      </c>
      <c r="O126" s="219" t="s">
        <v>45</v>
      </c>
      <c r="P126" s="220">
        <f>I126+J126</f>
        <v>0</v>
      </c>
      <c r="Q126" s="220">
        <f>ROUND(I126*H126,2)</f>
        <v>0</v>
      </c>
      <c r="R126" s="220">
        <f>ROUND(J126*H126,2)</f>
        <v>0</v>
      </c>
      <c r="S126" s="87"/>
      <c r="T126" s="221">
        <f>S126*H126</f>
        <v>0</v>
      </c>
      <c r="U126" s="221">
        <v>0</v>
      </c>
      <c r="V126" s="221">
        <f>U126*H126</f>
        <v>0</v>
      </c>
      <c r="W126" s="221">
        <v>0</v>
      </c>
      <c r="X126" s="222">
        <f>W126*H126</f>
        <v>0</v>
      </c>
      <c r="Y126" s="41"/>
      <c r="Z126" s="41"/>
      <c r="AA126" s="41"/>
      <c r="AB126" s="41"/>
      <c r="AC126" s="41"/>
      <c r="AD126" s="41"/>
      <c r="AE126" s="41"/>
      <c r="AR126" s="223" t="s">
        <v>158</v>
      </c>
      <c r="AT126" s="223" t="s">
        <v>154</v>
      </c>
      <c r="AU126" s="223" t="s">
        <v>86</v>
      </c>
      <c r="AY126" s="20" t="s">
        <v>152</v>
      </c>
      <c r="BE126" s="224">
        <f>IF(O126="základní",K126,0)</f>
        <v>0</v>
      </c>
      <c r="BF126" s="224">
        <f>IF(O126="snížená",K126,0)</f>
        <v>0</v>
      </c>
      <c r="BG126" s="224">
        <f>IF(O126="zákl. přenesená",K126,0)</f>
        <v>0</v>
      </c>
      <c r="BH126" s="224">
        <f>IF(O126="sníž. přenesená",K126,0)</f>
        <v>0</v>
      </c>
      <c r="BI126" s="224">
        <f>IF(O126="nulová",K126,0)</f>
        <v>0</v>
      </c>
      <c r="BJ126" s="20" t="s">
        <v>84</v>
      </c>
      <c r="BK126" s="224">
        <f>ROUND(P126*H126,2)</f>
        <v>0</v>
      </c>
      <c r="BL126" s="20" t="s">
        <v>158</v>
      </c>
      <c r="BM126" s="223" t="s">
        <v>220</v>
      </c>
    </row>
    <row r="127" spans="1:47" s="2" customFormat="1" ht="12">
      <c r="A127" s="41"/>
      <c r="B127" s="42"/>
      <c r="C127" s="43"/>
      <c r="D127" s="225" t="s">
        <v>160</v>
      </c>
      <c r="E127" s="43"/>
      <c r="F127" s="226" t="s">
        <v>221</v>
      </c>
      <c r="G127" s="43"/>
      <c r="H127" s="43"/>
      <c r="I127" s="227"/>
      <c r="J127" s="227"/>
      <c r="K127" s="43"/>
      <c r="L127" s="43"/>
      <c r="M127" s="47"/>
      <c r="N127" s="228"/>
      <c r="O127" s="229"/>
      <c r="P127" s="87"/>
      <c r="Q127" s="87"/>
      <c r="R127" s="87"/>
      <c r="S127" s="87"/>
      <c r="T127" s="87"/>
      <c r="U127" s="87"/>
      <c r="V127" s="87"/>
      <c r="W127" s="87"/>
      <c r="X127" s="88"/>
      <c r="Y127" s="41"/>
      <c r="Z127" s="41"/>
      <c r="AA127" s="41"/>
      <c r="AB127" s="41"/>
      <c r="AC127" s="41"/>
      <c r="AD127" s="41"/>
      <c r="AE127" s="41"/>
      <c r="AT127" s="20" t="s">
        <v>160</v>
      </c>
      <c r="AU127" s="20" t="s">
        <v>86</v>
      </c>
    </row>
    <row r="128" spans="1:51" s="13" customFormat="1" ht="12">
      <c r="A128" s="13"/>
      <c r="B128" s="230"/>
      <c r="C128" s="231"/>
      <c r="D128" s="232" t="s">
        <v>162</v>
      </c>
      <c r="E128" s="233" t="s">
        <v>20</v>
      </c>
      <c r="F128" s="234" t="s">
        <v>211</v>
      </c>
      <c r="G128" s="231"/>
      <c r="H128" s="235">
        <v>325.304</v>
      </c>
      <c r="I128" s="236"/>
      <c r="J128" s="236"/>
      <c r="K128" s="231"/>
      <c r="L128" s="231"/>
      <c r="M128" s="237"/>
      <c r="N128" s="238"/>
      <c r="O128" s="239"/>
      <c r="P128" s="239"/>
      <c r="Q128" s="239"/>
      <c r="R128" s="239"/>
      <c r="S128" s="239"/>
      <c r="T128" s="239"/>
      <c r="U128" s="239"/>
      <c r="V128" s="239"/>
      <c r="W128" s="239"/>
      <c r="X128" s="240"/>
      <c r="Y128" s="13"/>
      <c r="Z128" s="13"/>
      <c r="AA128" s="13"/>
      <c r="AB128" s="13"/>
      <c r="AC128" s="13"/>
      <c r="AD128" s="13"/>
      <c r="AE128" s="13"/>
      <c r="AT128" s="241" t="s">
        <v>162</v>
      </c>
      <c r="AU128" s="241" t="s">
        <v>86</v>
      </c>
      <c r="AV128" s="13" t="s">
        <v>86</v>
      </c>
      <c r="AW128" s="13" t="s">
        <v>5</v>
      </c>
      <c r="AX128" s="13" t="s">
        <v>84</v>
      </c>
      <c r="AY128" s="241" t="s">
        <v>152</v>
      </c>
    </row>
    <row r="129" spans="1:65" s="2" customFormat="1" ht="37.8" customHeight="1">
      <c r="A129" s="41"/>
      <c r="B129" s="42"/>
      <c r="C129" s="211" t="s">
        <v>222</v>
      </c>
      <c r="D129" s="211" t="s">
        <v>154</v>
      </c>
      <c r="E129" s="212" t="s">
        <v>223</v>
      </c>
      <c r="F129" s="213" t="s">
        <v>224</v>
      </c>
      <c r="G129" s="214" t="s">
        <v>95</v>
      </c>
      <c r="H129" s="215">
        <v>1509.99</v>
      </c>
      <c r="I129" s="216"/>
      <c r="J129" s="216"/>
      <c r="K129" s="217">
        <f>ROUND(P129*H129,2)</f>
        <v>0</v>
      </c>
      <c r="L129" s="213" t="s">
        <v>157</v>
      </c>
      <c r="M129" s="47"/>
      <c r="N129" s="218" t="s">
        <v>20</v>
      </c>
      <c r="O129" s="219" t="s">
        <v>45</v>
      </c>
      <c r="P129" s="220">
        <f>I129+J129</f>
        <v>0</v>
      </c>
      <c r="Q129" s="220">
        <f>ROUND(I129*H129,2)</f>
        <v>0</v>
      </c>
      <c r="R129" s="220">
        <f>ROUND(J129*H129,2)</f>
        <v>0</v>
      </c>
      <c r="S129" s="87"/>
      <c r="T129" s="221">
        <f>S129*H129</f>
        <v>0</v>
      </c>
      <c r="U129" s="221">
        <v>0</v>
      </c>
      <c r="V129" s="221">
        <f>U129*H129</f>
        <v>0</v>
      </c>
      <c r="W129" s="221">
        <v>0</v>
      </c>
      <c r="X129" s="222">
        <f>W129*H129</f>
        <v>0</v>
      </c>
      <c r="Y129" s="41"/>
      <c r="Z129" s="41"/>
      <c r="AA129" s="41"/>
      <c r="AB129" s="41"/>
      <c r="AC129" s="41"/>
      <c r="AD129" s="41"/>
      <c r="AE129" s="41"/>
      <c r="AR129" s="223" t="s">
        <v>158</v>
      </c>
      <c r="AT129" s="223" t="s">
        <v>154</v>
      </c>
      <c r="AU129" s="223" t="s">
        <v>86</v>
      </c>
      <c r="AY129" s="20" t="s">
        <v>152</v>
      </c>
      <c r="BE129" s="224">
        <f>IF(O129="základní",K129,0)</f>
        <v>0</v>
      </c>
      <c r="BF129" s="224">
        <f>IF(O129="snížená",K129,0)</f>
        <v>0</v>
      </c>
      <c r="BG129" s="224">
        <f>IF(O129="zákl. přenesená",K129,0)</f>
        <v>0</v>
      </c>
      <c r="BH129" s="224">
        <f>IF(O129="sníž. přenesená",K129,0)</f>
        <v>0</v>
      </c>
      <c r="BI129" s="224">
        <f>IF(O129="nulová",K129,0)</f>
        <v>0</v>
      </c>
      <c r="BJ129" s="20" t="s">
        <v>84</v>
      </c>
      <c r="BK129" s="224">
        <f>ROUND(P129*H129,2)</f>
        <v>0</v>
      </c>
      <c r="BL129" s="20" t="s">
        <v>158</v>
      </c>
      <c r="BM129" s="223" t="s">
        <v>225</v>
      </c>
    </row>
    <row r="130" spans="1:47" s="2" customFormat="1" ht="12">
      <c r="A130" s="41"/>
      <c r="B130" s="42"/>
      <c r="C130" s="43"/>
      <c r="D130" s="225" t="s">
        <v>160</v>
      </c>
      <c r="E130" s="43"/>
      <c r="F130" s="226" t="s">
        <v>226</v>
      </c>
      <c r="G130" s="43"/>
      <c r="H130" s="43"/>
      <c r="I130" s="227"/>
      <c r="J130" s="227"/>
      <c r="K130" s="43"/>
      <c r="L130" s="43"/>
      <c r="M130" s="47"/>
      <c r="N130" s="228"/>
      <c r="O130" s="229"/>
      <c r="P130" s="87"/>
      <c r="Q130" s="87"/>
      <c r="R130" s="87"/>
      <c r="S130" s="87"/>
      <c r="T130" s="87"/>
      <c r="U130" s="87"/>
      <c r="V130" s="87"/>
      <c r="W130" s="87"/>
      <c r="X130" s="88"/>
      <c r="Y130" s="41"/>
      <c r="Z130" s="41"/>
      <c r="AA130" s="41"/>
      <c r="AB130" s="41"/>
      <c r="AC130" s="41"/>
      <c r="AD130" s="41"/>
      <c r="AE130" s="41"/>
      <c r="AT130" s="20" t="s">
        <v>160</v>
      </c>
      <c r="AU130" s="20" t="s">
        <v>86</v>
      </c>
    </row>
    <row r="131" spans="1:51" s="13" customFormat="1" ht="12">
      <c r="A131" s="13"/>
      <c r="B131" s="230"/>
      <c r="C131" s="231"/>
      <c r="D131" s="232" t="s">
        <v>162</v>
      </c>
      <c r="E131" s="233" t="s">
        <v>20</v>
      </c>
      <c r="F131" s="234" t="s">
        <v>227</v>
      </c>
      <c r="G131" s="231"/>
      <c r="H131" s="235">
        <v>1509.99</v>
      </c>
      <c r="I131" s="236"/>
      <c r="J131" s="236"/>
      <c r="K131" s="231"/>
      <c r="L131" s="231"/>
      <c r="M131" s="237"/>
      <c r="N131" s="238"/>
      <c r="O131" s="239"/>
      <c r="P131" s="239"/>
      <c r="Q131" s="239"/>
      <c r="R131" s="239"/>
      <c r="S131" s="239"/>
      <c r="T131" s="239"/>
      <c r="U131" s="239"/>
      <c r="V131" s="239"/>
      <c r="W131" s="239"/>
      <c r="X131" s="240"/>
      <c r="Y131" s="13"/>
      <c r="Z131" s="13"/>
      <c r="AA131" s="13"/>
      <c r="AB131" s="13"/>
      <c r="AC131" s="13"/>
      <c r="AD131" s="13"/>
      <c r="AE131" s="13"/>
      <c r="AT131" s="241" t="s">
        <v>162</v>
      </c>
      <c r="AU131" s="241" t="s">
        <v>86</v>
      </c>
      <c r="AV131" s="13" t="s">
        <v>86</v>
      </c>
      <c r="AW131" s="13" t="s">
        <v>5</v>
      </c>
      <c r="AX131" s="13" t="s">
        <v>76</v>
      </c>
      <c r="AY131" s="241" t="s">
        <v>152</v>
      </c>
    </row>
    <row r="132" spans="1:51" s="16" customFormat="1" ht="12">
      <c r="A132" s="16"/>
      <c r="B132" s="264"/>
      <c r="C132" s="265"/>
      <c r="D132" s="232" t="s">
        <v>162</v>
      </c>
      <c r="E132" s="266" t="s">
        <v>20</v>
      </c>
      <c r="F132" s="267" t="s">
        <v>179</v>
      </c>
      <c r="G132" s="265"/>
      <c r="H132" s="268">
        <v>1509.99</v>
      </c>
      <c r="I132" s="269"/>
      <c r="J132" s="269"/>
      <c r="K132" s="265"/>
      <c r="L132" s="265"/>
      <c r="M132" s="270"/>
      <c r="N132" s="271"/>
      <c r="O132" s="272"/>
      <c r="P132" s="272"/>
      <c r="Q132" s="272"/>
      <c r="R132" s="272"/>
      <c r="S132" s="272"/>
      <c r="T132" s="272"/>
      <c r="U132" s="272"/>
      <c r="V132" s="272"/>
      <c r="W132" s="272"/>
      <c r="X132" s="273"/>
      <c r="Y132" s="16"/>
      <c r="Z132" s="16"/>
      <c r="AA132" s="16"/>
      <c r="AB132" s="16"/>
      <c r="AC132" s="16"/>
      <c r="AD132" s="16"/>
      <c r="AE132" s="16"/>
      <c r="AT132" s="274" t="s">
        <v>162</v>
      </c>
      <c r="AU132" s="274" t="s">
        <v>86</v>
      </c>
      <c r="AV132" s="16" t="s">
        <v>158</v>
      </c>
      <c r="AW132" s="16" t="s">
        <v>5</v>
      </c>
      <c r="AX132" s="16" t="s">
        <v>84</v>
      </c>
      <c r="AY132" s="274" t="s">
        <v>152</v>
      </c>
    </row>
    <row r="133" spans="1:65" s="2" customFormat="1" ht="37.8" customHeight="1">
      <c r="A133" s="41"/>
      <c r="B133" s="42"/>
      <c r="C133" s="211" t="s">
        <v>9</v>
      </c>
      <c r="D133" s="211" t="s">
        <v>154</v>
      </c>
      <c r="E133" s="212" t="s">
        <v>228</v>
      </c>
      <c r="F133" s="213" t="s">
        <v>229</v>
      </c>
      <c r="G133" s="214" t="s">
        <v>95</v>
      </c>
      <c r="H133" s="215">
        <v>736.169</v>
      </c>
      <c r="I133" s="216"/>
      <c r="J133" s="216"/>
      <c r="K133" s="217">
        <f>ROUND(P133*H133,2)</f>
        <v>0</v>
      </c>
      <c r="L133" s="213" t="s">
        <v>157</v>
      </c>
      <c r="M133" s="47"/>
      <c r="N133" s="218" t="s">
        <v>20</v>
      </c>
      <c r="O133" s="219" t="s">
        <v>45</v>
      </c>
      <c r="P133" s="220">
        <f>I133+J133</f>
        <v>0</v>
      </c>
      <c r="Q133" s="220">
        <f>ROUND(I133*H133,2)</f>
        <v>0</v>
      </c>
      <c r="R133" s="220">
        <f>ROUND(J133*H133,2)</f>
        <v>0</v>
      </c>
      <c r="S133" s="87"/>
      <c r="T133" s="221">
        <f>S133*H133</f>
        <v>0</v>
      </c>
      <c r="U133" s="221">
        <v>0</v>
      </c>
      <c r="V133" s="221">
        <f>U133*H133</f>
        <v>0</v>
      </c>
      <c r="W133" s="221">
        <v>0</v>
      </c>
      <c r="X133" s="222">
        <f>W133*H133</f>
        <v>0</v>
      </c>
      <c r="Y133" s="41"/>
      <c r="Z133" s="41"/>
      <c r="AA133" s="41"/>
      <c r="AB133" s="41"/>
      <c r="AC133" s="41"/>
      <c r="AD133" s="41"/>
      <c r="AE133" s="41"/>
      <c r="AR133" s="223" t="s">
        <v>158</v>
      </c>
      <c r="AT133" s="223" t="s">
        <v>154</v>
      </c>
      <c r="AU133" s="223" t="s">
        <v>86</v>
      </c>
      <c r="AY133" s="20" t="s">
        <v>152</v>
      </c>
      <c r="BE133" s="224">
        <f>IF(O133="základní",K133,0)</f>
        <v>0</v>
      </c>
      <c r="BF133" s="224">
        <f>IF(O133="snížená",K133,0)</f>
        <v>0</v>
      </c>
      <c r="BG133" s="224">
        <f>IF(O133="zákl. přenesená",K133,0)</f>
        <v>0</v>
      </c>
      <c r="BH133" s="224">
        <f>IF(O133="sníž. přenesená",K133,0)</f>
        <v>0</v>
      </c>
      <c r="BI133" s="224">
        <f>IF(O133="nulová",K133,0)</f>
        <v>0</v>
      </c>
      <c r="BJ133" s="20" t="s">
        <v>84</v>
      </c>
      <c r="BK133" s="224">
        <f>ROUND(P133*H133,2)</f>
        <v>0</v>
      </c>
      <c r="BL133" s="20" t="s">
        <v>158</v>
      </c>
      <c r="BM133" s="223" t="s">
        <v>230</v>
      </c>
    </row>
    <row r="134" spans="1:47" s="2" customFormat="1" ht="12">
      <c r="A134" s="41"/>
      <c r="B134" s="42"/>
      <c r="C134" s="43"/>
      <c r="D134" s="225" t="s">
        <v>160</v>
      </c>
      <c r="E134" s="43"/>
      <c r="F134" s="226" t="s">
        <v>231</v>
      </c>
      <c r="G134" s="43"/>
      <c r="H134" s="43"/>
      <c r="I134" s="227"/>
      <c r="J134" s="227"/>
      <c r="K134" s="43"/>
      <c r="L134" s="43"/>
      <c r="M134" s="47"/>
      <c r="N134" s="228"/>
      <c r="O134" s="229"/>
      <c r="P134" s="87"/>
      <c r="Q134" s="87"/>
      <c r="R134" s="87"/>
      <c r="S134" s="87"/>
      <c r="T134" s="87"/>
      <c r="U134" s="87"/>
      <c r="V134" s="87"/>
      <c r="W134" s="87"/>
      <c r="X134" s="88"/>
      <c r="Y134" s="41"/>
      <c r="Z134" s="41"/>
      <c r="AA134" s="41"/>
      <c r="AB134" s="41"/>
      <c r="AC134" s="41"/>
      <c r="AD134" s="41"/>
      <c r="AE134" s="41"/>
      <c r="AT134" s="20" t="s">
        <v>160</v>
      </c>
      <c r="AU134" s="20" t="s">
        <v>86</v>
      </c>
    </row>
    <row r="135" spans="1:51" s="13" customFormat="1" ht="12">
      <c r="A135" s="13"/>
      <c r="B135" s="230"/>
      <c r="C135" s="231"/>
      <c r="D135" s="232" t="s">
        <v>162</v>
      </c>
      <c r="E135" s="233" t="s">
        <v>20</v>
      </c>
      <c r="F135" s="234" t="s">
        <v>232</v>
      </c>
      <c r="G135" s="231"/>
      <c r="H135" s="235">
        <v>736.169</v>
      </c>
      <c r="I135" s="236"/>
      <c r="J135" s="236"/>
      <c r="K135" s="231"/>
      <c r="L135" s="231"/>
      <c r="M135" s="237"/>
      <c r="N135" s="238"/>
      <c r="O135" s="239"/>
      <c r="P135" s="239"/>
      <c r="Q135" s="239"/>
      <c r="R135" s="239"/>
      <c r="S135" s="239"/>
      <c r="T135" s="239"/>
      <c r="U135" s="239"/>
      <c r="V135" s="239"/>
      <c r="W135" s="239"/>
      <c r="X135" s="240"/>
      <c r="Y135" s="13"/>
      <c r="Z135" s="13"/>
      <c r="AA135" s="13"/>
      <c r="AB135" s="13"/>
      <c r="AC135" s="13"/>
      <c r="AD135" s="13"/>
      <c r="AE135" s="13"/>
      <c r="AT135" s="241" t="s">
        <v>162</v>
      </c>
      <c r="AU135" s="241" t="s">
        <v>86</v>
      </c>
      <c r="AV135" s="13" t="s">
        <v>86</v>
      </c>
      <c r="AW135" s="13" t="s">
        <v>5</v>
      </c>
      <c r="AX135" s="13" t="s">
        <v>84</v>
      </c>
      <c r="AY135" s="241" t="s">
        <v>152</v>
      </c>
    </row>
    <row r="136" spans="1:65" s="2" customFormat="1" ht="24.15" customHeight="1">
      <c r="A136" s="41"/>
      <c r="B136" s="42"/>
      <c r="C136" s="211" t="s">
        <v>233</v>
      </c>
      <c r="D136" s="211" t="s">
        <v>154</v>
      </c>
      <c r="E136" s="212" t="s">
        <v>234</v>
      </c>
      <c r="F136" s="213" t="s">
        <v>235</v>
      </c>
      <c r="G136" s="214" t="s">
        <v>95</v>
      </c>
      <c r="H136" s="215">
        <v>1509.99</v>
      </c>
      <c r="I136" s="216"/>
      <c r="J136" s="216"/>
      <c r="K136" s="217">
        <f>ROUND(P136*H136,2)</f>
        <v>0</v>
      </c>
      <c r="L136" s="213" t="s">
        <v>157</v>
      </c>
      <c r="M136" s="47"/>
      <c r="N136" s="218" t="s">
        <v>20</v>
      </c>
      <c r="O136" s="219" t="s">
        <v>45</v>
      </c>
      <c r="P136" s="220">
        <f>I136+J136</f>
        <v>0</v>
      </c>
      <c r="Q136" s="220">
        <f>ROUND(I136*H136,2)</f>
        <v>0</v>
      </c>
      <c r="R136" s="220">
        <f>ROUND(J136*H136,2)</f>
        <v>0</v>
      </c>
      <c r="S136" s="87"/>
      <c r="T136" s="221">
        <f>S136*H136</f>
        <v>0</v>
      </c>
      <c r="U136" s="221">
        <v>0</v>
      </c>
      <c r="V136" s="221">
        <f>U136*H136</f>
        <v>0</v>
      </c>
      <c r="W136" s="221">
        <v>0</v>
      </c>
      <c r="X136" s="222">
        <f>W136*H136</f>
        <v>0</v>
      </c>
      <c r="Y136" s="41"/>
      <c r="Z136" s="41"/>
      <c r="AA136" s="41"/>
      <c r="AB136" s="41"/>
      <c r="AC136" s="41"/>
      <c r="AD136" s="41"/>
      <c r="AE136" s="41"/>
      <c r="AR136" s="223" t="s">
        <v>158</v>
      </c>
      <c r="AT136" s="223" t="s">
        <v>154</v>
      </c>
      <c r="AU136" s="223" t="s">
        <v>86</v>
      </c>
      <c r="AY136" s="20" t="s">
        <v>152</v>
      </c>
      <c r="BE136" s="224">
        <f>IF(O136="základní",K136,0)</f>
        <v>0</v>
      </c>
      <c r="BF136" s="224">
        <f>IF(O136="snížená",K136,0)</f>
        <v>0</v>
      </c>
      <c r="BG136" s="224">
        <f>IF(O136="zákl. přenesená",K136,0)</f>
        <v>0</v>
      </c>
      <c r="BH136" s="224">
        <f>IF(O136="sníž. přenesená",K136,0)</f>
        <v>0</v>
      </c>
      <c r="BI136" s="224">
        <f>IF(O136="nulová",K136,0)</f>
        <v>0</v>
      </c>
      <c r="BJ136" s="20" t="s">
        <v>84</v>
      </c>
      <c r="BK136" s="224">
        <f>ROUND(P136*H136,2)</f>
        <v>0</v>
      </c>
      <c r="BL136" s="20" t="s">
        <v>158</v>
      </c>
      <c r="BM136" s="223" t="s">
        <v>236</v>
      </c>
    </row>
    <row r="137" spans="1:47" s="2" customFormat="1" ht="12">
      <c r="A137" s="41"/>
      <c r="B137" s="42"/>
      <c r="C137" s="43"/>
      <c r="D137" s="225" t="s">
        <v>160</v>
      </c>
      <c r="E137" s="43"/>
      <c r="F137" s="226" t="s">
        <v>237</v>
      </c>
      <c r="G137" s="43"/>
      <c r="H137" s="43"/>
      <c r="I137" s="227"/>
      <c r="J137" s="227"/>
      <c r="K137" s="43"/>
      <c r="L137" s="43"/>
      <c r="M137" s="47"/>
      <c r="N137" s="228"/>
      <c r="O137" s="229"/>
      <c r="P137" s="87"/>
      <c r="Q137" s="87"/>
      <c r="R137" s="87"/>
      <c r="S137" s="87"/>
      <c r="T137" s="87"/>
      <c r="U137" s="87"/>
      <c r="V137" s="87"/>
      <c r="W137" s="87"/>
      <c r="X137" s="88"/>
      <c r="Y137" s="41"/>
      <c r="Z137" s="41"/>
      <c r="AA137" s="41"/>
      <c r="AB137" s="41"/>
      <c r="AC137" s="41"/>
      <c r="AD137" s="41"/>
      <c r="AE137" s="41"/>
      <c r="AT137" s="20" t="s">
        <v>160</v>
      </c>
      <c r="AU137" s="20" t="s">
        <v>86</v>
      </c>
    </row>
    <row r="138" spans="1:51" s="13" customFormat="1" ht="12">
      <c r="A138" s="13"/>
      <c r="B138" s="230"/>
      <c r="C138" s="231"/>
      <c r="D138" s="232" t="s">
        <v>162</v>
      </c>
      <c r="E138" s="233" t="s">
        <v>20</v>
      </c>
      <c r="F138" s="234" t="s">
        <v>238</v>
      </c>
      <c r="G138" s="231"/>
      <c r="H138" s="235">
        <v>1509.99</v>
      </c>
      <c r="I138" s="236"/>
      <c r="J138" s="236"/>
      <c r="K138" s="231"/>
      <c r="L138" s="231"/>
      <c r="M138" s="237"/>
      <c r="N138" s="238"/>
      <c r="O138" s="239"/>
      <c r="P138" s="239"/>
      <c r="Q138" s="239"/>
      <c r="R138" s="239"/>
      <c r="S138" s="239"/>
      <c r="T138" s="239"/>
      <c r="U138" s="239"/>
      <c r="V138" s="239"/>
      <c r="W138" s="239"/>
      <c r="X138" s="240"/>
      <c r="Y138" s="13"/>
      <c r="Z138" s="13"/>
      <c r="AA138" s="13"/>
      <c r="AB138" s="13"/>
      <c r="AC138" s="13"/>
      <c r="AD138" s="13"/>
      <c r="AE138" s="13"/>
      <c r="AT138" s="241" t="s">
        <v>162</v>
      </c>
      <c r="AU138" s="241" t="s">
        <v>86</v>
      </c>
      <c r="AV138" s="13" t="s">
        <v>86</v>
      </c>
      <c r="AW138" s="13" t="s">
        <v>5</v>
      </c>
      <c r="AX138" s="13" t="s">
        <v>84</v>
      </c>
      <c r="AY138" s="241" t="s">
        <v>152</v>
      </c>
    </row>
    <row r="139" spans="1:65" s="2" customFormat="1" ht="24.15" customHeight="1">
      <c r="A139" s="41"/>
      <c r="B139" s="42"/>
      <c r="C139" s="211" t="s">
        <v>239</v>
      </c>
      <c r="D139" s="211" t="s">
        <v>154</v>
      </c>
      <c r="E139" s="212" t="s">
        <v>240</v>
      </c>
      <c r="F139" s="213" t="s">
        <v>241</v>
      </c>
      <c r="G139" s="214" t="s">
        <v>95</v>
      </c>
      <c r="H139" s="215">
        <v>736.169</v>
      </c>
      <c r="I139" s="216"/>
      <c r="J139" s="216"/>
      <c r="K139" s="217">
        <f>ROUND(P139*H139,2)</f>
        <v>0</v>
      </c>
      <c r="L139" s="213" t="s">
        <v>157</v>
      </c>
      <c r="M139" s="47"/>
      <c r="N139" s="218" t="s">
        <v>20</v>
      </c>
      <c r="O139" s="219" t="s">
        <v>45</v>
      </c>
      <c r="P139" s="220">
        <f>I139+J139</f>
        <v>0</v>
      </c>
      <c r="Q139" s="220">
        <f>ROUND(I139*H139,2)</f>
        <v>0</v>
      </c>
      <c r="R139" s="220">
        <f>ROUND(J139*H139,2)</f>
        <v>0</v>
      </c>
      <c r="S139" s="87"/>
      <c r="T139" s="221">
        <f>S139*H139</f>
        <v>0</v>
      </c>
      <c r="U139" s="221">
        <v>0</v>
      </c>
      <c r="V139" s="221">
        <f>U139*H139</f>
        <v>0</v>
      </c>
      <c r="W139" s="221">
        <v>0</v>
      </c>
      <c r="X139" s="222">
        <f>W139*H139</f>
        <v>0</v>
      </c>
      <c r="Y139" s="41"/>
      <c r="Z139" s="41"/>
      <c r="AA139" s="41"/>
      <c r="AB139" s="41"/>
      <c r="AC139" s="41"/>
      <c r="AD139" s="41"/>
      <c r="AE139" s="41"/>
      <c r="AR139" s="223" t="s">
        <v>158</v>
      </c>
      <c r="AT139" s="223" t="s">
        <v>154</v>
      </c>
      <c r="AU139" s="223" t="s">
        <v>86</v>
      </c>
      <c r="AY139" s="20" t="s">
        <v>152</v>
      </c>
      <c r="BE139" s="224">
        <f>IF(O139="základní",K139,0)</f>
        <v>0</v>
      </c>
      <c r="BF139" s="224">
        <f>IF(O139="snížená",K139,0)</f>
        <v>0</v>
      </c>
      <c r="BG139" s="224">
        <f>IF(O139="zákl. přenesená",K139,0)</f>
        <v>0</v>
      </c>
      <c r="BH139" s="224">
        <f>IF(O139="sníž. přenesená",K139,0)</f>
        <v>0</v>
      </c>
      <c r="BI139" s="224">
        <f>IF(O139="nulová",K139,0)</f>
        <v>0</v>
      </c>
      <c r="BJ139" s="20" t="s">
        <v>84</v>
      </c>
      <c r="BK139" s="224">
        <f>ROUND(P139*H139,2)</f>
        <v>0</v>
      </c>
      <c r="BL139" s="20" t="s">
        <v>158</v>
      </c>
      <c r="BM139" s="223" t="s">
        <v>242</v>
      </c>
    </row>
    <row r="140" spans="1:47" s="2" customFormat="1" ht="12">
      <c r="A140" s="41"/>
      <c r="B140" s="42"/>
      <c r="C140" s="43"/>
      <c r="D140" s="225" t="s">
        <v>160</v>
      </c>
      <c r="E140" s="43"/>
      <c r="F140" s="226" t="s">
        <v>243</v>
      </c>
      <c r="G140" s="43"/>
      <c r="H140" s="43"/>
      <c r="I140" s="227"/>
      <c r="J140" s="227"/>
      <c r="K140" s="43"/>
      <c r="L140" s="43"/>
      <c r="M140" s="47"/>
      <c r="N140" s="228"/>
      <c r="O140" s="229"/>
      <c r="P140" s="87"/>
      <c r="Q140" s="87"/>
      <c r="R140" s="87"/>
      <c r="S140" s="87"/>
      <c r="T140" s="87"/>
      <c r="U140" s="87"/>
      <c r="V140" s="87"/>
      <c r="W140" s="87"/>
      <c r="X140" s="88"/>
      <c r="Y140" s="41"/>
      <c r="Z140" s="41"/>
      <c r="AA140" s="41"/>
      <c r="AB140" s="41"/>
      <c r="AC140" s="41"/>
      <c r="AD140" s="41"/>
      <c r="AE140" s="41"/>
      <c r="AT140" s="20" t="s">
        <v>160</v>
      </c>
      <c r="AU140" s="20" t="s">
        <v>86</v>
      </c>
    </row>
    <row r="141" spans="1:51" s="13" customFormat="1" ht="12">
      <c r="A141" s="13"/>
      <c r="B141" s="230"/>
      <c r="C141" s="231"/>
      <c r="D141" s="232" t="s">
        <v>162</v>
      </c>
      <c r="E141" s="233" t="s">
        <v>20</v>
      </c>
      <c r="F141" s="234" t="s">
        <v>232</v>
      </c>
      <c r="G141" s="231"/>
      <c r="H141" s="235">
        <v>736.169</v>
      </c>
      <c r="I141" s="236"/>
      <c r="J141" s="236"/>
      <c r="K141" s="231"/>
      <c r="L141" s="231"/>
      <c r="M141" s="237"/>
      <c r="N141" s="238"/>
      <c r="O141" s="239"/>
      <c r="P141" s="239"/>
      <c r="Q141" s="239"/>
      <c r="R141" s="239"/>
      <c r="S141" s="239"/>
      <c r="T141" s="239"/>
      <c r="U141" s="239"/>
      <c r="V141" s="239"/>
      <c r="W141" s="239"/>
      <c r="X141" s="240"/>
      <c r="Y141" s="13"/>
      <c r="Z141" s="13"/>
      <c r="AA141" s="13"/>
      <c r="AB141" s="13"/>
      <c r="AC141" s="13"/>
      <c r="AD141" s="13"/>
      <c r="AE141" s="13"/>
      <c r="AT141" s="241" t="s">
        <v>162</v>
      </c>
      <c r="AU141" s="241" t="s">
        <v>86</v>
      </c>
      <c r="AV141" s="13" t="s">
        <v>86</v>
      </c>
      <c r="AW141" s="13" t="s">
        <v>5</v>
      </c>
      <c r="AX141" s="13" t="s">
        <v>84</v>
      </c>
      <c r="AY141" s="241" t="s">
        <v>152</v>
      </c>
    </row>
    <row r="142" spans="1:65" s="2" customFormat="1" ht="24.15" customHeight="1">
      <c r="A142" s="41"/>
      <c r="B142" s="42"/>
      <c r="C142" s="211" t="s">
        <v>244</v>
      </c>
      <c r="D142" s="211" t="s">
        <v>154</v>
      </c>
      <c r="E142" s="212" t="s">
        <v>245</v>
      </c>
      <c r="F142" s="213" t="s">
        <v>246</v>
      </c>
      <c r="G142" s="214" t="s">
        <v>95</v>
      </c>
      <c r="H142" s="215">
        <v>116.53</v>
      </c>
      <c r="I142" s="216"/>
      <c r="J142" s="216"/>
      <c r="K142" s="217">
        <f>ROUND(P142*H142,2)</f>
        <v>0</v>
      </c>
      <c r="L142" s="213" t="s">
        <v>157</v>
      </c>
      <c r="M142" s="47"/>
      <c r="N142" s="218" t="s">
        <v>20</v>
      </c>
      <c r="O142" s="219" t="s">
        <v>45</v>
      </c>
      <c r="P142" s="220">
        <f>I142+J142</f>
        <v>0</v>
      </c>
      <c r="Q142" s="220">
        <f>ROUND(I142*H142,2)</f>
        <v>0</v>
      </c>
      <c r="R142" s="220">
        <f>ROUND(J142*H142,2)</f>
        <v>0</v>
      </c>
      <c r="S142" s="87"/>
      <c r="T142" s="221">
        <f>S142*H142</f>
        <v>0</v>
      </c>
      <c r="U142" s="221">
        <v>0</v>
      </c>
      <c r="V142" s="221">
        <f>U142*H142</f>
        <v>0</v>
      </c>
      <c r="W142" s="221">
        <v>0</v>
      </c>
      <c r="X142" s="222">
        <f>W142*H142</f>
        <v>0</v>
      </c>
      <c r="Y142" s="41"/>
      <c r="Z142" s="41"/>
      <c r="AA142" s="41"/>
      <c r="AB142" s="41"/>
      <c r="AC142" s="41"/>
      <c r="AD142" s="41"/>
      <c r="AE142" s="41"/>
      <c r="AR142" s="223" t="s">
        <v>158</v>
      </c>
      <c r="AT142" s="223" t="s">
        <v>154</v>
      </c>
      <c r="AU142" s="223" t="s">
        <v>86</v>
      </c>
      <c r="AY142" s="20" t="s">
        <v>152</v>
      </c>
      <c r="BE142" s="224">
        <f>IF(O142="základní",K142,0)</f>
        <v>0</v>
      </c>
      <c r="BF142" s="224">
        <f>IF(O142="snížená",K142,0)</f>
        <v>0</v>
      </c>
      <c r="BG142" s="224">
        <f>IF(O142="zákl. přenesená",K142,0)</f>
        <v>0</v>
      </c>
      <c r="BH142" s="224">
        <f>IF(O142="sníž. přenesená",K142,0)</f>
        <v>0</v>
      </c>
      <c r="BI142" s="224">
        <f>IF(O142="nulová",K142,0)</f>
        <v>0</v>
      </c>
      <c r="BJ142" s="20" t="s">
        <v>84</v>
      </c>
      <c r="BK142" s="224">
        <f>ROUND(P142*H142,2)</f>
        <v>0</v>
      </c>
      <c r="BL142" s="20" t="s">
        <v>158</v>
      </c>
      <c r="BM142" s="223" t="s">
        <v>247</v>
      </c>
    </row>
    <row r="143" spans="1:47" s="2" customFormat="1" ht="12">
      <c r="A143" s="41"/>
      <c r="B143" s="42"/>
      <c r="C143" s="43"/>
      <c r="D143" s="225" t="s">
        <v>160</v>
      </c>
      <c r="E143" s="43"/>
      <c r="F143" s="226" t="s">
        <v>248</v>
      </c>
      <c r="G143" s="43"/>
      <c r="H143" s="43"/>
      <c r="I143" s="227"/>
      <c r="J143" s="227"/>
      <c r="K143" s="43"/>
      <c r="L143" s="43"/>
      <c r="M143" s="47"/>
      <c r="N143" s="228"/>
      <c r="O143" s="229"/>
      <c r="P143" s="87"/>
      <c r="Q143" s="87"/>
      <c r="R143" s="87"/>
      <c r="S143" s="87"/>
      <c r="T143" s="87"/>
      <c r="U143" s="87"/>
      <c r="V143" s="87"/>
      <c r="W143" s="87"/>
      <c r="X143" s="88"/>
      <c r="Y143" s="41"/>
      <c r="Z143" s="41"/>
      <c r="AA143" s="41"/>
      <c r="AB143" s="41"/>
      <c r="AC143" s="41"/>
      <c r="AD143" s="41"/>
      <c r="AE143" s="41"/>
      <c r="AT143" s="20" t="s">
        <v>160</v>
      </c>
      <c r="AU143" s="20" t="s">
        <v>86</v>
      </c>
    </row>
    <row r="144" spans="1:51" s="13" customFormat="1" ht="12">
      <c r="A144" s="13"/>
      <c r="B144" s="230"/>
      <c r="C144" s="231"/>
      <c r="D144" s="232" t="s">
        <v>162</v>
      </c>
      <c r="E144" s="233" t="s">
        <v>20</v>
      </c>
      <c r="F144" s="234" t="s">
        <v>249</v>
      </c>
      <c r="G144" s="231"/>
      <c r="H144" s="235">
        <v>116.53</v>
      </c>
      <c r="I144" s="236"/>
      <c r="J144" s="236"/>
      <c r="K144" s="231"/>
      <c r="L144" s="231"/>
      <c r="M144" s="237"/>
      <c r="N144" s="238"/>
      <c r="O144" s="239"/>
      <c r="P144" s="239"/>
      <c r="Q144" s="239"/>
      <c r="R144" s="239"/>
      <c r="S144" s="239"/>
      <c r="T144" s="239"/>
      <c r="U144" s="239"/>
      <c r="V144" s="239"/>
      <c r="W144" s="239"/>
      <c r="X144" s="240"/>
      <c r="Y144" s="13"/>
      <c r="Z144" s="13"/>
      <c r="AA144" s="13"/>
      <c r="AB144" s="13"/>
      <c r="AC144" s="13"/>
      <c r="AD144" s="13"/>
      <c r="AE144" s="13"/>
      <c r="AT144" s="241" t="s">
        <v>162</v>
      </c>
      <c r="AU144" s="241" t="s">
        <v>86</v>
      </c>
      <c r="AV144" s="13" t="s">
        <v>86</v>
      </c>
      <c r="AW144" s="13" t="s">
        <v>5</v>
      </c>
      <c r="AX144" s="13" t="s">
        <v>76</v>
      </c>
      <c r="AY144" s="241" t="s">
        <v>152</v>
      </c>
    </row>
    <row r="145" spans="1:51" s="16" customFormat="1" ht="12">
      <c r="A145" s="16"/>
      <c r="B145" s="264"/>
      <c r="C145" s="265"/>
      <c r="D145" s="232" t="s">
        <v>162</v>
      </c>
      <c r="E145" s="266" t="s">
        <v>115</v>
      </c>
      <c r="F145" s="267" t="s">
        <v>179</v>
      </c>
      <c r="G145" s="265"/>
      <c r="H145" s="268">
        <v>116.53</v>
      </c>
      <c r="I145" s="269"/>
      <c r="J145" s="269"/>
      <c r="K145" s="265"/>
      <c r="L145" s="265"/>
      <c r="M145" s="270"/>
      <c r="N145" s="271"/>
      <c r="O145" s="272"/>
      <c r="P145" s="272"/>
      <c r="Q145" s="272"/>
      <c r="R145" s="272"/>
      <c r="S145" s="272"/>
      <c r="T145" s="272"/>
      <c r="U145" s="272"/>
      <c r="V145" s="272"/>
      <c r="W145" s="272"/>
      <c r="X145" s="273"/>
      <c r="Y145" s="16"/>
      <c r="Z145" s="16"/>
      <c r="AA145" s="16"/>
      <c r="AB145" s="16"/>
      <c r="AC145" s="16"/>
      <c r="AD145" s="16"/>
      <c r="AE145" s="16"/>
      <c r="AT145" s="274" t="s">
        <v>162</v>
      </c>
      <c r="AU145" s="274" t="s">
        <v>86</v>
      </c>
      <c r="AV145" s="16" t="s">
        <v>158</v>
      </c>
      <c r="AW145" s="16" t="s">
        <v>5</v>
      </c>
      <c r="AX145" s="16" t="s">
        <v>84</v>
      </c>
      <c r="AY145" s="274" t="s">
        <v>152</v>
      </c>
    </row>
    <row r="146" spans="1:65" s="2" customFormat="1" ht="24.15" customHeight="1">
      <c r="A146" s="41"/>
      <c r="B146" s="42"/>
      <c r="C146" s="211" t="s">
        <v>250</v>
      </c>
      <c r="D146" s="211" t="s">
        <v>154</v>
      </c>
      <c r="E146" s="212" t="s">
        <v>251</v>
      </c>
      <c r="F146" s="213" t="s">
        <v>252</v>
      </c>
      <c r="G146" s="214" t="s">
        <v>99</v>
      </c>
      <c r="H146" s="215">
        <v>1750</v>
      </c>
      <c r="I146" s="216"/>
      <c r="J146" s="216"/>
      <c r="K146" s="217">
        <f>ROUND(P146*H146,2)</f>
        <v>0</v>
      </c>
      <c r="L146" s="213" t="s">
        <v>157</v>
      </c>
      <c r="M146" s="47"/>
      <c r="N146" s="218" t="s">
        <v>20</v>
      </c>
      <c r="O146" s="219" t="s">
        <v>45</v>
      </c>
      <c r="P146" s="220">
        <f>I146+J146</f>
        <v>0</v>
      </c>
      <c r="Q146" s="220">
        <f>ROUND(I146*H146,2)</f>
        <v>0</v>
      </c>
      <c r="R146" s="220">
        <f>ROUND(J146*H146,2)</f>
        <v>0</v>
      </c>
      <c r="S146" s="87"/>
      <c r="T146" s="221">
        <f>S146*H146</f>
        <v>0</v>
      </c>
      <c r="U146" s="221">
        <v>0</v>
      </c>
      <c r="V146" s="221">
        <f>U146*H146</f>
        <v>0</v>
      </c>
      <c r="W146" s="221">
        <v>0</v>
      </c>
      <c r="X146" s="222">
        <f>W146*H146</f>
        <v>0</v>
      </c>
      <c r="Y146" s="41"/>
      <c r="Z146" s="41"/>
      <c r="AA146" s="41"/>
      <c r="AB146" s="41"/>
      <c r="AC146" s="41"/>
      <c r="AD146" s="41"/>
      <c r="AE146" s="41"/>
      <c r="AR146" s="223" t="s">
        <v>158</v>
      </c>
      <c r="AT146" s="223" t="s">
        <v>154</v>
      </c>
      <c r="AU146" s="223" t="s">
        <v>86</v>
      </c>
      <c r="AY146" s="20" t="s">
        <v>152</v>
      </c>
      <c r="BE146" s="224">
        <f>IF(O146="základní",K146,0)</f>
        <v>0</v>
      </c>
      <c r="BF146" s="224">
        <f>IF(O146="snížená",K146,0)</f>
        <v>0</v>
      </c>
      <c r="BG146" s="224">
        <f>IF(O146="zákl. přenesená",K146,0)</f>
        <v>0</v>
      </c>
      <c r="BH146" s="224">
        <f>IF(O146="sníž. přenesená",K146,0)</f>
        <v>0</v>
      </c>
      <c r="BI146" s="224">
        <f>IF(O146="nulová",K146,0)</f>
        <v>0</v>
      </c>
      <c r="BJ146" s="20" t="s">
        <v>84</v>
      </c>
      <c r="BK146" s="224">
        <f>ROUND(P146*H146,2)</f>
        <v>0</v>
      </c>
      <c r="BL146" s="20" t="s">
        <v>158</v>
      </c>
      <c r="BM146" s="223" t="s">
        <v>253</v>
      </c>
    </row>
    <row r="147" spans="1:47" s="2" customFormat="1" ht="12">
      <c r="A147" s="41"/>
      <c r="B147" s="42"/>
      <c r="C147" s="43"/>
      <c r="D147" s="225" t="s">
        <v>160</v>
      </c>
      <c r="E147" s="43"/>
      <c r="F147" s="226" t="s">
        <v>254</v>
      </c>
      <c r="G147" s="43"/>
      <c r="H147" s="43"/>
      <c r="I147" s="227"/>
      <c r="J147" s="227"/>
      <c r="K147" s="43"/>
      <c r="L147" s="43"/>
      <c r="M147" s="47"/>
      <c r="N147" s="228"/>
      <c r="O147" s="229"/>
      <c r="P147" s="87"/>
      <c r="Q147" s="87"/>
      <c r="R147" s="87"/>
      <c r="S147" s="87"/>
      <c r="T147" s="87"/>
      <c r="U147" s="87"/>
      <c r="V147" s="87"/>
      <c r="W147" s="87"/>
      <c r="X147" s="88"/>
      <c r="Y147" s="41"/>
      <c r="Z147" s="41"/>
      <c r="AA147" s="41"/>
      <c r="AB147" s="41"/>
      <c r="AC147" s="41"/>
      <c r="AD147" s="41"/>
      <c r="AE147" s="41"/>
      <c r="AT147" s="20" t="s">
        <v>160</v>
      </c>
      <c r="AU147" s="20" t="s">
        <v>86</v>
      </c>
    </row>
    <row r="148" spans="1:51" s="13" customFormat="1" ht="12">
      <c r="A148" s="13"/>
      <c r="B148" s="230"/>
      <c r="C148" s="231"/>
      <c r="D148" s="232" t="s">
        <v>162</v>
      </c>
      <c r="E148" s="233" t="s">
        <v>20</v>
      </c>
      <c r="F148" s="234" t="s">
        <v>255</v>
      </c>
      <c r="G148" s="231"/>
      <c r="H148" s="235">
        <v>750</v>
      </c>
      <c r="I148" s="236"/>
      <c r="J148" s="236"/>
      <c r="K148" s="231"/>
      <c r="L148" s="231"/>
      <c r="M148" s="237"/>
      <c r="N148" s="238"/>
      <c r="O148" s="239"/>
      <c r="P148" s="239"/>
      <c r="Q148" s="239"/>
      <c r="R148" s="239"/>
      <c r="S148" s="239"/>
      <c r="T148" s="239"/>
      <c r="U148" s="239"/>
      <c r="V148" s="239"/>
      <c r="W148" s="239"/>
      <c r="X148" s="240"/>
      <c r="Y148" s="13"/>
      <c r="Z148" s="13"/>
      <c r="AA148" s="13"/>
      <c r="AB148" s="13"/>
      <c r="AC148" s="13"/>
      <c r="AD148" s="13"/>
      <c r="AE148" s="13"/>
      <c r="AT148" s="241" t="s">
        <v>162</v>
      </c>
      <c r="AU148" s="241" t="s">
        <v>86</v>
      </c>
      <c r="AV148" s="13" t="s">
        <v>86</v>
      </c>
      <c r="AW148" s="13" t="s">
        <v>5</v>
      </c>
      <c r="AX148" s="13" t="s">
        <v>76</v>
      </c>
      <c r="AY148" s="241" t="s">
        <v>152</v>
      </c>
    </row>
    <row r="149" spans="1:51" s="13" customFormat="1" ht="12">
      <c r="A149" s="13"/>
      <c r="B149" s="230"/>
      <c r="C149" s="231"/>
      <c r="D149" s="232" t="s">
        <v>162</v>
      </c>
      <c r="E149" s="233" t="s">
        <v>20</v>
      </c>
      <c r="F149" s="234" t="s">
        <v>256</v>
      </c>
      <c r="G149" s="231"/>
      <c r="H149" s="235">
        <v>1000</v>
      </c>
      <c r="I149" s="236"/>
      <c r="J149" s="236"/>
      <c r="K149" s="231"/>
      <c r="L149" s="231"/>
      <c r="M149" s="237"/>
      <c r="N149" s="238"/>
      <c r="O149" s="239"/>
      <c r="P149" s="239"/>
      <c r="Q149" s="239"/>
      <c r="R149" s="239"/>
      <c r="S149" s="239"/>
      <c r="T149" s="239"/>
      <c r="U149" s="239"/>
      <c r="V149" s="239"/>
      <c r="W149" s="239"/>
      <c r="X149" s="240"/>
      <c r="Y149" s="13"/>
      <c r="Z149" s="13"/>
      <c r="AA149" s="13"/>
      <c r="AB149" s="13"/>
      <c r="AC149" s="13"/>
      <c r="AD149" s="13"/>
      <c r="AE149" s="13"/>
      <c r="AT149" s="241" t="s">
        <v>162</v>
      </c>
      <c r="AU149" s="241" t="s">
        <v>86</v>
      </c>
      <c r="AV149" s="13" t="s">
        <v>86</v>
      </c>
      <c r="AW149" s="13" t="s">
        <v>5</v>
      </c>
      <c r="AX149" s="13" t="s">
        <v>76</v>
      </c>
      <c r="AY149" s="241" t="s">
        <v>152</v>
      </c>
    </row>
    <row r="150" spans="1:51" s="16" customFormat="1" ht="12">
      <c r="A150" s="16"/>
      <c r="B150" s="264"/>
      <c r="C150" s="265"/>
      <c r="D150" s="232" t="s">
        <v>162</v>
      </c>
      <c r="E150" s="266" t="s">
        <v>20</v>
      </c>
      <c r="F150" s="267" t="s">
        <v>179</v>
      </c>
      <c r="G150" s="265"/>
      <c r="H150" s="268">
        <v>1750</v>
      </c>
      <c r="I150" s="269"/>
      <c r="J150" s="269"/>
      <c r="K150" s="265"/>
      <c r="L150" s="265"/>
      <c r="M150" s="270"/>
      <c r="N150" s="271"/>
      <c r="O150" s="272"/>
      <c r="P150" s="272"/>
      <c r="Q150" s="272"/>
      <c r="R150" s="272"/>
      <c r="S150" s="272"/>
      <c r="T150" s="272"/>
      <c r="U150" s="272"/>
      <c r="V150" s="272"/>
      <c r="W150" s="272"/>
      <c r="X150" s="273"/>
      <c r="Y150" s="16"/>
      <c r="Z150" s="16"/>
      <c r="AA150" s="16"/>
      <c r="AB150" s="16"/>
      <c r="AC150" s="16"/>
      <c r="AD150" s="16"/>
      <c r="AE150" s="16"/>
      <c r="AT150" s="274" t="s">
        <v>162</v>
      </c>
      <c r="AU150" s="274" t="s">
        <v>86</v>
      </c>
      <c r="AV150" s="16" t="s">
        <v>158</v>
      </c>
      <c r="AW150" s="16" t="s">
        <v>5</v>
      </c>
      <c r="AX150" s="16" t="s">
        <v>84</v>
      </c>
      <c r="AY150" s="274" t="s">
        <v>152</v>
      </c>
    </row>
    <row r="151" spans="1:65" s="2" customFormat="1" ht="24.15" customHeight="1">
      <c r="A151" s="41"/>
      <c r="B151" s="42"/>
      <c r="C151" s="275" t="s">
        <v>257</v>
      </c>
      <c r="D151" s="275" t="s">
        <v>258</v>
      </c>
      <c r="E151" s="276" t="s">
        <v>259</v>
      </c>
      <c r="F151" s="277" t="s">
        <v>260</v>
      </c>
      <c r="G151" s="278" t="s">
        <v>261</v>
      </c>
      <c r="H151" s="279">
        <v>43.75</v>
      </c>
      <c r="I151" s="280"/>
      <c r="J151" s="281"/>
      <c r="K151" s="282">
        <f>ROUND(P151*H151,2)</f>
        <v>0</v>
      </c>
      <c r="L151" s="277" t="s">
        <v>157</v>
      </c>
      <c r="M151" s="283"/>
      <c r="N151" s="284" t="s">
        <v>20</v>
      </c>
      <c r="O151" s="219" t="s">
        <v>45</v>
      </c>
      <c r="P151" s="220">
        <f>I151+J151</f>
        <v>0</v>
      </c>
      <c r="Q151" s="220">
        <f>ROUND(I151*H151,2)</f>
        <v>0</v>
      </c>
      <c r="R151" s="220">
        <f>ROUND(J151*H151,2)</f>
        <v>0</v>
      </c>
      <c r="S151" s="87"/>
      <c r="T151" s="221">
        <f>S151*H151</f>
        <v>0</v>
      </c>
      <c r="U151" s="221">
        <v>0.001</v>
      </c>
      <c r="V151" s="221">
        <f>U151*H151</f>
        <v>0.043750000000000004</v>
      </c>
      <c r="W151" s="221">
        <v>0</v>
      </c>
      <c r="X151" s="222">
        <f>W151*H151</f>
        <v>0</v>
      </c>
      <c r="Y151" s="41"/>
      <c r="Z151" s="41"/>
      <c r="AA151" s="41"/>
      <c r="AB151" s="41"/>
      <c r="AC151" s="41"/>
      <c r="AD151" s="41"/>
      <c r="AE151" s="41"/>
      <c r="AR151" s="223" t="s">
        <v>206</v>
      </c>
      <c r="AT151" s="223" t="s">
        <v>258</v>
      </c>
      <c r="AU151" s="223" t="s">
        <v>86</v>
      </c>
      <c r="AY151" s="20" t="s">
        <v>152</v>
      </c>
      <c r="BE151" s="224">
        <f>IF(O151="základní",K151,0)</f>
        <v>0</v>
      </c>
      <c r="BF151" s="224">
        <f>IF(O151="snížená",K151,0)</f>
        <v>0</v>
      </c>
      <c r="BG151" s="224">
        <f>IF(O151="zákl. přenesená",K151,0)</f>
        <v>0</v>
      </c>
      <c r="BH151" s="224">
        <f>IF(O151="sníž. přenesená",K151,0)</f>
        <v>0</v>
      </c>
      <c r="BI151" s="224">
        <f>IF(O151="nulová",K151,0)</f>
        <v>0</v>
      </c>
      <c r="BJ151" s="20" t="s">
        <v>84</v>
      </c>
      <c r="BK151" s="224">
        <f>ROUND(P151*H151,2)</f>
        <v>0</v>
      </c>
      <c r="BL151" s="20" t="s">
        <v>158</v>
      </c>
      <c r="BM151" s="223" t="s">
        <v>262</v>
      </c>
    </row>
    <row r="152" spans="1:51" s="13" customFormat="1" ht="12">
      <c r="A152" s="13"/>
      <c r="B152" s="230"/>
      <c r="C152" s="231"/>
      <c r="D152" s="232" t="s">
        <v>162</v>
      </c>
      <c r="E152" s="231"/>
      <c r="F152" s="234" t="s">
        <v>263</v>
      </c>
      <c r="G152" s="231"/>
      <c r="H152" s="235">
        <v>43.75</v>
      </c>
      <c r="I152" s="236"/>
      <c r="J152" s="236"/>
      <c r="K152" s="231"/>
      <c r="L152" s="231"/>
      <c r="M152" s="237"/>
      <c r="N152" s="238"/>
      <c r="O152" s="239"/>
      <c r="P152" s="239"/>
      <c r="Q152" s="239"/>
      <c r="R152" s="239"/>
      <c r="S152" s="239"/>
      <c r="T152" s="239"/>
      <c r="U152" s="239"/>
      <c r="V152" s="239"/>
      <c r="W152" s="239"/>
      <c r="X152" s="240"/>
      <c r="Y152" s="13"/>
      <c r="Z152" s="13"/>
      <c r="AA152" s="13"/>
      <c r="AB152" s="13"/>
      <c r="AC152" s="13"/>
      <c r="AD152" s="13"/>
      <c r="AE152" s="13"/>
      <c r="AT152" s="241" t="s">
        <v>162</v>
      </c>
      <c r="AU152" s="241" t="s">
        <v>86</v>
      </c>
      <c r="AV152" s="13" t="s">
        <v>86</v>
      </c>
      <c r="AW152" s="13" t="s">
        <v>4</v>
      </c>
      <c r="AX152" s="13" t="s">
        <v>84</v>
      </c>
      <c r="AY152" s="241" t="s">
        <v>152</v>
      </c>
    </row>
    <row r="153" spans="1:65" s="2" customFormat="1" ht="24.15" customHeight="1">
      <c r="A153" s="41"/>
      <c r="B153" s="42"/>
      <c r="C153" s="211" t="s">
        <v>264</v>
      </c>
      <c r="D153" s="211" t="s">
        <v>154</v>
      </c>
      <c r="E153" s="212" t="s">
        <v>265</v>
      </c>
      <c r="F153" s="213" t="s">
        <v>266</v>
      </c>
      <c r="G153" s="214" t="s">
        <v>99</v>
      </c>
      <c r="H153" s="215">
        <v>1000</v>
      </c>
      <c r="I153" s="216"/>
      <c r="J153" s="216"/>
      <c r="K153" s="217">
        <f>ROUND(P153*H153,2)</f>
        <v>0</v>
      </c>
      <c r="L153" s="213" t="s">
        <v>157</v>
      </c>
      <c r="M153" s="47"/>
      <c r="N153" s="218" t="s">
        <v>20</v>
      </c>
      <c r="O153" s="219" t="s">
        <v>45</v>
      </c>
      <c r="P153" s="220">
        <f>I153+J153</f>
        <v>0</v>
      </c>
      <c r="Q153" s="220">
        <f>ROUND(I153*H153,2)</f>
        <v>0</v>
      </c>
      <c r="R153" s="220">
        <f>ROUND(J153*H153,2)</f>
        <v>0</v>
      </c>
      <c r="S153" s="87"/>
      <c r="T153" s="221">
        <f>S153*H153</f>
        <v>0</v>
      </c>
      <c r="U153" s="221">
        <v>0</v>
      </c>
      <c r="V153" s="221">
        <f>U153*H153</f>
        <v>0</v>
      </c>
      <c r="W153" s="221">
        <v>0</v>
      </c>
      <c r="X153" s="222">
        <f>W153*H153</f>
        <v>0</v>
      </c>
      <c r="Y153" s="41"/>
      <c r="Z153" s="41"/>
      <c r="AA153" s="41"/>
      <c r="AB153" s="41"/>
      <c r="AC153" s="41"/>
      <c r="AD153" s="41"/>
      <c r="AE153" s="41"/>
      <c r="AR153" s="223" t="s">
        <v>158</v>
      </c>
      <c r="AT153" s="223" t="s">
        <v>154</v>
      </c>
      <c r="AU153" s="223" t="s">
        <v>86</v>
      </c>
      <c r="AY153" s="20" t="s">
        <v>152</v>
      </c>
      <c r="BE153" s="224">
        <f>IF(O153="základní",K153,0)</f>
        <v>0</v>
      </c>
      <c r="BF153" s="224">
        <f>IF(O153="snížená",K153,0)</f>
        <v>0</v>
      </c>
      <c r="BG153" s="224">
        <f>IF(O153="zákl. přenesená",K153,0)</f>
        <v>0</v>
      </c>
      <c r="BH153" s="224">
        <f>IF(O153="sníž. přenesená",K153,0)</f>
        <v>0</v>
      </c>
      <c r="BI153" s="224">
        <f>IF(O153="nulová",K153,0)</f>
        <v>0</v>
      </c>
      <c r="BJ153" s="20" t="s">
        <v>84</v>
      </c>
      <c r="BK153" s="224">
        <f>ROUND(P153*H153,2)</f>
        <v>0</v>
      </c>
      <c r="BL153" s="20" t="s">
        <v>158</v>
      </c>
      <c r="BM153" s="223" t="s">
        <v>267</v>
      </c>
    </row>
    <row r="154" spans="1:47" s="2" customFormat="1" ht="12">
      <c r="A154" s="41"/>
      <c r="B154" s="42"/>
      <c r="C154" s="43"/>
      <c r="D154" s="225" t="s">
        <v>160</v>
      </c>
      <c r="E154" s="43"/>
      <c r="F154" s="226" t="s">
        <v>268</v>
      </c>
      <c r="G154" s="43"/>
      <c r="H154" s="43"/>
      <c r="I154" s="227"/>
      <c r="J154" s="227"/>
      <c r="K154" s="43"/>
      <c r="L154" s="43"/>
      <c r="M154" s="47"/>
      <c r="N154" s="228"/>
      <c r="O154" s="229"/>
      <c r="P154" s="87"/>
      <c r="Q154" s="87"/>
      <c r="R154" s="87"/>
      <c r="S154" s="87"/>
      <c r="T154" s="87"/>
      <c r="U154" s="87"/>
      <c r="V154" s="87"/>
      <c r="W154" s="87"/>
      <c r="X154" s="88"/>
      <c r="Y154" s="41"/>
      <c r="Z154" s="41"/>
      <c r="AA154" s="41"/>
      <c r="AB154" s="41"/>
      <c r="AC154" s="41"/>
      <c r="AD154" s="41"/>
      <c r="AE154" s="41"/>
      <c r="AT154" s="20" t="s">
        <v>160</v>
      </c>
      <c r="AU154" s="20" t="s">
        <v>86</v>
      </c>
    </row>
    <row r="155" spans="1:51" s="13" customFormat="1" ht="12">
      <c r="A155" s="13"/>
      <c r="B155" s="230"/>
      <c r="C155" s="231"/>
      <c r="D155" s="232" t="s">
        <v>162</v>
      </c>
      <c r="E155" s="233" t="s">
        <v>20</v>
      </c>
      <c r="F155" s="234" t="s">
        <v>256</v>
      </c>
      <c r="G155" s="231"/>
      <c r="H155" s="235">
        <v>1000</v>
      </c>
      <c r="I155" s="236"/>
      <c r="J155" s="236"/>
      <c r="K155" s="231"/>
      <c r="L155" s="231"/>
      <c r="M155" s="237"/>
      <c r="N155" s="238"/>
      <c r="O155" s="239"/>
      <c r="P155" s="239"/>
      <c r="Q155" s="239"/>
      <c r="R155" s="239"/>
      <c r="S155" s="239"/>
      <c r="T155" s="239"/>
      <c r="U155" s="239"/>
      <c r="V155" s="239"/>
      <c r="W155" s="239"/>
      <c r="X155" s="240"/>
      <c r="Y155" s="13"/>
      <c r="Z155" s="13"/>
      <c r="AA155" s="13"/>
      <c r="AB155" s="13"/>
      <c r="AC155" s="13"/>
      <c r="AD155" s="13"/>
      <c r="AE155" s="13"/>
      <c r="AT155" s="241" t="s">
        <v>162</v>
      </c>
      <c r="AU155" s="241" t="s">
        <v>86</v>
      </c>
      <c r="AV155" s="13" t="s">
        <v>86</v>
      </c>
      <c r="AW155" s="13" t="s">
        <v>5</v>
      </c>
      <c r="AX155" s="13" t="s">
        <v>76</v>
      </c>
      <c r="AY155" s="241" t="s">
        <v>152</v>
      </c>
    </row>
    <row r="156" spans="1:51" s="16" customFormat="1" ht="12">
      <c r="A156" s="16"/>
      <c r="B156" s="264"/>
      <c r="C156" s="265"/>
      <c r="D156" s="232" t="s">
        <v>162</v>
      </c>
      <c r="E156" s="266" t="s">
        <v>20</v>
      </c>
      <c r="F156" s="267" t="s">
        <v>179</v>
      </c>
      <c r="G156" s="265"/>
      <c r="H156" s="268">
        <v>1000</v>
      </c>
      <c r="I156" s="269"/>
      <c r="J156" s="269"/>
      <c r="K156" s="265"/>
      <c r="L156" s="265"/>
      <c r="M156" s="270"/>
      <c r="N156" s="271"/>
      <c r="O156" s="272"/>
      <c r="P156" s="272"/>
      <c r="Q156" s="272"/>
      <c r="R156" s="272"/>
      <c r="S156" s="272"/>
      <c r="T156" s="272"/>
      <c r="U156" s="272"/>
      <c r="V156" s="272"/>
      <c r="W156" s="272"/>
      <c r="X156" s="273"/>
      <c r="Y156" s="16"/>
      <c r="Z156" s="16"/>
      <c r="AA156" s="16"/>
      <c r="AB156" s="16"/>
      <c r="AC156" s="16"/>
      <c r="AD156" s="16"/>
      <c r="AE156" s="16"/>
      <c r="AT156" s="274" t="s">
        <v>162</v>
      </c>
      <c r="AU156" s="274" t="s">
        <v>86</v>
      </c>
      <c r="AV156" s="16" t="s">
        <v>158</v>
      </c>
      <c r="AW156" s="16" t="s">
        <v>5</v>
      </c>
      <c r="AX156" s="16" t="s">
        <v>84</v>
      </c>
      <c r="AY156" s="274" t="s">
        <v>152</v>
      </c>
    </row>
    <row r="157" spans="1:65" s="2" customFormat="1" ht="24.15" customHeight="1">
      <c r="A157" s="41"/>
      <c r="B157" s="42"/>
      <c r="C157" s="275" t="s">
        <v>269</v>
      </c>
      <c r="D157" s="275" t="s">
        <v>258</v>
      </c>
      <c r="E157" s="276" t="s">
        <v>270</v>
      </c>
      <c r="F157" s="277" t="s">
        <v>271</v>
      </c>
      <c r="G157" s="278" t="s">
        <v>261</v>
      </c>
      <c r="H157" s="279">
        <v>25</v>
      </c>
      <c r="I157" s="280"/>
      <c r="J157" s="281"/>
      <c r="K157" s="282">
        <f>ROUND(P157*H157,2)</f>
        <v>0</v>
      </c>
      <c r="L157" s="277" t="s">
        <v>157</v>
      </c>
      <c r="M157" s="283"/>
      <c r="N157" s="284" t="s">
        <v>20</v>
      </c>
      <c r="O157" s="219" t="s">
        <v>45</v>
      </c>
      <c r="P157" s="220">
        <f>I157+J157</f>
        <v>0</v>
      </c>
      <c r="Q157" s="220">
        <f>ROUND(I157*H157,2)</f>
        <v>0</v>
      </c>
      <c r="R157" s="220">
        <f>ROUND(J157*H157,2)</f>
        <v>0</v>
      </c>
      <c r="S157" s="87"/>
      <c r="T157" s="221">
        <f>S157*H157</f>
        <v>0</v>
      </c>
      <c r="U157" s="221">
        <v>0.001</v>
      </c>
      <c r="V157" s="221">
        <f>U157*H157</f>
        <v>0.025</v>
      </c>
      <c r="W157" s="221">
        <v>0</v>
      </c>
      <c r="X157" s="222">
        <f>W157*H157</f>
        <v>0</v>
      </c>
      <c r="Y157" s="41"/>
      <c r="Z157" s="41"/>
      <c r="AA157" s="41"/>
      <c r="AB157" s="41"/>
      <c r="AC157" s="41"/>
      <c r="AD157" s="41"/>
      <c r="AE157" s="41"/>
      <c r="AR157" s="223" t="s">
        <v>206</v>
      </c>
      <c r="AT157" s="223" t="s">
        <v>258</v>
      </c>
      <c r="AU157" s="223" t="s">
        <v>86</v>
      </c>
      <c r="AY157" s="20" t="s">
        <v>152</v>
      </c>
      <c r="BE157" s="224">
        <f>IF(O157="základní",K157,0)</f>
        <v>0</v>
      </c>
      <c r="BF157" s="224">
        <f>IF(O157="snížená",K157,0)</f>
        <v>0</v>
      </c>
      <c r="BG157" s="224">
        <f>IF(O157="zákl. přenesená",K157,0)</f>
        <v>0</v>
      </c>
      <c r="BH157" s="224">
        <f>IF(O157="sníž. přenesená",K157,0)</f>
        <v>0</v>
      </c>
      <c r="BI157" s="224">
        <f>IF(O157="nulová",K157,0)</f>
        <v>0</v>
      </c>
      <c r="BJ157" s="20" t="s">
        <v>84</v>
      </c>
      <c r="BK157" s="224">
        <f>ROUND(P157*H157,2)</f>
        <v>0</v>
      </c>
      <c r="BL157" s="20" t="s">
        <v>158</v>
      </c>
      <c r="BM157" s="223" t="s">
        <v>272</v>
      </c>
    </row>
    <row r="158" spans="1:51" s="13" customFormat="1" ht="12">
      <c r="A158" s="13"/>
      <c r="B158" s="230"/>
      <c r="C158" s="231"/>
      <c r="D158" s="232" t="s">
        <v>162</v>
      </c>
      <c r="E158" s="231"/>
      <c r="F158" s="234" t="s">
        <v>273</v>
      </c>
      <c r="G158" s="231"/>
      <c r="H158" s="235">
        <v>25</v>
      </c>
      <c r="I158" s="236"/>
      <c r="J158" s="236"/>
      <c r="K158" s="231"/>
      <c r="L158" s="231"/>
      <c r="M158" s="237"/>
      <c r="N158" s="238"/>
      <c r="O158" s="239"/>
      <c r="P158" s="239"/>
      <c r="Q158" s="239"/>
      <c r="R158" s="239"/>
      <c r="S158" s="239"/>
      <c r="T158" s="239"/>
      <c r="U158" s="239"/>
      <c r="V158" s="239"/>
      <c r="W158" s="239"/>
      <c r="X158" s="240"/>
      <c r="Y158" s="13"/>
      <c r="Z158" s="13"/>
      <c r="AA158" s="13"/>
      <c r="AB158" s="13"/>
      <c r="AC158" s="13"/>
      <c r="AD158" s="13"/>
      <c r="AE158" s="13"/>
      <c r="AT158" s="241" t="s">
        <v>162</v>
      </c>
      <c r="AU158" s="241" t="s">
        <v>86</v>
      </c>
      <c r="AV158" s="13" t="s">
        <v>86</v>
      </c>
      <c r="AW158" s="13" t="s">
        <v>4</v>
      </c>
      <c r="AX158" s="13" t="s">
        <v>84</v>
      </c>
      <c r="AY158" s="241" t="s">
        <v>152</v>
      </c>
    </row>
    <row r="159" spans="1:65" s="2" customFormat="1" ht="12">
      <c r="A159" s="41"/>
      <c r="B159" s="42"/>
      <c r="C159" s="211" t="s">
        <v>274</v>
      </c>
      <c r="D159" s="211" t="s">
        <v>154</v>
      </c>
      <c r="E159" s="212" t="s">
        <v>275</v>
      </c>
      <c r="F159" s="213" t="s">
        <v>276</v>
      </c>
      <c r="G159" s="214" t="s">
        <v>99</v>
      </c>
      <c r="H159" s="215">
        <v>750</v>
      </c>
      <c r="I159" s="216"/>
      <c r="J159" s="216"/>
      <c r="K159" s="217">
        <f>ROUND(P159*H159,2)</f>
        <v>0</v>
      </c>
      <c r="L159" s="213" t="s">
        <v>157</v>
      </c>
      <c r="M159" s="47"/>
      <c r="N159" s="218" t="s">
        <v>20</v>
      </c>
      <c r="O159" s="219" t="s">
        <v>45</v>
      </c>
      <c r="P159" s="220">
        <f>I159+J159</f>
        <v>0</v>
      </c>
      <c r="Q159" s="220">
        <f>ROUND(I159*H159,2)</f>
        <v>0</v>
      </c>
      <c r="R159" s="220">
        <f>ROUND(J159*H159,2)</f>
        <v>0</v>
      </c>
      <c r="S159" s="87"/>
      <c r="T159" s="221">
        <f>S159*H159</f>
        <v>0</v>
      </c>
      <c r="U159" s="221">
        <v>0</v>
      </c>
      <c r="V159" s="221">
        <f>U159*H159</f>
        <v>0</v>
      </c>
      <c r="W159" s="221">
        <v>0</v>
      </c>
      <c r="X159" s="222">
        <f>W159*H159</f>
        <v>0</v>
      </c>
      <c r="Y159" s="41"/>
      <c r="Z159" s="41"/>
      <c r="AA159" s="41"/>
      <c r="AB159" s="41"/>
      <c r="AC159" s="41"/>
      <c r="AD159" s="41"/>
      <c r="AE159" s="41"/>
      <c r="AR159" s="223" t="s">
        <v>158</v>
      </c>
      <c r="AT159" s="223" t="s">
        <v>154</v>
      </c>
      <c r="AU159" s="223" t="s">
        <v>86</v>
      </c>
      <c r="AY159" s="20" t="s">
        <v>152</v>
      </c>
      <c r="BE159" s="224">
        <f>IF(O159="základní",K159,0)</f>
        <v>0</v>
      </c>
      <c r="BF159" s="224">
        <f>IF(O159="snížená",K159,0)</f>
        <v>0</v>
      </c>
      <c r="BG159" s="224">
        <f>IF(O159="zákl. přenesená",K159,0)</f>
        <v>0</v>
      </c>
      <c r="BH159" s="224">
        <f>IF(O159="sníž. přenesená",K159,0)</f>
        <v>0</v>
      </c>
      <c r="BI159" s="224">
        <f>IF(O159="nulová",K159,0)</f>
        <v>0</v>
      </c>
      <c r="BJ159" s="20" t="s">
        <v>84</v>
      </c>
      <c r="BK159" s="224">
        <f>ROUND(P159*H159,2)</f>
        <v>0</v>
      </c>
      <c r="BL159" s="20" t="s">
        <v>158</v>
      </c>
      <c r="BM159" s="223" t="s">
        <v>277</v>
      </c>
    </row>
    <row r="160" spans="1:47" s="2" customFormat="1" ht="12">
      <c r="A160" s="41"/>
      <c r="B160" s="42"/>
      <c r="C160" s="43"/>
      <c r="D160" s="225" t="s">
        <v>160</v>
      </c>
      <c r="E160" s="43"/>
      <c r="F160" s="226" t="s">
        <v>278</v>
      </c>
      <c r="G160" s="43"/>
      <c r="H160" s="43"/>
      <c r="I160" s="227"/>
      <c r="J160" s="227"/>
      <c r="K160" s="43"/>
      <c r="L160" s="43"/>
      <c r="M160" s="47"/>
      <c r="N160" s="228"/>
      <c r="O160" s="229"/>
      <c r="P160" s="87"/>
      <c r="Q160" s="87"/>
      <c r="R160" s="87"/>
      <c r="S160" s="87"/>
      <c r="T160" s="87"/>
      <c r="U160" s="87"/>
      <c r="V160" s="87"/>
      <c r="W160" s="87"/>
      <c r="X160" s="88"/>
      <c r="Y160" s="41"/>
      <c r="Z160" s="41"/>
      <c r="AA160" s="41"/>
      <c r="AB160" s="41"/>
      <c r="AC160" s="41"/>
      <c r="AD160" s="41"/>
      <c r="AE160" s="41"/>
      <c r="AT160" s="20" t="s">
        <v>160</v>
      </c>
      <c r="AU160" s="20" t="s">
        <v>86</v>
      </c>
    </row>
    <row r="161" spans="1:51" s="13" customFormat="1" ht="12">
      <c r="A161" s="13"/>
      <c r="B161" s="230"/>
      <c r="C161" s="231"/>
      <c r="D161" s="232" t="s">
        <v>162</v>
      </c>
      <c r="E161" s="233" t="s">
        <v>97</v>
      </c>
      <c r="F161" s="234" t="s">
        <v>279</v>
      </c>
      <c r="G161" s="231"/>
      <c r="H161" s="235">
        <v>750</v>
      </c>
      <c r="I161" s="236"/>
      <c r="J161" s="236"/>
      <c r="K161" s="231"/>
      <c r="L161" s="231"/>
      <c r="M161" s="237"/>
      <c r="N161" s="238"/>
      <c r="O161" s="239"/>
      <c r="P161" s="239"/>
      <c r="Q161" s="239"/>
      <c r="R161" s="239"/>
      <c r="S161" s="239"/>
      <c r="T161" s="239"/>
      <c r="U161" s="239"/>
      <c r="V161" s="239"/>
      <c r="W161" s="239"/>
      <c r="X161" s="240"/>
      <c r="Y161" s="13"/>
      <c r="Z161" s="13"/>
      <c r="AA161" s="13"/>
      <c r="AB161" s="13"/>
      <c r="AC161" s="13"/>
      <c r="AD161" s="13"/>
      <c r="AE161" s="13"/>
      <c r="AT161" s="241" t="s">
        <v>162</v>
      </c>
      <c r="AU161" s="241" t="s">
        <v>86</v>
      </c>
      <c r="AV161" s="13" t="s">
        <v>86</v>
      </c>
      <c r="AW161" s="13" t="s">
        <v>5</v>
      </c>
      <c r="AX161" s="13" t="s">
        <v>84</v>
      </c>
      <c r="AY161" s="241" t="s">
        <v>152</v>
      </c>
    </row>
    <row r="162" spans="1:63" s="12" customFormat="1" ht="22.8" customHeight="1">
      <c r="A162" s="12"/>
      <c r="B162" s="194"/>
      <c r="C162" s="195"/>
      <c r="D162" s="196" t="s">
        <v>75</v>
      </c>
      <c r="E162" s="209" t="s">
        <v>170</v>
      </c>
      <c r="F162" s="209" t="s">
        <v>280</v>
      </c>
      <c r="G162" s="195"/>
      <c r="H162" s="195"/>
      <c r="I162" s="198"/>
      <c r="J162" s="198"/>
      <c r="K162" s="210">
        <f>BK162</f>
        <v>0</v>
      </c>
      <c r="L162" s="195"/>
      <c r="M162" s="200"/>
      <c r="N162" s="201"/>
      <c r="O162" s="202"/>
      <c r="P162" s="202"/>
      <c r="Q162" s="203">
        <f>SUM(Q163:Q166)</f>
        <v>0</v>
      </c>
      <c r="R162" s="203">
        <f>SUM(R163:R166)</f>
        <v>0</v>
      </c>
      <c r="S162" s="202"/>
      <c r="T162" s="204">
        <f>SUM(T163:T166)</f>
        <v>0</v>
      </c>
      <c r="U162" s="202"/>
      <c r="V162" s="204">
        <f>SUM(V163:V166)</f>
        <v>0</v>
      </c>
      <c r="W162" s="202"/>
      <c r="X162" s="205">
        <f>SUM(X163:X166)</f>
        <v>0</v>
      </c>
      <c r="Y162" s="12"/>
      <c r="Z162" s="12"/>
      <c r="AA162" s="12"/>
      <c r="AB162" s="12"/>
      <c r="AC162" s="12"/>
      <c r="AD162" s="12"/>
      <c r="AE162" s="12"/>
      <c r="AR162" s="206" t="s">
        <v>84</v>
      </c>
      <c r="AT162" s="207" t="s">
        <v>75</v>
      </c>
      <c r="AU162" s="207" t="s">
        <v>84</v>
      </c>
      <c r="AY162" s="206" t="s">
        <v>152</v>
      </c>
      <c r="BK162" s="208">
        <f>SUM(BK163:BK166)</f>
        <v>0</v>
      </c>
    </row>
    <row r="163" spans="1:65" s="2" customFormat="1" ht="37.8" customHeight="1">
      <c r="A163" s="41"/>
      <c r="B163" s="42"/>
      <c r="C163" s="211" t="s">
        <v>8</v>
      </c>
      <c r="D163" s="211" t="s">
        <v>154</v>
      </c>
      <c r="E163" s="212" t="s">
        <v>281</v>
      </c>
      <c r="F163" s="213" t="s">
        <v>282</v>
      </c>
      <c r="G163" s="214" t="s">
        <v>95</v>
      </c>
      <c r="H163" s="215">
        <v>4.8</v>
      </c>
      <c r="I163" s="216"/>
      <c r="J163" s="216"/>
      <c r="K163" s="217">
        <f>ROUND(P163*H163,2)</f>
        <v>0</v>
      </c>
      <c r="L163" s="213" t="s">
        <v>157</v>
      </c>
      <c r="M163" s="47"/>
      <c r="N163" s="218" t="s">
        <v>20</v>
      </c>
      <c r="O163" s="219" t="s">
        <v>45</v>
      </c>
      <c r="P163" s="220">
        <f>I163+J163</f>
        <v>0</v>
      </c>
      <c r="Q163" s="220">
        <f>ROUND(I163*H163,2)</f>
        <v>0</v>
      </c>
      <c r="R163" s="220">
        <f>ROUND(J163*H163,2)</f>
        <v>0</v>
      </c>
      <c r="S163" s="87"/>
      <c r="T163" s="221">
        <f>S163*H163</f>
        <v>0</v>
      </c>
      <c r="U163" s="221">
        <v>0</v>
      </c>
      <c r="V163" s="221">
        <f>U163*H163</f>
        <v>0</v>
      </c>
      <c r="W163" s="221">
        <v>0</v>
      </c>
      <c r="X163" s="222">
        <f>W163*H163</f>
        <v>0</v>
      </c>
      <c r="Y163" s="41"/>
      <c r="Z163" s="41"/>
      <c r="AA163" s="41"/>
      <c r="AB163" s="41"/>
      <c r="AC163" s="41"/>
      <c r="AD163" s="41"/>
      <c r="AE163" s="41"/>
      <c r="AR163" s="223" t="s">
        <v>158</v>
      </c>
      <c r="AT163" s="223" t="s">
        <v>154</v>
      </c>
      <c r="AU163" s="223" t="s">
        <v>86</v>
      </c>
      <c r="AY163" s="20" t="s">
        <v>152</v>
      </c>
      <c r="BE163" s="224">
        <f>IF(O163="základní",K163,0)</f>
        <v>0</v>
      </c>
      <c r="BF163" s="224">
        <f>IF(O163="snížená",K163,0)</f>
        <v>0</v>
      </c>
      <c r="BG163" s="224">
        <f>IF(O163="zákl. přenesená",K163,0)</f>
        <v>0</v>
      </c>
      <c r="BH163" s="224">
        <f>IF(O163="sníž. přenesená",K163,0)</f>
        <v>0</v>
      </c>
      <c r="BI163" s="224">
        <f>IF(O163="nulová",K163,0)</f>
        <v>0</v>
      </c>
      <c r="BJ163" s="20" t="s">
        <v>84</v>
      </c>
      <c r="BK163" s="224">
        <f>ROUND(P163*H163,2)</f>
        <v>0</v>
      </c>
      <c r="BL163" s="20" t="s">
        <v>158</v>
      </c>
      <c r="BM163" s="223" t="s">
        <v>283</v>
      </c>
    </row>
    <row r="164" spans="1:47" s="2" customFormat="1" ht="12">
      <c r="A164" s="41"/>
      <c r="B164" s="42"/>
      <c r="C164" s="43"/>
      <c r="D164" s="225" t="s">
        <v>160</v>
      </c>
      <c r="E164" s="43"/>
      <c r="F164" s="226" t="s">
        <v>284</v>
      </c>
      <c r="G164" s="43"/>
      <c r="H164" s="43"/>
      <c r="I164" s="227"/>
      <c r="J164" s="227"/>
      <c r="K164" s="43"/>
      <c r="L164" s="43"/>
      <c r="M164" s="47"/>
      <c r="N164" s="228"/>
      <c r="O164" s="229"/>
      <c r="P164" s="87"/>
      <c r="Q164" s="87"/>
      <c r="R164" s="87"/>
      <c r="S164" s="87"/>
      <c r="T164" s="87"/>
      <c r="U164" s="87"/>
      <c r="V164" s="87"/>
      <c r="W164" s="87"/>
      <c r="X164" s="88"/>
      <c r="Y164" s="41"/>
      <c r="Z164" s="41"/>
      <c r="AA164" s="41"/>
      <c r="AB164" s="41"/>
      <c r="AC164" s="41"/>
      <c r="AD164" s="41"/>
      <c r="AE164" s="41"/>
      <c r="AT164" s="20" t="s">
        <v>160</v>
      </c>
      <c r="AU164" s="20" t="s">
        <v>86</v>
      </c>
    </row>
    <row r="165" spans="1:51" s="13" customFormat="1" ht="12">
      <c r="A165" s="13"/>
      <c r="B165" s="230"/>
      <c r="C165" s="231"/>
      <c r="D165" s="232" t="s">
        <v>162</v>
      </c>
      <c r="E165" s="233" t="s">
        <v>20</v>
      </c>
      <c r="F165" s="234" t="s">
        <v>285</v>
      </c>
      <c r="G165" s="231"/>
      <c r="H165" s="235">
        <v>4.8</v>
      </c>
      <c r="I165" s="236"/>
      <c r="J165" s="236"/>
      <c r="K165" s="231"/>
      <c r="L165" s="231"/>
      <c r="M165" s="237"/>
      <c r="N165" s="238"/>
      <c r="O165" s="239"/>
      <c r="P165" s="239"/>
      <c r="Q165" s="239"/>
      <c r="R165" s="239"/>
      <c r="S165" s="239"/>
      <c r="T165" s="239"/>
      <c r="U165" s="239"/>
      <c r="V165" s="239"/>
      <c r="W165" s="239"/>
      <c r="X165" s="240"/>
      <c r="Y165" s="13"/>
      <c r="Z165" s="13"/>
      <c r="AA165" s="13"/>
      <c r="AB165" s="13"/>
      <c r="AC165" s="13"/>
      <c r="AD165" s="13"/>
      <c r="AE165" s="13"/>
      <c r="AT165" s="241" t="s">
        <v>162</v>
      </c>
      <c r="AU165" s="241" t="s">
        <v>86</v>
      </c>
      <c r="AV165" s="13" t="s">
        <v>86</v>
      </c>
      <c r="AW165" s="13" t="s">
        <v>5</v>
      </c>
      <c r="AX165" s="13" t="s">
        <v>76</v>
      </c>
      <c r="AY165" s="241" t="s">
        <v>152</v>
      </c>
    </row>
    <row r="166" spans="1:51" s="16" customFormat="1" ht="12">
      <c r="A166" s="16"/>
      <c r="B166" s="264"/>
      <c r="C166" s="265"/>
      <c r="D166" s="232" t="s">
        <v>162</v>
      </c>
      <c r="E166" s="266" t="s">
        <v>20</v>
      </c>
      <c r="F166" s="267" t="s">
        <v>179</v>
      </c>
      <c r="G166" s="265"/>
      <c r="H166" s="268">
        <v>4.8</v>
      </c>
      <c r="I166" s="269"/>
      <c r="J166" s="269"/>
      <c r="K166" s="265"/>
      <c r="L166" s="265"/>
      <c r="M166" s="270"/>
      <c r="N166" s="271"/>
      <c r="O166" s="272"/>
      <c r="P166" s="272"/>
      <c r="Q166" s="272"/>
      <c r="R166" s="272"/>
      <c r="S166" s="272"/>
      <c r="T166" s="272"/>
      <c r="U166" s="272"/>
      <c r="V166" s="272"/>
      <c r="W166" s="272"/>
      <c r="X166" s="273"/>
      <c r="Y166" s="16"/>
      <c r="Z166" s="16"/>
      <c r="AA166" s="16"/>
      <c r="AB166" s="16"/>
      <c r="AC166" s="16"/>
      <c r="AD166" s="16"/>
      <c r="AE166" s="16"/>
      <c r="AT166" s="274" t="s">
        <v>162</v>
      </c>
      <c r="AU166" s="274" t="s">
        <v>86</v>
      </c>
      <c r="AV166" s="16" t="s">
        <v>158</v>
      </c>
      <c r="AW166" s="16" t="s">
        <v>5</v>
      </c>
      <c r="AX166" s="16" t="s">
        <v>84</v>
      </c>
      <c r="AY166" s="274" t="s">
        <v>152</v>
      </c>
    </row>
    <row r="167" spans="1:63" s="12" customFormat="1" ht="22.8" customHeight="1">
      <c r="A167" s="12"/>
      <c r="B167" s="194"/>
      <c r="C167" s="195"/>
      <c r="D167" s="196" t="s">
        <v>75</v>
      </c>
      <c r="E167" s="209" t="s">
        <v>158</v>
      </c>
      <c r="F167" s="209" t="s">
        <v>286</v>
      </c>
      <c r="G167" s="195"/>
      <c r="H167" s="195"/>
      <c r="I167" s="198"/>
      <c r="J167" s="198"/>
      <c r="K167" s="210">
        <f>BK167</f>
        <v>0</v>
      </c>
      <c r="L167" s="195"/>
      <c r="M167" s="200"/>
      <c r="N167" s="201"/>
      <c r="O167" s="202"/>
      <c r="P167" s="202"/>
      <c r="Q167" s="203">
        <f>SUM(Q168:Q189)</f>
        <v>0</v>
      </c>
      <c r="R167" s="203">
        <f>SUM(R168:R189)</f>
        <v>0</v>
      </c>
      <c r="S167" s="202"/>
      <c r="T167" s="204">
        <f>SUM(T168:T189)</f>
        <v>0</v>
      </c>
      <c r="U167" s="202"/>
      <c r="V167" s="204">
        <f>SUM(V168:V189)</f>
        <v>3338.4377739999995</v>
      </c>
      <c r="W167" s="202"/>
      <c r="X167" s="205">
        <f>SUM(X168:X189)</f>
        <v>0</v>
      </c>
      <c r="Y167" s="12"/>
      <c r="Z167" s="12"/>
      <c r="AA167" s="12"/>
      <c r="AB167" s="12"/>
      <c r="AC167" s="12"/>
      <c r="AD167" s="12"/>
      <c r="AE167" s="12"/>
      <c r="AR167" s="206" t="s">
        <v>84</v>
      </c>
      <c r="AT167" s="207" t="s">
        <v>75</v>
      </c>
      <c r="AU167" s="207" t="s">
        <v>84</v>
      </c>
      <c r="AY167" s="206" t="s">
        <v>152</v>
      </c>
      <c r="BK167" s="208">
        <f>SUM(BK168:BK189)</f>
        <v>0</v>
      </c>
    </row>
    <row r="168" spans="1:65" s="2" customFormat="1" ht="12">
      <c r="A168" s="41"/>
      <c r="B168" s="42"/>
      <c r="C168" s="211" t="s">
        <v>287</v>
      </c>
      <c r="D168" s="211" t="s">
        <v>154</v>
      </c>
      <c r="E168" s="212" t="s">
        <v>288</v>
      </c>
      <c r="F168" s="213" t="s">
        <v>289</v>
      </c>
      <c r="G168" s="214" t="s">
        <v>95</v>
      </c>
      <c r="H168" s="215">
        <v>228.2</v>
      </c>
      <c r="I168" s="216"/>
      <c r="J168" s="216"/>
      <c r="K168" s="217">
        <f>ROUND(P168*H168,2)</f>
        <v>0</v>
      </c>
      <c r="L168" s="213" t="s">
        <v>157</v>
      </c>
      <c r="M168" s="47"/>
      <c r="N168" s="218" t="s">
        <v>20</v>
      </c>
      <c r="O168" s="219" t="s">
        <v>45</v>
      </c>
      <c r="P168" s="220">
        <f>I168+J168</f>
        <v>0</v>
      </c>
      <c r="Q168" s="220">
        <f>ROUND(I168*H168,2)</f>
        <v>0</v>
      </c>
      <c r="R168" s="220">
        <f>ROUND(J168*H168,2)</f>
        <v>0</v>
      </c>
      <c r="S168" s="87"/>
      <c r="T168" s="221">
        <f>S168*H168</f>
        <v>0</v>
      </c>
      <c r="U168" s="221">
        <v>1.89</v>
      </c>
      <c r="V168" s="221">
        <f>U168*H168</f>
        <v>431.29799999999994</v>
      </c>
      <c r="W168" s="221">
        <v>0</v>
      </c>
      <c r="X168" s="222">
        <f>W168*H168</f>
        <v>0</v>
      </c>
      <c r="Y168" s="41"/>
      <c r="Z168" s="41"/>
      <c r="AA168" s="41"/>
      <c r="AB168" s="41"/>
      <c r="AC168" s="41"/>
      <c r="AD168" s="41"/>
      <c r="AE168" s="41"/>
      <c r="AR168" s="223" t="s">
        <v>158</v>
      </c>
      <c r="AT168" s="223" t="s">
        <v>154</v>
      </c>
      <c r="AU168" s="223" t="s">
        <v>86</v>
      </c>
      <c r="AY168" s="20" t="s">
        <v>152</v>
      </c>
      <c r="BE168" s="224">
        <f>IF(O168="základní",K168,0)</f>
        <v>0</v>
      </c>
      <c r="BF168" s="224">
        <f>IF(O168="snížená",K168,0)</f>
        <v>0</v>
      </c>
      <c r="BG168" s="224">
        <f>IF(O168="zákl. přenesená",K168,0)</f>
        <v>0</v>
      </c>
      <c r="BH168" s="224">
        <f>IF(O168="sníž. přenesená",K168,0)</f>
        <v>0</v>
      </c>
      <c r="BI168" s="224">
        <f>IF(O168="nulová",K168,0)</f>
        <v>0</v>
      </c>
      <c r="BJ168" s="20" t="s">
        <v>84</v>
      </c>
      <c r="BK168" s="224">
        <f>ROUND(P168*H168,2)</f>
        <v>0</v>
      </c>
      <c r="BL168" s="20" t="s">
        <v>158</v>
      </c>
      <c r="BM168" s="223" t="s">
        <v>290</v>
      </c>
    </row>
    <row r="169" spans="1:47" s="2" customFormat="1" ht="12">
      <c r="A169" s="41"/>
      <c r="B169" s="42"/>
      <c r="C169" s="43"/>
      <c r="D169" s="225" t="s">
        <v>160</v>
      </c>
      <c r="E169" s="43"/>
      <c r="F169" s="226" t="s">
        <v>291</v>
      </c>
      <c r="G169" s="43"/>
      <c r="H169" s="43"/>
      <c r="I169" s="227"/>
      <c r="J169" s="227"/>
      <c r="K169" s="43"/>
      <c r="L169" s="43"/>
      <c r="M169" s="47"/>
      <c r="N169" s="228"/>
      <c r="O169" s="229"/>
      <c r="P169" s="87"/>
      <c r="Q169" s="87"/>
      <c r="R169" s="87"/>
      <c r="S169" s="87"/>
      <c r="T169" s="87"/>
      <c r="U169" s="87"/>
      <c r="V169" s="87"/>
      <c r="W169" s="87"/>
      <c r="X169" s="88"/>
      <c r="Y169" s="41"/>
      <c r="Z169" s="41"/>
      <c r="AA169" s="41"/>
      <c r="AB169" s="41"/>
      <c r="AC169" s="41"/>
      <c r="AD169" s="41"/>
      <c r="AE169" s="41"/>
      <c r="AT169" s="20" t="s">
        <v>160</v>
      </c>
      <c r="AU169" s="20" t="s">
        <v>86</v>
      </c>
    </row>
    <row r="170" spans="1:51" s="14" customFormat="1" ht="12">
      <c r="A170" s="14"/>
      <c r="B170" s="243"/>
      <c r="C170" s="244"/>
      <c r="D170" s="232" t="s">
        <v>162</v>
      </c>
      <c r="E170" s="245" t="s">
        <v>20</v>
      </c>
      <c r="F170" s="246" t="s">
        <v>202</v>
      </c>
      <c r="G170" s="244"/>
      <c r="H170" s="245" t="s">
        <v>20</v>
      </c>
      <c r="I170" s="247"/>
      <c r="J170" s="247"/>
      <c r="K170" s="244"/>
      <c r="L170" s="244"/>
      <c r="M170" s="248"/>
      <c r="N170" s="249"/>
      <c r="O170" s="250"/>
      <c r="P170" s="250"/>
      <c r="Q170" s="250"/>
      <c r="R170" s="250"/>
      <c r="S170" s="250"/>
      <c r="T170" s="250"/>
      <c r="U170" s="250"/>
      <c r="V170" s="250"/>
      <c r="W170" s="250"/>
      <c r="X170" s="251"/>
      <c r="Y170" s="14"/>
      <c r="Z170" s="14"/>
      <c r="AA170" s="14"/>
      <c r="AB170" s="14"/>
      <c r="AC170" s="14"/>
      <c r="AD170" s="14"/>
      <c r="AE170" s="14"/>
      <c r="AT170" s="252" t="s">
        <v>162</v>
      </c>
      <c r="AU170" s="252" t="s">
        <v>86</v>
      </c>
      <c r="AV170" s="14" t="s">
        <v>84</v>
      </c>
      <c r="AW170" s="14" t="s">
        <v>5</v>
      </c>
      <c r="AX170" s="14" t="s">
        <v>76</v>
      </c>
      <c r="AY170" s="252" t="s">
        <v>152</v>
      </c>
    </row>
    <row r="171" spans="1:51" s="13" customFormat="1" ht="12">
      <c r="A171" s="13"/>
      <c r="B171" s="230"/>
      <c r="C171" s="231"/>
      <c r="D171" s="232" t="s">
        <v>162</v>
      </c>
      <c r="E171" s="233" t="s">
        <v>20</v>
      </c>
      <c r="F171" s="234" t="s">
        <v>292</v>
      </c>
      <c r="G171" s="231"/>
      <c r="H171" s="235">
        <v>228.2</v>
      </c>
      <c r="I171" s="236"/>
      <c r="J171" s="236"/>
      <c r="K171" s="231"/>
      <c r="L171" s="231"/>
      <c r="M171" s="237"/>
      <c r="N171" s="238"/>
      <c r="O171" s="239"/>
      <c r="P171" s="239"/>
      <c r="Q171" s="239"/>
      <c r="R171" s="239"/>
      <c r="S171" s="239"/>
      <c r="T171" s="239"/>
      <c r="U171" s="239"/>
      <c r="V171" s="239"/>
      <c r="W171" s="239"/>
      <c r="X171" s="240"/>
      <c r="Y171" s="13"/>
      <c r="Z171" s="13"/>
      <c r="AA171" s="13"/>
      <c r="AB171" s="13"/>
      <c r="AC171" s="13"/>
      <c r="AD171" s="13"/>
      <c r="AE171" s="13"/>
      <c r="AT171" s="241" t="s">
        <v>162</v>
      </c>
      <c r="AU171" s="241" t="s">
        <v>86</v>
      </c>
      <c r="AV171" s="13" t="s">
        <v>86</v>
      </c>
      <c r="AW171" s="13" t="s">
        <v>5</v>
      </c>
      <c r="AX171" s="13" t="s">
        <v>76</v>
      </c>
      <c r="AY171" s="241" t="s">
        <v>152</v>
      </c>
    </row>
    <row r="172" spans="1:51" s="16" customFormat="1" ht="12">
      <c r="A172" s="16"/>
      <c r="B172" s="264"/>
      <c r="C172" s="265"/>
      <c r="D172" s="232" t="s">
        <v>162</v>
      </c>
      <c r="E172" s="266" t="s">
        <v>20</v>
      </c>
      <c r="F172" s="267" t="s">
        <v>179</v>
      </c>
      <c r="G172" s="265"/>
      <c r="H172" s="268">
        <v>228.2</v>
      </c>
      <c r="I172" s="269"/>
      <c r="J172" s="269"/>
      <c r="K172" s="265"/>
      <c r="L172" s="265"/>
      <c r="M172" s="270"/>
      <c r="N172" s="271"/>
      <c r="O172" s="272"/>
      <c r="P172" s="272"/>
      <c r="Q172" s="272"/>
      <c r="R172" s="272"/>
      <c r="S172" s="272"/>
      <c r="T172" s="272"/>
      <c r="U172" s="272"/>
      <c r="V172" s="272"/>
      <c r="W172" s="272"/>
      <c r="X172" s="273"/>
      <c r="Y172" s="16"/>
      <c r="Z172" s="16"/>
      <c r="AA172" s="16"/>
      <c r="AB172" s="16"/>
      <c r="AC172" s="16"/>
      <c r="AD172" s="16"/>
      <c r="AE172" s="16"/>
      <c r="AT172" s="274" t="s">
        <v>162</v>
      </c>
      <c r="AU172" s="274" t="s">
        <v>86</v>
      </c>
      <c r="AV172" s="16" t="s">
        <v>158</v>
      </c>
      <c r="AW172" s="16" t="s">
        <v>5</v>
      </c>
      <c r="AX172" s="16" t="s">
        <v>84</v>
      </c>
      <c r="AY172" s="274" t="s">
        <v>152</v>
      </c>
    </row>
    <row r="173" spans="1:65" s="2" customFormat="1" ht="24.15" customHeight="1">
      <c r="A173" s="41"/>
      <c r="B173" s="42"/>
      <c r="C173" s="211" t="s">
        <v>293</v>
      </c>
      <c r="D173" s="211" t="s">
        <v>154</v>
      </c>
      <c r="E173" s="212" t="s">
        <v>294</v>
      </c>
      <c r="F173" s="213" t="s">
        <v>295</v>
      </c>
      <c r="G173" s="214" t="s">
        <v>95</v>
      </c>
      <c r="H173" s="215">
        <v>481.039</v>
      </c>
      <c r="I173" s="216"/>
      <c r="J173" s="216"/>
      <c r="K173" s="217">
        <f>ROUND(P173*H173,2)</f>
        <v>0</v>
      </c>
      <c r="L173" s="213" t="s">
        <v>157</v>
      </c>
      <c r="M173" s="47"/>
      <c r="N173" s="218" t="s">
        <v>20</v>
      </c>
      <c r="O173" s="219" t="s">
        <v>45</v>
      </c>
      <c r="P173" s="220">
        <f>I173+J173</f>
        <v>0</v>
      </c>
      <c r="Q173" s="220">
        <f>ROUND(I173*H173,2)</f>
        <v>0</v>
      </c>
      <c r="R173" s="220">
        <f>ROUND(J173*H173,2)</f>
        <v>0</v>
      </c>
      <c r="S173" s="87"/>
      <c r="T173" s="221">
        <f>S173*H173</f>
        <v>0</v>
      </c>
      <c r="U173" s="221">
        <v>2.002</v>
      </c>
      <c r="V173" s="221">
        <f>U173*H173</f>
        <v>963.0400779999999</v>
      </c>
      <c r="W173" s="221">
        <v>0</v>
      </c>
      <c r="X173" s="222">
        <f>W173*H173</f>
        <v>0</v>
      </c>
      <c r="Y173" s="41"/>
      <c r="Z173" s="41"/>
      <c r="AA173" s="41"/>
      <c r="AB173" s="41"/>
      <c r="AC173" s="41"/>
      <c r="AD173" s="41"/>
      <c r="AE173" s="41"/>
      <c r="AR173" s="223" t="s">
        <v>158</v>
      </c>
      <c r="AT173" s="223" t="s">
        <v>154</v>
      </c>
      <c r="AU173" s="223" t="s">
        <v>86</v>
      </c>
      <c r="AY173" s="20" t="s">
        <v>152</v>
      </c>
      <c r="BE173" s="224">
        <f>IF(O173="základní",K173,0)</f>
        <v>0</v>
      </c>
      <c r="BF173" s="224">
        <f>IF(O173="snížená",K173,0)</f>
        <v>0</v>
      </c>
      <c r="BG173" s="224">
        <f>IF(O173="zákl. přenesená",K173,0)</f>
        <v>0</v>
      </c>
      <c r="BH173" s="224">
        <f>IF(O173="sníž. přenesená",K173,0)</f>
        <v>0</v>
      </c>
      <c r="BI173" s="224">
        <f>IF(O173="nulová",K173,0)</f>
        <v>0</v>
      </c>
      <c r="BJ173" s="20" t="s">
        <v>84</v>
      </c>
      <c r="BK173" s="224">
        <f>ROUND(P173*H173,2)</f>
        <v>0</v>
      </c>
      <c r="BL173" s="20" t="s">
        <v>158</v>
      </c>
      <c r="BM173" s="223" t="s">
        <v>296</v>
      </c>
    </row>
    <row r="174" spans="1:47" s="2" customFormat="1" ht="12">
      <c r="A174" s="41"/>
      <c r="B174" s="42"/>
      <c r="C174" s="43"/>
      <c r="D174" s="225" t="s">
        <v>160</v>
      </c>
      <c r="E174" s="43"/>
      <c r="F174" s="226" t="s">
        <v>297</v>
      </c>
      <c r="G174" s="43"/>
      <c r="H174" s="43"/>
      <c r="I174" s="227"/>
      <c r="J174" s="227"/>
      <c r="K174" s="43"/>
      <c r="L174" s="43"/>
      <c r="M174" s="47"/>
      <c r="N174" s="228"/>
      <c r="O174" s="229"/>
      <c r="P174" s="87"/>
      <c r="Q174" s="87"/>
      <c r="R174" s="87"/>
      <c r="S174" s="87"/>
      <c r="T174" s="87"/>
      <c r="U174" s="87"/>
      <c r="V174" s="87"/>
      <c r="W174" s="87"/>
      <c r="X174" s="88"/>
      <c r="Y174" s="41"/>
      <c r="Z174" s="41"/>
      <c r="AA174" s="41"/>
      <c r="AB174" s="41"/>
      <c r="AC174" s="41"/>
      <c r="AD174" s="41"/>
      <c r="AE174" s="41"/>
      <c r="AT174" s="20" t="s">
        <v>160</v>
      </c>
      <c r="AU174" s="20" t="s">
        <v>86</v>
      </c>
    </row>
    <row r="175" spans="1:51" s="14" customFormat="1" ht="12">
      <c r="A175" s="14"/>
      <c r="B175" s="243"/>
      <c r="C175" s="244"/>
      <c r="D175" s="232" t="s">
        <v>162</v>
      </c>
      <c r="E175" s="245" t="s">
        <v>20</v>
      </c>
      <c r="F175" s="246" t="s">
        <v>202</v>
      </c>
      <c r="G175" s="244"/>
      <c r="H175" s="245" t="s">
        <v>20</v>
      </c>
      <c r="I175" s="247"/>
      <c r="J175" s="247"/>
      <c r="K175" s="244"/>
      <c r="L175" s="244"/>
      <c r="M175" s="248"/>
      <c r="N175" s="249"/>
      <c r="O175" s="250"/>
      <c r="P175" s="250"/>
      <c r="Q175" s="250"/>
      <c r="R175" s="250"/>
      <c r="S175" s="250"/>
      <c r="T175" s="250"/>
      <c r="U175" s="250"/>
      <c r="V175" s="250"/>
      <c r="W175" s="250"/>
      <c r="X175" s="251"/>
      <c r="Y175" s="14"/>
      <c r="Z175" s="14"/>
      <c r="AA175" s="14"/>
      <c r="AB175" s="14"/>
      <c r="AC175" s="14"/>
      <c r="AD175" s="14"/>
      <c r="AE175" s="14"/>
      <c r="AT175" s="252" t="s">
        <v>162</v>
      </c>
      <c r="AU175" s="252" t="s">
        <v>86</v>
      </c>
      <c r="AV175" s="14" t="s">
        <v>84</v>
      </c>
      <c r="AW175" s="14" t="s">
        <v>5</v>
      </c>
      <c r="AX175" s="14" t="s">
        <v>76</v>
      </c>
      <c r="AY175" s="252" t="s">
        <v>152</v>
      </c>
    </row>
    <row r="176" spans="1:51" s="13" customFormat="1" ht="12">
      <c r="A176" s="13"/>
      <c r="B176" s="230"/>
      <c r="C176" s="231"/>
      <c r="D176" s="232" t="s">
        <v>162</v>
      </c>
      <c r="E176" s="233" t="s">
        <v>20</v>
      </c>
      <c r="F176" s="234" t="s">
        <v>298</v>
      </c>
      <c r="G176" s="231"/>
      <c r="H176" s="235">
        <v>449.84</v>
      </c>
      <c r="I176" s="236"/>
      <c r="J176" s="236"/>
      <c r="K176" s="231"/>
      <c r="L176" s="231"/>
      <c r="M176" s="237"/>
      <c r="N176" s="238"/>
      <c r="O176" s="239"/>
      <c r="P176" s="239"/>
      <c r="Q176" s="239"/>
      <c r="R176" s="239"/>
      <c r="S176" s="239"/>
      <c r="T176" s="239"/>
      <c r="U176" s="239"/>
      <c r="V176" s="239"/>
      <c r="W176" s="239"/>
      <c r="X176" s="240"/>
      <c r="Y176" s="13"/>
      <c r="Z176" s="13"/>
      <c r="AA176" s="13"/>
      <c r="AB176" s="13"/>
      <c r="AC176" s="13"/>
      <c r="AD176" s="13"/>
      <c r="AE176" s="13"/>
      <c r="AT176" s="241" t="s">
        <v>162</v>
      </c>
      <c r="AU176" s="241" t="s">
        <v>86</v>
      </c>
      <c r="AV176" s="13" t="s">
        <v>86</v>
      </c>
      <c r="AW176" s="13" t="s">
        <v>5</v>
      </c>
      <c r="AX176" s="13" t="s">
        <v>76</v>
      </c>
      <c r="AY176" s="241" t="s">
        <v>152</v>
      </c>
    </row>
    <row r="177" spans="1:51" s="13" customFormat="1" ht="12">
      <c r="A177" s="13"/>
      <c r="B177" s="230"/>
      <c r="C177" s="231"/>
      <c r="D177" s="232" t="s">
        <v>162</v>
      </c>
      <c r="E177" s="233" t="s">
        <v>20</v>
      </c>
      <c r="F177" s="234" t="s">
        <v>299</v>
      </c>
      <c r="G177" s="231"/>
      <c r="H177" s="235">
        <v>31.199</v>
      </c>
      <c r="I177" s="236"/>
      <c r="J177" s="236"/>
      <c r="K177" s="231"/>
      <c r="L177" s="231"/>
      <c r="M177" s="237"/>
      <c r="N177" s="238"/>
      <c r="O177" s="239"/>
      <c r="P177" s="239"/>
      <c r="Q177" s="239"/>
      <c r="R177" s="239"/>
      <c r="S177" s="239"/>
      <c r="T177" s="239"/>
      <c r="U177" s="239"/>
      <c r="V177" s="239"/>
      <c r="W177" s="239"/>
      <c r="X177" s="240"/>
      <c r="Y177" s="13"/>
      <c r="Z177" s="13"/>
      <c r="AA177" s="13"/>
      <c r="AB177" s="13"/>
      <c r="AC177" s="13"/>
      <c r="AD177" s="13"/>
      <c r="AE177" s="13"/>
      <c r="AT177" s="241" t="s">
        <v>162</v>
      </c>
      <c r="AU177" s="241" t="s">
        <v>86</v>
      </c>
      <c r="AV177" s="13" t="s">
        <v>86</v>
      </c>
      <c r="AW177" s="13" t="s">
        <v>5</v>
      </c>
      <c r="AX177" s="13" t="s">
        <v>76</v>
      </c>
      <c r="AY177" s="241" t="s">
        <v>152</v>
      </c>
    </row>
    <row r="178" spans="1:51" s="16" customFormat="1" ht="12">
      <c r="A178" s="16"/>
      <c r="B178" s="264"/>
      <c r="C178" s="265"/>
      <c r="D178" s="232" t="s">
        <v>162</v>
      </c>
      <c r="E178" s="266" t="s">
        <v>20</v>
      </c>
      <c r="F178" s="267" t="s">
        <v>179</v>
      </c>
      <c r="G178" s="265"/>
      <c r="H178" s="268">
        <v>481.039</v>
      </c>
      <c r="I178" s="269"/>
      <c r="J178" s="269"/>
      <c r="K178" s="265"/>
      <c r="L178" s="265"/>
      <c r="M178" s="270"/>
      <c r="N178" s="271"/>
      <c r="O178" s="272"/>
      <c r="P178" s="272"/>
      <c r="Q178" s="272"/>
      <c r="R178" s="272"/>
      <c r="S178" s="272"/>
      <c r="T178" s="272"/>
      <c r="U178" s="272"/>
      <c r="V178" s="272"/>
      <c r="W178" s="272"/>
      <c r="X178" s="273"/>
      <c r="Y178" s="16"/>
      <c r="Z178" s="16"/>
      <c r="AA178" s="16"/>
      <c r="AB178" s="16"/>
      <c r="AC178" s="16"/>
      <c r="AD178" s="16"/>
      <c r="AE178" s="16"/>
      <c r="AT178" s="274" t="s">
        <v>162</v>
      </c>
      <c r="AU178" s="274" t="s">
        <v>86</v>
      </c>
      <c r="AV178" s="16" t="s">
        <v>158</v>
      </c>
      <c r="AW178" s="16" t="s">
        <v>5</v>
      </c>
      <c r="AX178" s="16" t="s">
        <v>84</v>
      </c>
      <c r="AY178" s="274" t="s">
        <v>152</v>
      </c>
    </row>
    <row r="179" spans="1:65" s="2" customFormat="1" ht="24.15" customHeight="1">
      <c r="A179" s="41"/>
      <c r="B179" s="42"/>
      <c r="C179" s="211" t="s">
        <v>300</v>
      </c>
      <c r="D179" s="211" t="s">
        <v>154</v>
      </c>
      <c r="E179" s="212" t="s">
        <v>301</v>
      </c>
      <c r="F179" s="213" t="s">
        <v>302</v>
      </c>
      <c r="G179" s="214" t="s">
        <v>95</v>
      </c>
      <c r="H179" s="215">
        <v>37.671</v>
      </c>
      <c r="I179" s="216"/>
      <c r="J179" s="216"/>
      <c r="K179" s="217">
        <f>ROUND(P179*H179,2)</f>
        <v>0</v>
      </c>
      <c r="L179" s="213" t="s">
        <v>157</v>
      </c>
      <c r="M179" s="47"/>
      <c r="N179" s="218" t="s">
        <v>20</v>
      </c>
      <c r="O179" s="219" t="s">
        <v>45</v>
      </c>
      <c r="P179" s="220">
        <f>I179+J179</f>
        <v>0</v>
      </c>
      <c r="Q179" s="220">
        <f>ROUND(I179*H179,2)</f>
        <v>0</v>
      </c>
      <c r="R179" s="220">
        <f>ROUND(J179*H179,2)</f>
        <v>0</v>
      </c>
      <c r="S179" s="87"/>
      <c r="T179" s="221">
        <f>S179*H179</f>
        <v>0</v>
      </c>
      <c r="U179" s="221">
        <v>0</v>
      </c>
      <c r="V179" s="221">
        <f>U179*H179</f>
        <v>0</v>
      </c>
      <c r="W179" s="221">
        <v>0</v>
      </c>
      <c r="X179" s="222">
        <f>W179*H179</f>
        <v>0</v>
      </c>
      <c r="Y179" s="41"/>
      <c r="Z179" s="41"/>
      <c r="AA179" s="41"/>
      <c r="AB179" s="41"/>
      <c r="AC179" s="41"/>
      <c r="AD179" s="41"/>
      <c r="AE179" s="41"/>
      <c r="AR179" s="223" t="s">
        <v>158</v>
      </c>
      <c r="AT179" s="223" t="s">
        <v>154</v>
      </c>
      <c r="AU179" s="223" t="s">
        <v>86</v>
      </c>
      <c r="AY179" s="20" t="s">
        <v>152</v>
      </c>
      <c r="BE179" s="224">
        <f>IF(O179="základní",K179,0)</f>
        <v>0</v>
      </c>
      <c r="BF179" s="224">
        <f>IF(O179="snížená",K179,0)</f>
        <v>0</v>
      </c>
      <c r="BG179" s="224">
        <f>IF(O179="zákl. přenesená",K179,0)</f>
        <v>0</v>
      </c>
      <c r="BH179" s="224">
        <f>IF(O179="sníž. přenesená",K179,0)</f>
        <v>0</v>
      </c>
      <c r="BI179" s="224">
        <f>IF(O179="nulová",K179,0)</f>
        <v>0</v>
      </c>
      <c r="BJ179" s="20" t="s">
        <v>84</v>
      </c>
      <c r="BK179" s="224">
        <f>ROUND(P179*H179,2)</f>
        <v>0</v>
      </c>
      <c r="BL179" s="20" t="s">
        <v>158</v>
      </c>
      <c r="BM179" s="223" t="s">
        <v>303</v>
      </c>
    </row>
    <row r="180" spans="1:47" s="2" customFormat="1" ht="12">
      <c r="A180" s="41"/>
      <c r="B180" s="42"/>
      <c r="C180" s="43"/>
      <c r="D180" s="225" t="s">
        <v>160</v>
      </c>
      <c r="E180" s="43"/>
      <c r="F180" s="226" t="s">
        <v>304</v>
      </c>
      <c r="G180" s="43"/>
      <c r="H180" s="43"/>
      <c r="I180" s="227"/>
      <c r="J180" s="227"/>
      <c r="K180" s="43"/>
      <c r="L180" s="43"/>
      <c r="M180" s="47"/>
      <c r="N180" s="228"/>
      <c r="O180" s="229"/>
      <c r="P180" s="87"/>
      <c r="Q180" s="87"/>
      <c r="R180" s="87"/>
      <c r="S180" s="87"/>
      <c r="T180" s="87"/>
      <c r="U180" s="87"/>
      <c r="V180" s="87"/>
      <c r="W180" s="87"/>
      <c r="X180" s="88"/>
      <c r="Y180" s="41"/>
      <c r="Z180" s="41"/>
      <c r="AA180" s="41"/>
      <c r="AB180" s="41"/>
      <c r="AC180" s="41"/>
      <c r="AD180" s="41"/>
      <c r="AE180" s="41"/>
      <c r="AT180" s="20" t="s">
        <v>160</v>
      </c>
      <c r="AU180" s="20" t="s">
        <v>86</v>
      </c>
    </row>
    <row r="181" spans="1:51" s="13" customFormat="1" ht="12">
      <c r="A181" s="13"/>
      <c r="B181" s="230"/>
      <c r="C181" s="231"/>
      <c r="D181" s="232" t="s">
        <v>162</v>
      </c>
      <c r="E181" s="233" t="s">
        <v>20</v>
      </c>
      <c r="F181" s="234" t="s">
        <v>305</v>
      </c>
      <c r="G181" s="231"/>
      <c r="H181" s="235">
        <v>37.671</v>
      </c>
      <c r="I181" s="236"/>
      <c r="J181" s="236"/>
      <c r="K181" s="231"/>
      <c r="L181" s="231"/>
      <c r="M181" s="237"/>
      <c r="N181" s="238"/>
      <c r="O181" s="239"/>
      <c r="P181" s="239"/>
      <c r="Q181" s="239"/>
      <c r="R181" s="239"/>
      <c r="S181" s="239"/>
      <c r="T181" s="239"/>
      <c r="U181" s="239"/>
      <c r="V181" s="239"/>
      <c r="W181" s="239"/>
      <c r="X181" s="240"/>
      <c r="Y181" s="13"/>
      <c r="Z181" s="13"/>
      <c r="AA181" s="13"/>
      <c r="AB181" s="13"/>
      <c r="AC181" s="13"/>
      <c r="AD181" s="13"/>
      <c r="AE181" s="13"/>
      <c r="AT181" s="241" t="s">
        <v>162</v>
      </c>
      <c r="AU181" s="241" t="s">
        <v>86</v>
      </c>
      <c r="AV181" s="13" t="s">
        <v>86</v>
      </c>
      <c r="AW181" s="13" t="s">
        <v>5</v>
      </c>
      <c r="AX181" s="13" t="s">
        <v>84</v>
      </c>
      <c r="AY181" s="241" t="s">
        <v>152</v>
      </c>
    </row>
    <row r="182" spans="1:65" s="2" customFormat="1" ht="24.15" customHeight="1">
      <c r="A182" s="41"/>
      <c r="B182" s="42"/>
      <c r="C182" s="211" t="s">
        <v>306</v>
      </c>
      <c r="D182" s="211" t="s">
        <v>154</v>
      </c>
      <c r="E182" s="212" t="s">
        <v>307</v>
      </c>
      <c r="F182" s="213" t="s">
        <v>308</v>
      </c>
      <c r="G182" s="214" t="s">
        <v>95</v>
      </c>
      <c r="H182" s="215">
        <v>798.7</v>
      </c>
      <c r="I182" s="216"/>
      <c r="J182" s="216"/>
      <c r="K182" s="217">
        <f>ROUND(P182*H182,2)</f>
        <v>0</v>
      </c>
      <c r="L182" s="213" t="s">
        <v>157</v>
      </c>
      <c r="M182" s="47"/>
      <c r="N182" s="218" t="s">
        <v>20</v>
      </c>
      <c r="O182" s="219" t="s">
        <v>45</v>
      </c>
      <c r="P182" s="220">
        <f>I182+J182</f>
        <v>0</v>
      </c>
      <c r="Q182" s="220">
        <f>ROUND(I182*H182,2)</f>
        <v>0</v>
      </c>
      <c r="R182" s="220">
        <f>ROUND(J182*H182,2)</f>
        <v>0</v>
      </c>
      <c r="S182" s="87"/>
      <c r="T182" s="221">
        <f>S182*H182</f>
        <v>0</v>
      </c>
      <c r="U182" s="221">
        <v>2.43408</v>
      </c>
      <c r="V182" s="221">
        <f>U182*H182</f>
        <v>1944.099696</v>
      </c>
      <c r="W182" s="221">
        <v>0</v>
      </c>
      <c r="X182" s="222">
        <f>W182*H182</f>
        <v>0</v>
      </c>
      <c r="Y182" s="41"/>
      <c r="Z182" s="41"/>
      <c r="AA182" s="41"/>
      <c r="AB182" s="41"/>
      <c r="AC182" s="41"/>
      <c r="AD182" s="41"/>
      <c r="AE182" s="41"/>
      <c r="AR182" s="223" t="s">
        <v>158</v>
      </c>
      <c r="AT182" s="223" t="s">
        <v>154</v>
      </c>
      <c r="AU182" s="223" t="s">
        <v>86</v>
      </c>
      <c r="AY182" s="20" t="s">
        <v>152</v>
      </c>
      <c r="BE182" s="224">
        <f>IF(O182="základní",K182,0)</f>
        <v>0</v>
      </c>
      <c r="BF182" s="224">
        <f>IF(O182="snížená",K182,0)</f>
        <v>0</v>
      </c>
      <c r="BG182" s="224">
        <f>IF(O182="zákl. přenesená",K182,0)</f>
        <v>0</v>
      </c>
      <c r="BH182" s="224">
        <f>IF(O182="sníž. přenesená",K182,0)</f>
        <v>0</v>
      </c>
      <c r="BI182" s="224">
        <f>IF(O182="nulová",K182,0)</f>
        <v>0</v>
      </c>
      <c r="BJ182" s="20" t="s">
        <v>84</v>
      </c>
      <c r="BK182" s="224">
        <f>ROUND(P182*H182,2)</f>
        <v>0</v>
      </c>
      <c r="BL182" s="20" t="s">
        <v>158</v>
      </c>
      <c r="BM182" s="223" t="s">
        <v>309</v>
      </c>
    </row>
    <row r="183" spans="1:47" s="2" customFormat="1" ht="12">
      <c r="A183" s="41"/>
      <c r="B183" s="42"/>
      <c r="C183" s="43"/>
      <c r="D183" s="225" t="s">
        <v>160</v>
      </c>
      <c r="E183" s="43"/>
      <c r="F183" s="226" t="s">
        <v>310</v>
      </c>
      <c r="G183" s="43"/>
      <c r="H183" s="43"/>
      <c r="I183" s="227"/>
      <c r="J183" s="227"/>
      <c r="K183" s="43"/>
      <c r="L183" s="43"/>
      <c r="M183" s="47"/>
      <c r="N183" s="228"/>
      <c r="O183" s="229"/>
      <c r="P183" s="87"/>
      <c r="Q183" s="87"/>
      <c r="R183" s="87"/>
      <c r="S183" s="87"/>
      <c r="T183" s="87"/>
      <c r="U183" s="87"/>
      <c r="V183" s="87"/>
      <c r="W183" s="87"/>
      <c r="X183" s="88"/>
      <c r="Y183" s="41"/>
      <c r="Z183" s="41"/>
      <c r="AA183" s="41"/>
      <c r="AB183" s="41"/>
      <c r="AC183" s="41"/>
      <c r="AD183" s="41"/>
      <c r="AE183" s="41"/>
      <c r="AT183" s="20" t="s">
        <v>160</v>
      </c>
      <c r="AU183" s="20" t="s">
        <v>86</v>
      </c>
    </row>
    <row r="184" spans="1:51" s="14" customFormat="1" ht="12">
      <c r="A184" s="14"/>
      <c r="B184" s="243"/>
      <c r="C184" s="244"/>
      <c r="D184" s="232" t="s">
        <v>162</v>
      </c>
      <c r="E184" s="245" t="s">
        <v>20</v>
      </c>
      <c r="F184" s="246" t="s">
        <v>202</v>
      </c>
      <c r="G184" s="244"/>
      <c r="H184" s="245" t="s">
        <v>20</v>
      </c>
      <c r="I184" s="247"/>
      <c r="J184" s="247"/>
      <c r="K184" s="244"/>
      <c r="L184" s="244"/>
      <c r="M184" s="248"/>
      <c r="N184" s="249"/>
      <c r="O184" s="250"/>
      <c r="P184" s="250"/>
      <c r="Q184" s="250"/>
      <c r="R184" s="250"/>
      <c r="S184" s="250"/>
      <c r="T184" s="250"/>
      <c r="U184" s="250"/>
      <c r="V184" s="250"/>
      <c r="W184" s="250"/>
      <c r="X184" s="251"/>
      <c r="Y184" s="14"/>
      <c r="Z184" s="14"/>
      <c r="AA184" s="14"/>
      <c r="AB184" s="14"/>
      <c r="AC184" s="14"/>
      <c r="AD184" s="14"/>
      <c r="AE184" s="14"/>
      <c r="AT184" s="252" t="s">
        <v>162</v>
      </c>
      <c r="AU184" s="252" t="s">
        <v>86</v>
      </c>
      <c r="AV184" s="14" t="s">
        <v>84</v>
      </c>
      <c r="AW184" s="14" t="s">
        <v>5</v>
      </c>
      <c r="AX184" s="14" t="s">
        <v>76</v>
      </c>
      <c r="AY184" s="252" t="s">
        <v>152</v>
      </c>
    </row>
    <row r="185" spans="1:51" s="13" customFormat="1" ht="12">
      <c r="A185" s="13"/>
      <c r="B185" s="230"/>
      <c r="C185" s="231"/>
      <c r="D185" s="232" t="s">
        <v>162</v>
      </c>
      <c r="E185" s="233" t="s">
        <v>20</v>
      </c>
      <c r="F185" s="234" t="s">
        <v>311</v>
      </c>
      <c r="G185" s="231"/>
      <c r="H185" s="235">
        <v>798.7</v>
      </c>
      <c r="I185" s="236"/>
      <c r="J185" s="236"/>
      <c r="K185" s="231"/>
      <c r="L185" s="231"/>
      <c r="M185" s="237"/>
      <c r="N185" s="238"/>
      <c r="O185" s="239"/>
      <c r="P185" s="239"/>
      <c r="Q185" s="239"/>
      <c r="R185" s="239"/>
      <c r="S185" s="239"/>
      <c r="T185" s="239"/>
      <c r="U185" s="239"/>
      <c r="V185" s="239"/>
      <c r="W185" s="239"/>
      <c r="X185" s="240"/>
      <c r="Y185" s="13"/>
      <c r="Z185" s="13"/>
      <c r="AA185" s="13"/>
      <c r="AB185" s="13"/>
      <c r="AC185" s="13"/>
      <c r="AD185" s="13"/>
      <c r="AE185" s="13"/>
      <c r="AT185" s="241" t="s">
        <v>162</v>
      </c>
      <c r="AU185" s="241" t="s">
        <v>86</v>
      </c>
      <c r="AV185" s="13" t="s">
        <v>86</v>
      </c>
      <c r="AW185" s="13" t="s">
        <v>5</v>
      </c>
      <c r="AX185" s="13" t="s">
        <v>76</v>
      </c>
      <c r="AY185" s="241" t="s">
        <v>152</v>
      </c>
    </row>
    <row r="186" spans="1:51" s="16" customFormat="1" ht="12">
      <c r="A186" s="16"/>
      <c r="B186" s="264"/>
      <c r="C186" s="265"/>
      <c r="D186" s="232" t="s">
        <v>162</v>
      </c>
      <c r="E186" s="266" t="s">
        <v>111</v>
      </c>
      <c r="F186" s="267" t="s">
        <v>179</v>
      </c>
      <c r="G186" s="265"/>
      <c r="H186" s="268">
        <v>798.7</v>
      </c>
      <c r="I186" s="269"/>
      <c r="J186" s="269"/>
      <c r="K186" s="265"/>
      <c r="L186" s="265"/>
      <c r="M186" s="270"/>
      <c r="N186" s="271"/>
      <c r="O186" s="272"/>
      <c r="P186" s="272"/>
      <c r="Q186" s="272"/>
      <c r="R186" s="272"/>
      <c r="S186" s="272"/>
      <c r="T186" s="272"/>
      <c r="U186" s="272"/>
      <c r="V186" s="272"/>
      <c r="W186" s="272"/>
      <c r="X186" s="273"/>
      <c r="Y186" s="16"/>
      <c r="Z186" s="16"/>
      <c r="AA186" s="16"/>
      <c r="AB186" s="16"/>
      <c r="AC186" s="16"/>
      <c r="AD186" s="16"/>
      <c r="AE186" s="16"/>
      <c r="AT186" s="274" t="s">
        <v>162</v>
      </c>
      <c r="AU186" s="274" t="s">
        <v>86</v>
      </c>
      <c r="AV186" s="16" t="s">
        <v>158</v>
      </c>
      <c r="AW186" s="16" t="s">
        <v>5</v>
      </c>
      <c r="AX186" s="16" t="s">
        <v>84</v>
      </c>
      <c r="AY186" s="274" t="s">
        <v>152</v>
      </c>
    </row>
    <row r="187" spans="1:65" s="2" customFormat="1" ht="24.15" customHeight="1">
      <c r="A187" s="41"/>
      <c r="B187" s="42"/>
      <c r="C187" s="211" t="s">
        <v>312</v>
      </c>
      <c r="D187" s="211" t="s">
        <v>154</v>
      </c>
      <c r="E187" s="212" t="s">
        <v>313</v>
      </c>
      <c r="F187" s="213" t="s">
        <v>314</v>
      </c>
      <c r="G187" s="214" t="s">
        <v>99</v>
      </c>
      <c r="H187" s="215">
        <v>912.8</v>
      </c>
      <c r="I187" s="216"/>
      <c r="J187" s="216"/>
      <c r="K187" s="217">
        <f>ROUND(P187*H187,2)</f>
        <v>0</v>
      </c>
      <c r="L187" s="213" t="s">
        <v>157</v>
      </c>
      <c r="M187" s="47"/>
      <c r="N187" s="218" t="s">
        <v>20</v>
      </c>
      <c r="O187" s="219" t="s">
        <v>45</v>
      </c>
      <c r="P187" s="220">
        <f>I187+J187</f>
        <v>0</v>
      </c>
      <c r="Q187" s="220">
        <f>ROUND(I187*H187,2)</f>
        <v>0</v>
      </c>
      <c r="R187" s="220">
        <f>ROUND(J187*H187,2)</f>
        <v>0</v>
      </c>
      <c r="S187" s="87"/>
      <c r="T187" s="221">
        <f>S187*H187</f>
        <v>0</v>
      </c>
      <c r="U187" s="221">
        <v>0</v>
      </c>
      <c r="V187" s="221">
        <f>U187*H187</f>
        <v>0</v>
      </c>
      <c r="W187" s="221">
        <v>0</v>
      </c>
      <c r="X187" s="222">
        <f>W187*H187</f>
        <v>0</v>
      </c>
      <c r="Y187" s="41"/>
      <c r="Z187" s="41"/>
      <c r="AA187" s="41"/>
      <c r="AB187" s="41"/>
      <c r="AC187" s="41"/>
      <c r="AD187" s="41"/>
      <c r="AE187" s="41"/>
      <c r="AR187" s="223" t="s">
        <v>158</v>
      </c>
      <c r="AT187" s="223" t="s">
        <v>154</v>
      </c>
      <c r="AU187" s="223" t="s">
        <v>86</v>
      </c>
      <c r="AY187" s="20" t="s">
        <v>152</v>
      </c>
      <c r="BE187" s="224">
        <f>IF(O187="základní",K187,0)</f>
        <v>0</v>
      </c>
      <c r="BF187" s="224">
        <f>IF(O187="snížená",K187,0)</f>
        <v>0</v>
      </c>
      <c r="BG187" s="224">
        <f>IF(O187="zákl. přenesená",K187,0)</f>
        <v>0</v>
      </c>
      <c r="BH187" s="224">
        <f>IF(O187="sníž. přenesená",K187,0)</f>
        <v>0</v>
      </c>
      <c r="BI187" s="224">
        <f>IF(O187="nulová",K187,0)</f>
        <v>0</v>
      </c>
      <c r="BJ187" s="20" t="s">
        <v>84</v>
      </c>
      <c r="BK187" s="224">
        <f>ROUND(P187*H187,2)</f>
        <v>0</v>
      </c>
      <c r="BL187" s="20" t="s">
        <v>158</v>
      </c>
      <c r="BM187" s="223" t="s">
        <v>315</v>
      </c>
    </row>
    <row r="188" spans="1:47" s="2" customFormat="1" ht="12">
      <c r="A188" s="41"/>
      <c r="B188" s="42"/>
      <c r="C188" s="43"/>
      <c r="D188" s="225" t="s">
        <v>160</v>
      </c>
      <c r="E188" s="43"/>
      <c r="F188" s="226" t="s">
        <v>316</v>
      </c>
      <c r="G188" s="43"/>
      <c r="H188" s="43"/>
      <c r="I188" s="227"/>
      <c r="J188" s="227"/>
      <c r="K188" s="43"/>
      <c r="L188" s="43"/>
      <c r="M188" s="47"/>
      <c r="N188" s="228"/>
      <c r="O188" s="229"/>
      <c r="P188" s="87"/>
      <c r="Q188" s="87"/>
      <c r="R188" s="87"/>
      <c r="S188" s="87"/>
      <c r="T188" s="87"/>
      <c r="U188" s="87"/>
      <c r="V188" s="87"/>
      <c r="W188" s="87"/>
      <c r="X188" s="88"/>
      <c r="Y188" s="41"/>
      <c r="Z188" s="41"/>
      <c r="AA188" s="41"/>
      <c r="AB188" s="41"/>
      <c r="AC188" s="41"/>
      <c r="AD188" s="41"/>
      <c r="AE188" s="41"/>
      <c r="AT188" s="20" t="s">
        <v>160</v>
      </c>
      <c r="AU188" s="20" t="s">
        <v>86</v>
      </c>
    </row>
    <row r="189" spans="1:51" s="13" customFormat="1" ht="12">
      <c r="A189" s="13"/>
      <c r="B189" s="230"/>
      <c r="C189" s="231"/>
      <c r="D189" s="232" t="s">
        <v>162</v>
      </c>
      <c r="E189" s="233" t="s">
        <v>20</v>
      </c>
      <c r="F189" s="234" t="s">
        <v>317</v>
      </c>
      <c r="G189" s="231"/>
      <c r="H189" s="235">
        <v>912.8</v>
      </c>
      <c r="I189" s="236"/>
      <c r="J189" s="236"/>
      <c r="K189" s="231"/>
      <c r="L189" s="231"/>
      <c r="M189" s="237"/>
      <c r="N189" s="238"/>
      <c r="O189" s="239"/>
      <c r="P189" s="239"/>
      <c r="Q189" s="239"/>
      <c r="R189" s="239"/>
      <c r="S189" s="239"/>
      <c r="T189" s="239"/>
      <c r="U189" s="239"/>
      <c r="V189" s="239"/>
      <c r="W189" s="239"/>
      <c r="X189" s="240"/>
      <c r="Y189" s="13"/>
      <c r="Z189" s="13"/>
      <c r="AA189" s="13"/>
      <c r="AB189" s="13"/>
      <c r="AC189" s="13"/>
      <c r="AD189" s="13"/>
      <c r="AE189" s="13"/>
      <c r="AT189" s="241" t="s">
        <v>162</v>
      </c>
      <c r="AU189" s="241" t="s">
        <v>86</v>
      </c>
      <c r="AV189" s="13" t="s">
        <v>86</v>
      </c>
      <c r="AW189" s="13" t="s">
        <v>5</v>
      </c>
      <c r="AX189" s="13" t="s">
        <v>84</v>
      </c>
      <c r="AY189" s="241" t="s">
        <v>152</v>
      </c>
    </row>
    <row r="190" spans="1:63" s="12" customFormat="1" ht="22.8" customHeight="1">
      <c r="A190" s="12"/>
      <c r="B190" s="194"/>
      <c r="C190" s="195"/>
      <c r="D190" s="196" t="s">
        <v>75</v>
      </c>
      <c r="E190" s="209" t="s">
        <v>318</v>
      </c>
      <c r="F190" s="209" t="s">
        <v>319</v>
      </c>
      <c r="G190" s="195"/>
      <c r="H190" s="195"/>
      <c r="I190" s="198"/>
      <c r="J190" s="198"/>
      <c r="K190" s="210">
        <f>BK190</f>
        <v>0</v>
      </c>
      <c r="L190" s="195"/>
      <c r="M190" s="200"/>
      <c r="N190" s="201"/>
      <c r="O190" s="202"/>
      <c r="P190" s="202"/>
      <c r="Q190" s="203">
        <f>SUM(Q191:Q194)</f>
        <v>0</v>
      </c>
      <c r="R190" s="203">
        <f>SUM(R191:R194)</f>
        <v>0</v>
      </c>
      <c r="S190" s="202"/>
      <c r="T190" s="204">
        <f>SUM(T191:T194)</f>
        <v>0</v>
      </c>
      <c r="U190" s="202"/>
      <c r="V190" s="204">
        <f>SUM(V191:V194)</f>
        <v>0</v>
      </c>
      <c r="W190" s="202"/>
      <c r="X190" s="205">
        <f>SUM(X191:X194)</f>
        <v>0</v>
      </c>
      <c r="Y190" s="12"/>
      <c r="Z190" s="12"/>
      <c r="AA190" s="12"/>
      <c r="AB190" s="12"/>
      <c r="AC190" s="12"/>
      <c r="AD190" s="12"/>
      <c r="AE190" s="12"/>
      <c r="AR190" s="206" t="s">
        <v>84</v>
      </c>
      <c r="AT190" s="207" t="s">
        <v>75</v>
      </c>
      <c r="AU190" s="207" t="s">
        <v>84</v>
      </c>
      <c r="AY190" s="206" t="s">
        <v>152</v>
      </c>
      <c r="BK190" s="208">
        <f>SUM(BK191:BK194)</f>
        <v>0</v>
      </c>
    </row>
    <row r="191" spans="1:65" s="2" customFormat="1" ht="37.8" customHeight="1">
      <c r="A191" s="41"/>
      <c r="B191" s="42"/>
      <c r="C191" s="211" t="s">
        <v>320</v>
      </c>
      <c r="D191" s="211" t="s">
        <v>154</v>
      </c>
      <c r="E191" s="212" t="s">
        <v>321</v>
      </c>
      <c r="F191" s="213" t="s">
        <v>322</v>
      </c>
      <c r="G191" s="214" t="s">
        <v>323</v>
      </c>
      <c r="H191" s="215">
        <v>33.075</v>
      </c>
      <c r="I191" s="216"/>
      <c r="J191" s="216"/>
      <c r="K191" s="217">
        <f>ROUND(P191*H191,2)</f>
        <v>0</v>
      </c>
      <c r="L191" s="213" t="s">
        <v>20</v>
      </c>
      <c r="M191" s="47"/>
      <c r="N191" s="218" t="s">
        <v>20</v>
      </c>
      <c r="O191" s="219" t="s">
        <v>45</v>
      </c>
      <c r="P191" s="220">
        <f>I191+J191</f>
        <v>0</v>
      </c>
      <c r="Q191" s="220">
        <f>ROUND(I191*H191,2)</f>
        <v>0</v>
      </c>
      <c r="R191" s="220">
        <f>ROUND(J191*H191,2)</f>
        <v>0</v>
      </c>
      <c r="S191" s="87"/>
      <c r="T191" s="221">
        <f>S191*H191</f>
        <v>0</v>
      </c>
      <c r="U191" s="221">
        <v>0</v>
      </c>
      <c r="V191" s="221">
        <f>U191*H191</f>
        <v>0</v>
      </c>
      <c r="W191" s="221">
        <v>0</v>
      </c>
      <c r="X191" s="222">
        <f>W191*H191</f>
        <v>0</v>
      </c>
      <c r="Y191" s="41"/>
      <c r="Z191" s="41"/>
      <c r="AA191" s="41"/>
      <c r="AB191" s="41"/>
      <c r="AC191" s="41"/>
      <c r="AD191" s="41"/>
      <c r="AE191" s="41"/>
      <c r="AR191" s="223" t="s">
        <v>158</v>
      </c>
      <c r="AT191" s="223" t="s">
        <v>154</v>
      </c>
      <c r="AU191" s="223" t="s">
        <v>86</v>
      </c>
      <c r="AY191" s="20" t="s">
        <v>152</v>
      </c>
      <c r="BE191" s="224">
        <f>IF(O191="základní",K191,0)</f>
        <v>0</v>
      </c>
      <c r="BF191" s="224">
        <f>IF(O191="snížená",K191,0)</f>
        <v>0</v>
      </c>
      <c r="BG191" s="224">
        <f>IF(O191="zákl. přenesená",K191,0)</f>
        <v>0</v>
      </c>
      <c r="BH191" s="224">
        <f>IF(O191="sníž. přenesená",K191,0)</f>
        <v>0</v>
      </c>
      <c r="BI191" s="224">
        <f>IF(O191="nulová",K191,0)</f>
        <v>0</v>
      </c>
      <c r="BJ191" s="20" t="s">
        <v>84</v>
      </c>
      <c r="BK191" s="224">
        <f>ROUND(P191*H191,2)</f>
        <v>0</v>
      </c>
      <c r="BL191" s="20" t="s">
        <v>158</v>
      </c>
      <c r="BM191" s="223" t="s">
        <v>324</v>
      </c>
    </row>
    <row r="192" spans="1:47" s="2" customFormat="1" ht="12">
      <c r="A192" s="41"/>
      <c r="B192" s="42"/>
      <c r="C192" s="43"/>
      <c r="D192" s="232" t="s">
        <v>168</v>
      </c>
      <c r="E192" s="43"/>
      <c r="F192" s="242" t="s">
        <v>325</v>
      </c>
      <c r="G192" s="43"/>
      <c r="H192" s="43"/>
      <c r="I192" s="227"/>
      <c r="J192" s="227"/>
      <c r="K192" s="43"/>
      <c r="L192" s="43"/>
      <c r="M192" s="47"/>
      <c r="N192" s="228"/>
      <c r="O192" s="229"/>
      <c r="P192" s="87"/>
      <c r="Q192" s="87"/>
      <c r="R192" s="87"/>
      <c r="S192" s="87"/>
      <c r="T192" s="87"/>
      <c r="U192" s="87"/>
      <c r="V192" s="87"/>
      <c r="W192" s="87"/>
      <c r="X192" s="88"/>
      <c r="Y192" s="41"/>
      <c r="Z192" s="41"/>
      <c r="AA192" s="41"/>
      <c r="AB192" s="41"/>
      <c r="AC192" s="41"/>
      <c r="AD192" s="41"/>
      <c r="AE192" s="41"/>
      <c r="AT192" s="20" t="s">
        <v>168</v>
      </c>
      <c r="AU192" s="20" t="s">
        <v>86</v>
      </c>
    </row>
    <row r="193" spans="1:51" s="13" customFormat="1" ht="12">
      <c r="A193" s="13"/>
      <c r="B193" s="230"/>
      <c r="C193" s="231"/>
      <c r="D193" s="232" t="s">
        <v>162</v>
      </c>
      <c r="E193" s="233" t="s">
        <v>20</v>
      </c>
      <c r="F193" s="234" t="s">
        <v>326</v>
      </c>
      <c r="G193" s="231"/>
      <c r="H193" s="235">
        <v>33.075</v>
      </c>
      <c r="I193" s="236"/>
      <c r="J193" s="236"/>
      <c r="K193" s="231"/>
      <c r="L193" s="231"/>
      <c r="M193" s="237"/>
      <c r="N193" s="238"/>
      <c r="O193" s="239"/>
      <c r="P193" s="239"/>
      <c r="Q193" s="239"/>
      <c r="R193" s="239"/>
      <c r="S193" s="239"/>
      <c r="T193" s="239"/>
      <c r="U193" s="239"/>
      <c r="V193" s="239"/>
      <c r="W193" s="239"/>
      <c r="X193" s="240"/>
      <c r="Y193" s="13"/>
      <c r="Z193" s="13"/>
      <c r="AA193" s="13"/>
      <c r="AB193" s="13"/>
      <c r="AC193" s="13"/>
      <c r="AD193" s="13"/>
      <c r="AE193" s="13"/>
      <c r="AT193" s="241" t="s">
        <v>162</v>
      </c>
      <c r="AU193" s="241" t="s">
        <v>86</v>
      </c>
      <c r="AV193" s="13" t="s">
        <v>86</v>
      </c>
      <c r="AW193" s="13" t="s">
        <v>5</v>
      </c>
      <c r="AX193" s="13" t="s">
        <v>76</v>
      </c>
      <c r="AY193" s="241" t="s">
        <v>152</v>
      </c>
    </row>
    <row r="194" spans="1:51" s="16" customFormat="1" ht="12">
      <c r="A194" s="16"/>
      <c r="B194" s="264"/>
      <c r="C194" s="265"/>
      <c r="D194" s="232" t="s">
        <v>162</v>
      </c>
      <c r="E194" s="266" t="s">
        <v>20</v>
      </c>
      <c r="F194" s="267" t="s">
        <v>179</v>
      </c>
      <c r="G194" s="265"/>
      <c r="H194" s="268">
        <v>33.075</v>
      </c>
      <c r="I194" s="269"/>
      <c r="J194" s="269"/>
      <c r="K194" s="265"/>
      <c r="L194" s="265"/>
      <c r="M194" s="270"/>
      <c r="N194" s="271"/>
      <c r="O194" s="272"/>
      <c r="P194" s="272"/>
      <c r="Q194" s="272"/>
      <c r="R194" s="272"/>
      <c r="S194" s="272"/>
      <c r="T194" s="272"/>
      <c r="U194" s="272"/>
      <c r="V194" s="272"/>
      <c r="W194" s="272"/>
      <c r="X194" s="273"/>
      <c r="Y194" s="16"/>
      <c r="Z194" s="16"/>
      <c r="AA194" s="16"/>
      <c r="AB194" s="16"/>
      <c r="AC194" s="16"/>
      <c r="AD194" s="16"/>
      <c r="AE194" s="16"/>
      <c r="AT194" s="274" t="s">
        <v>162</v>
      </c>
      <c r="AU194" s="274" t="s">
        <v>86</v>
      </c>
      <c r="AV194" s="16" t="s">
        <v>158</v>
      </c>
      <c r="AW194" s="16" t="s">
        <v>5</v>
      </c>
      <c r="AX194" s="16" t="s">
        <v>84</v>
      </c>
      <c r="AY194" s="274" t="s">
        <v>152</v>
      </c>
    </row>
    <row r="195" spans="1:63" s="12" customFormat="1" ht="22.8" customHeight="1">
      <c r="A195" s="12"/>
      <c r="B195" s="194"/>
      <c r="C195" s="195"/>
      <c r="D195" s="196" t="s">
        <v>75</v>
      </c>
      <c r="E195" s="209" t="s">
        <v>327</v>
      </c>
      <c r="F195" s="209" t="s">
        <v>328</v>
      </c>
      <c r="G195" s="195"/>
      <c r="H195" s="195"/>
      <c r="I195" s="198"/>
      <c r="J195" s="198"/>
      <c r="K195" s="210">
        <f>BK195</f>
        <v>0</v>
      </c>
      <c r="L195" s="195"/>
      <c r="M195" s="200"/>
      <c r="N195" s="201"/>
      <c r="O195" s="202"/>
      <c r="P195" s="202"/>
      <c r="Q195" s="203">
        <f>SUM(Q196:Q197)</f>
        <v>0</v>
      </c>
      <c r="R195" s="203">
        <f>SUM(R196:R197)</f>
        <v>0</v>
      </c>
      <c r="S195" s="202"/>
      <c r="T195" s="204">
        <f>SUM(T196:T197)</f>
        <v>0</v>
      </c>
      <c r="U195" s="202"/>
      <c r="V195" s="204">
        <f>SUM(V196:V197)</f>
        <v>0</v>
      </c>
      <c r="W195" s="202"/>
      <c r="X195" s="205">
        <f>SUM(X196:X197)</f>
        <v>0</v>
      </c>
      <c r="Y195" s="12"/>
      <c r="Z195" s="12"/>
      <c r="AA195" s="12"/>
      <c r="AB195" s="12"/>
      <c r="AC195" s="12"/>
      <c r="AD195" s="12"/>
      <c r="AE195" s="12"/>
      <c r="AR195" s="206" t="s">
        <v>84</v>
      </c>
      <c r="AT195" s="207" t="s">
        <v>75</v>
      </c>
      <c r="AU195" s="207" t="s">
        <v>84</v>
      </c>
      <c r="AY195" s="206" t="s">
        <v>152</v>
      </c>
      <c r="BK195" s="208">
        <f>SUM(BK196:BK197)</f>
        <v>0</v>
      </c>
    </row>
    <row r="196" spans="1:65" s="2" customFormat="1" ht="12">
      <c r="A196" s="41"/>
      <c r="B196" s="42"/>
      <c r="C196" s="211" t="s">
        <v>329</v>
      </c>
      <c r="D196" s="211" t="s">
        <v>154</v>
      </c>
      <c r="E196" s="212" t="s">
        <v>330</v>
      </c>
      <c r="F196" s="213" t="s">
        <v>331</v>
      </c>
      <c r="G196" s="214" t="s">
        <v>323</v>
      </c>
      <c r="H196" s="215">
        <v>3338.507</v>
      </c>
      <c r="I196" s="216"/>
      <c r="J196" s="216"/>
      <c r="K196" s="217">
        <f>ROUND(P196*H196,2)</f>
        <v>0</v>
      </c>
      <c r="L196" s="213" t="s">
        <v>157</v>
      </c>
      <c r="M196" s="47"/>
      <c r="N196" s="218" t="s">
        <v>20</v>
      </c>
      <c r="O196" s="219" t="s">
        <v>45</v>
      </c>
      <c r="P196" s="220">
        <f>I196+J196</f>
        <v>0</v>
      </c>
      <c r="Q196" s="220">
        <f>ROUND(I196*H196,2)</f>
        <v>0</v>
      </c>
      <c r="R196" s="220">
        <f>ROUND(J196*H196,2)</f>
        <v>0</v>
      </c>
      <c r="S196" s="87"/>
      <c r="T196" s="221">
        <f>S196*H196</f>
        <v>0</v>
      </c>
      <c r="U196" s="221">
        <v>0</v>
      </c>
      <c r="V196" s="221">
        <f>U196*H196</f>
        <v>0</v>
      </c>
      <c r="W196" s="221">
        <v>0</v>
      </c>
      <c r="X196" s="222">
        <f>W196*H196</f>
        <v>0</v>
      </c>
      <c r="Y196" s="41"/>
      <c r="Z196" s="41"/>
      <c r="AA196" s="41"/>
      <c r="AB196" s="41"/>
      <c r="AC196" s="41"/>
      <c r="AD196" s="41"/>
      <c r="AE196" s="41"/>
      <c r="AR196" s="223" t="s">
        <v>158</v>
      </c>
      <c r="AT196" s="223" t="s">
        <v>154</v>
      </c>
      <c r="AU196" s="223" t="s">
        <v>86</v>
      </c>
      <c r="AY196" s="20" t="s">
        <v>152</v>
      </c>
      <c r="BE196" s="224">
        <f>IF(O196="základní",K196,0)</f>
        <v>0</v>
      </c>
      <c r="BF196" s="224">
        <f>IF(O196="snížená",K196,0)</f>
        <v>0</v>
      </c>
      <c r="BG196" s="224">
        <f>IF(O196="zákl. přenesená",K196,0)</f>
        <v>0</v>
      </c>
      <c r="BH196" s="224">
        <f>IF(O196="sníž. přenesená",K196,0)</f>
        <v>0</v>
      </c>
      <c r="BI196" s="224">
        <f>IF(O196="nulová",K196,0)</f>
        <v>0</v>
      </c>
      <c r="BJ196" s="20" t="s">
        <v>84</v>
      </c>
      <c r="BK196" s="224">
        <f>ROUND(P196*H196,2)</f>
        <v>0</v>
      </c>
      <c r="BL196" s="20" t="s">
        <v>158</v>
      </c>
      <c r="BM196" s="223" t="s">
        <v>332</v>
      </c>
    </row>
    <row r="197" spans="1:47" s="2" customFormat="1" ht="12">
      <c r="A197" s="41"/>
      <c r="B197" s="42"/>
      <c r="C197" s="43"/>
      <c r="D197" s="225" t="s">
        <v>160</v>
      </c>
      <c r="E197" s="43"/>
      <c r="F197" s="226" t="s">
        <v>333</v>
      </c>
      <c r="G197" s="43"/>
      <c r="H197" s="43"/>
      <c r="I197" s="227"/>
      <c r="J197" s="227"/>
      <c r="K197" s="43"/>
      <c r="L197" s="43"/>
      <c r="M197" s="47"/>
      <c r="N197" s="285"/>
      <c r="O197" s="286"/>
      <c r="P197" s="287"/>
      <c r="Q197" s="287"/>
      <c r="R197" s="287"/>
      <c r="S197" s="287"/>
      <c r="T197" s="287"/>
      <c r="U197" s="287"/>
      <c r="V197" s="287"/>
      <c r="W197" s="287"/>
      <c r="X197" s="288"/>
      <c r="Y197" s="41"/>
      <c r="Z197" s="41"/>
      <c r="AA197" s="41"/>
      <c r="AB197" s="41"/>
      <c r="AC197" s="41"/>
      <c r="AD197" s="41"/>
      <c r="AE197" s="41"/>
      <c r="AT197" s="20" t="s">
        <v>160</v>
      </c>
      <c r="AU197" s="20" t="s">
        <v>86</v>
      </c>
    </row>
    <row r="198" spans="1:31" s="2" customFormat="1" ht="6.95" customHeight="1">
      <c r="A198" s="41"/>
      <c r="B198" s="62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47"/>
      <c r="N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</row>
  </sheetData>
  <sheetProtection password="CDBA" sheet="1" objects="1" scenarios="1" formatColumns="0" formatRows="0" autoFilter="0"/>
  <autoFilter ref="C86:L197"/>
  <mergeCells count="9">
    <mergeCell ref="E7:H7"/>
    <mergeCell ref="E9:H9"/>
    <mergeCell ref="E18:H18"/>
    <mergeCell ref="E27:H27"/>
    <mergeCell ref="E50:H50"/>
    <mergeCell ref="E52:H52"/>
    <mergeCell ref="E77:H77"/>
    <mergeCell ref="E79:H79"/>
    <mergeCell ref="M2:Z2"/>
  </mergeCells>
  <hyperlinks>
    <hyperlink ref="F91" r:id="rId1" display="https://podminky.urs.cz/item/CS_URS_2024_01/111151103"/>
    <hyperlink ref="F96" r:id="rId2" display="https://podminky.urs.cz/item/CS_URS_2024_01/114203101"/>
    <hyperlink ref="F104" r:id="rId3" display="https://podminky.urs.cz/item/CS_URS_2024_01/114203103"/>
    <hyperlink ref="F108" r:id="rId4" display="https://podminky.urs.cz/item/CS_URS_2024_01/114203202"/>
    <hyperlink ref="F111" r:id="rId5" display="https://podminky.urs.cz/item/CS_URS_2023_02/R04"/>
    <hyperlink ref="F114" r:id="rId6" display="https://podminky.urs.cz/item/CS_URS_2024_01/124253102"/>
    <hyperlink ref="F121" r:id="rId7" display="https://podminky.urs.cz/item/CS_URS_2024_01/124253119"/>
    <hyperlink ref="F124" r:id="rId8" display="https://podminky.urs.cz/item/CS_URS_2024_01/124353102"/>
    <hyperlink ref="F127" r:id="rId9" display="https://podminky.urs.cz/item/CS_URS_2024_01/124353119"/>
    <hyperlink ref="F130" r:id="rId10" display="https://podminky.urs.cz/item/CS_URS_2024_01/162451106"/>
    <hyperlink ref="F134" r:id="rId11" display="https://podminky.urs.cz/item/CS_URS_2024_01/162451146"/>
    <hyperlink ref="F137" r:id="rId12" display="https://podminky.urs.cz/item/CS_URS_2024_01/167151111"/>
    <hyperlink ref="F140" r:id="rId13" display="https://podminky.urs.cz/item/CS_URS_2024_01/167151113"/>
    <hyperlink ref="F143" r:id="rId14" display="https://podminky.urs.cz/item/CS_URS_2024_01/174251101"/>
    <hyperlink ref="F147" r:id="rId15" display="https://podminky.urs.cz/item/CS_URS_2024_01/181411121"/>
    <hyperlink ref="F154" r:id="rId16" display="https://podminky.urs.cz/item/CS_URS_2024_01/181411122"/>
    <hyperlink ref="F160" r:id="rId17" display="https://podminky.urs.cz/item/CS_URS_2024_01/181951112"/>
    <hyperlink ref="F164" r:id="rId18" display="https://podminky.urs.cz/item/CS_URS_2024_01/321311116"/>
    <hyperlink ref="F169" r:id="rId19" display="https://podminky.urs.cz/item/CS_URS_2024_01/457541111"/>
    <hyperlink ref="F174" r:id="rId20" display="https://podminky.urs.cz/item/CS_URS_2024_01/462514161"/>
    <hyperlink ref="F180" r:id="rId21" display="https://podminky.urs.cz/item/CS_URS_2024_01/R01"/>
    <hyperlink ref="F183" r:id="rId22" display="https://podminky.urs.cz/item/CS_URS_2024_01/462512370"/>
    <hyperlink ref="F188" r:id="rId23" display="https://podminky.urs.cz/item/CS_URS_2024_01/462519003"/>
    <hyperlink ref="F197" r:id="rId24" display="https://podminky.urs.cz/item/CS_URS_2024_01/998332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5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20" t="s">
        <v>89</v>
      </c>
      <c r="AZ2" s="132" t="s">
        <v>334</v>
      </c>
      <c r="BA2" s="132" t="s">
        <v>335</v>
      </c>
      <c r="BB2" s="132" t="s">
        <v>336</v>
      </c>
      <c r="BC2" s="132" t="s">
        <v>84</v>
      </c>
      <c r="BD2" s="132" t="s">
        <v>86</v>
      </c>
    </row>
    <row r="3" spans="2:5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23"/>
      <c r="AT3" s="20" t="s">
        <v>86</v>
      </c>
      <c r="AZ3" s="132" t="s">
        <v>337</v>
      </c>
      <c r="BA3" s="132" t="s">
        <v>338</v>
      </c>
      <c r="BB3" s="132" t="s">
        <v>336</v>
      </c>
      <c r="BC3" s="132" t="s">
        <v>312</v>
      </c>
      <c r="BD3" s="132" t="s">
        <v>86</v>
      </c>
    </row>
    <row r="4" spans="2:56" s="1" customFormat="1" ht="24.95" customHeight="1">
      <c r="B4" s="23"/>
      <c r="D4" s="135" t="s">
        <v>101</v>
      </c>
      <c r="M4" s="23"/>
      <c r="N4" s="136" t="s">
        <v>11</v>
      </c>
      <c r="AT4" s="20" t="s">
        <v>4</v>
      </c>
      <c r="AZ4" s="132" t="s">
        <v>339</v>
      </c>
      <c r="BA4" s="132" t="s">
        <v>340</v>
      </c>
      <c r="BB4" s="132" t="s">
        <v>336</v>
      </c>
      <c r="BC4" s="132" t="s">
        <v>158</v>
      </c>
      <c r="BD4" s="132" t="s">
        <v>86</v>
      </c>
    </row>
    <row r="5" spans="2:56" s="1" customFormat="1" ht="6.95" customHeight="1">
      <c r="B5" s="23"/>
      <c r="M5" s="23"/>
      <c r="AZ5" s="132" t="s">
        <v>341</v>
      </c>
      <c r="BA5" s="132" t="s">
        <v>342</v>
      </c>
      <c r="BB5" s="132" t="s">
        <v>336</v>
      </c>
      <c r="BC5" s="132" t="s">
        <v>158</v>
      </c>
      <c r="BD5" s="132" t="s">
        <v>86</v>
      </c>
    </row>
    <row r="6" spans="2:56" s="1" customFormat="1" ht="12" customHeight="1">
      <c r="B6" s="23"/>
      <c r="D6" s="137" t="s">
        <v>17</v>
      </c>
      <c r="M6" s="23"/>
      <c r="AZ6" s="132" t="s">
        <v>343</v>
      </c>
      <c r="BA6" s="132" t="s">
        <v>344</v>
      </c>
      <c r="BB6" s="132" t="s">
        <v>336</v>
      </c>
      <c r="BC6" s="132" t="s">
        <v>86</v>
      </c>
      <c r="BD6" s="132" t="s">
        <v>86</v>
      </c>
    </row>
    <row r="7" spans="2:13" s="1" customFormat="1" ht="16.5" customHeight="1">
      <c r="B7" s="23"/>
      <c r="E7" s="138" t="str">
        <f>'Rekapitulace zakázky'!K6</f>
        <v>VT Ostravice, Staré Město, km 25,300 - 25,600, oprava opevnění</v>
      </c>
      <c r="F7" s="137"/>
      <c r="G7" s="137"/>
      <c r="H7" s="137"/>
      <c r="M7" s="23"/>
    </row>
    <row r="8" spans="1:31" s="2" customFormat="1" ht="12" customHeight="1">
      <c r="A8" s="41"/>
      <c r="B8" s="47"/>
      <c r="C8" s="41"/>
      <c r="D8" s="137" t="s">
        <v>114</v>
      </c>
      <c r="E8" s="41"/>
      <c r="F8" s="41"/>
      <c r="G8" s="41"/>
      <c r="H8" s="41"/>
      <c r="I8" s="41"/>
      <c r="J8" s="41"/>
      <c r="K8" s="41"/>
      <c r="L8" s="41"/>
      <c r="M8" s="13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0" t="s">
        <v>345</v>
      </c>
      <c r="F9" s="41"/>
      <c r="G9" s="41"/>
      <c r="H9" s="41"/>
      <c r="I9" s="41"/>
      <c r="J9" s="41"/>
      <c r="K9" s="41"/>
      <c r="L9" s="41"/>
      <c r="M9" s="13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3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7" t="s">
        <v>19</v>
      </c>
      <c r="E11" s="41"/>
      <c r="F11" s="141" t="s">
        <v>20</v>
      </c>
      <c r="G11" s="41"/>
      <c r="H11" s="41"/>
      <c r="I11" s="137" t="s">
        <v>21</v>
      </c>
      <c r="J11" s="141" t="s">
        <v>20</v>
      </c>
      <c r="K11" s="41"/>
      <c r="L11" s="41"/>
      <c r="M11" s="13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7" t="s">
        <v>22</v>
      </c>
      <c r="E12" s="41"/>
      <c r="F12" s="141" t="s">
        <v>23</v>
      </c>
      <c r="G12" s="41"/>
      <c r="H12" s="41"/>
      <c r="I12" s="137" t="s">
        <v>24</v>
      </c>
      <c r="J12" s="142" t="str">
        <f>'Rekapitulace zakázky'!AN8</f>
        <v>11. 6. 2023</v>
      </c>
      <c r="K12" s="41"/>
      <c r="L12" s="41"/>
      <c r="M12" s="13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3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7" t="s">
        <v>26</v>
      </c>
      <c r="E14" s="41"/>
      <c r="F14" s="41"/>
      <c r="G14" s="41"/>
      <c r="H14" s="41"/>
      <c r="I14" s="137" t="s">
        <v>27</v>
      </c>
      <c r="J14" s="141" t="s">
        <v>28</v>
      </c>
      <c r="K14" s="41"/>
      <c r="L14" s="41"/>
      <c r="M14" s="13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1" t="s">
        <v>29</v>
      </c>
      <c r="F15" s="41"/>
      <c r="G15" s="41"/>
      <c r="H15" s="41"/>
      <c r="I15" s="137" t="s">
        <v>30</v>
      </c>
      <c r="J15" s="141" t="s">
        <v>20</v>
      </c>
      <c r="K15" s="41"/>
      <c r="L15" s="41"/>
      <c r="M15" s="13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3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7" t="s">
        <v>31</v>
      </c>
      <c r="E17" s="41"/>
      <c r="F17" s="41"/>
      <c r="G17" s="41"/>
      <c r="H17" s="41"/>
      <c r="I17" s="137" t="s">
        <v>27</v>
      </c>
      <c r="J17" s="36" t="str">
        <f>'Rekapitulace zakázky'!AN13</f>
        <v>Vyplň údaj</v>
      </c>
      <c r="K17" s="41"/>
      <c r="L17" s="41"/>
      <c r="M17" s="13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zakázky'!E14</f>
        <v>Vyplň údaj</v>
      </c>
      <c r="F18" s="141"/>
      <c r="G18" s="141"/>
      <c r="H18" s="141"/>
      <c r="I18" s="137" t="s">
        <v>30</v>
      </c>
      <c r="J18" s="36" t="str">
        <f>'Rekapitulace zakázky'!AN14</f>
        <v>Vyplň údaj</v>
      </c>
      <c r="K18" s="41"/>
      <c r="L18" s="41"/>
      <c r="M18" s="13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13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7" t="s">
        <v>33</v>
      </c>
      <c r="E20" s="41"/>
      <c r="F20" s="41"/>
      <c r="G20" s="41"/>
      <c r="H20" s="41"/>
      <c r="I20" s="137" t="s">
        <v>27</v>
      </c>
      <c r="J20" s="141" t="s">
        <v>34</v>
      </c>
      <c r="K20" s="41"/>
      <c r="L20" s="41"/>
      <c r="M20" s="13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1" t="s">
        <v>35</v>
      </c>
      <c r="F21" s="41"/>
      <c r="G21" s="41"/>
      <c r="H21" s="41"/>
      <c r="I21" s="137" t="s">
        <v>30</v>
      </c>
      <c r="J21" s="141" t="s">
        <v>20</v>
      </c>
      <c r="K21" s="41"/>
      <c r="L21" s="41"/>
      <c r="M21" s="13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3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37" t="s">
        <v>27</v>
      </c>
      <c r="J23" s="141" t="s">
        <v>20</v>
      </c>
      <c r="K23" s="41"/>
      <c r="L23" s="41"/>
      <c r="M23" s="13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1" t="s">
        <v>37</v>
      </c>
      <c r="F24" s="41"/>
      <c r="G24" s="41"/>
      <c r="H24" s="41"/>
      <c r="I24" s="137" t="s">
        <v>30</v>
      </c>
      <c r="J24" s="141" t="s">
        <v>20</v>
      </c>
      <c r="K24" s="41"/>
      <c r="L24" s="41"/>
      <c r="M24" s="13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3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7" t="s">
        <v>38</v>
      </c>
      <c r="E26" s="41"/>
      <c r="F26" s="41"/>
      <c r="G26" s="41"/>
      <c r="H26" s="41"/>
      <c r="I26" s="41"/>
      <c r="J26" s="41"/>
      <c r="K26" s="41"/>
      <c r="L26" s="41"/>
      <c r="M26" s="13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3"/>
      <c r="B27" s="144"/>
      <c r="C27" s="143"/>
      <c r="D27" s="143"/>
      <c r="E27" s="145" t="s">
        <v>20</v>
      </c>
      <c r="F27" s="145"/>
      <c r="G27" s="145"/>
      <c r="H27" s="145"/>
      <c r="I27" s="143"/>
      <c r="J27" s="143"/>
      <c r="K27" s="143"/>
      <c r="L27" s="143"/>
      <c r="M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3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7"/>
      <c r="E29" s="147"/>
      <c r="F29" s="147"/>
      <c r="G29" s="147"/>
      <c r="H29" s="147"/>
      <c r="I29" s="147"/>
      <c r="J29" s="147"/>
      <c r="K29" s="147"/>
      <c r="L29" s="147"/>
      <c r="M29" s="13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>
      <c r="A30" s="41"/>
      <c r="B30" s="47"/>
      <c r="C30" s="41"/>
      <c r="D30" s="41"/>
      <c r="E30" s="137" t="s">
        <v>119</v>
      </c>
      <c r="F30" s="41"/>
      <c r="G30" s="41"/>
      <c r="H30" s="41"/>
      <c r="I30" s="41"/>
      <c r="J30" s="41"/>
      <c r="K30" s="148">
        <f>I61</f>
        <v>0</v>
      </c>
      <c r="L30" s="41"/>
      <c r="M30" s="13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2">
      <c r="A31" s="41"/>
      <c r="B31" s="47"/>
      <c r="C31" s="41"/>
      <c r="D31" s="41"/>
      <c r="E31" s="137" t="s">
        <v>120</v>
      </c>
      <c r="F31" s="41"/>
      <c r="G31" s="41"/>
      <c r="H31" s="41"/>
      <c r="I31" s="41"/>
      <c r="J31" s="41"/>
      <c r="K31" s="148">
        <f>J61</f>
        <v>0</v>
      </c>
      <c r="L31" s="41"/>
      <c r="M31" s="13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49" t="s">
        <v>40</v>
      </c>
      <c r="E32" s="41"/>
      <c r="F32" s="41"/>
      <c r="G32" s="41"/>
      <c r="H32" s="41"/>
      <c r="I32" s="41"/>
      <c r="J32" s="41"/>
      <c r="K32" s="150">
        <f>ROUND(K83,2)</f>
        <v>0</v>
      </c>
      <c r="L32" s="41"/>
      <c r="M32" s="13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47"/>
      <c r="E33" s="147"/>
      <c r="F33" s="147"/>
      <c r="G33" s="147"/>
      <c r="H33" s="147"/>
      <c r="I33" s="147"/>
      <c r="J33" s="147"/>
      <c r="K33" s="147"/>
      <c r="L33" s="147"/>
      <c r="M33" s="13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1" t="s">
        <v>42</v>
      </c>
      <c r="G34" s="41"/>
      <c r="H34" s="41"/>
      <c r="I34" s="151" t="s">
        <v>41</v>
      </c>
      <c r="J34" s="41"/>
      <c r="K34" s="151" t="s">
        <v>43</v>
      </c>
      <c r="L34" s="41"/>
      <c r="M34" s="13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2" t="s">
        <v>44</v>
      </c>
      <c r="E35" s="137" t="s">
        <v>45</v>
      </c>
      <c r="F35" s="148">
        <f>ROUND((SUM(BE83:BE128)),2)</f>
        <v>0</v>
      </c>
      <c r="G35" s="41"/>
      <c r="H35" s="41"/>
      <c r="I35" s="153">
        <v>0.21</v>
      </c>
      <c r="J35" s="41"/>
      <c r="K35" s="148">
        <f>ROUND(((SUM(BE83:BE128))*I35),2)</f>
        <v>0</v>
      </c>
      <c r="L35" s="41"/>
      <c r="M35" s="13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37" t="s">
        <v>46</v>
      </c>
      <c r="F36" s="148">
        <f>ROUND((SUM(BF83:BF128)),2)</f>
        <v>0</v>
      </c>
      <c r="G36" s="41"/>
      <c r="H36" s="41"/>
      <c r="I36" s="153">
        <v>0.12</v>
      </c>
      <c r="J36" s="41"/>
      <c r="K36" s="148">
        <f>ROUND(((SUM(BF83:BF128))*I36),2)</f>
        <v>0</v>
      </c>
      <c r="L36" s="41"/>
      <c r="M36" s="13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7" t="s">
        <v>47</v>
      </c>
      <c r="F37" s="148">
        <f>ROUND((SUM(BG83:BG128)),2)</f>
        <v>0</v>
      </c>
      <c r="G37" s="41"/>
      <c r="H37" s="41"/>
      <c r="I37" s="153">
        <v>0.21</v>
      </c>
      <c r="J37" s="41"/>
      <c r="K37" s="148">
        <f>0</f>
        <v>0</v>
      </c>
      <c r="L37" s="41"/>
      <c r="M37" s="13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37" t="s">
        <v>48</v>
      </c>
      <c r="F38" s="148">
        <f>ROUND((SUM(BH83:BH128)),2)</f>
        <v>0</v>
      </c>
      <c r="G38" s="41"/>
      <c r="H38" s="41"/>
      <c r="I38" s="153">
        <v>0.12</v>
      </c>
      <c r="J38" s="41"/>
      <c r="K38" s="148">
        <f>0</f>
        <v>0</v>
      </c>
      <c r="L38" s="41"/>
      <c r="M38" s="13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37" t="s">
        <v>49</v>
      </c>
      <c r="F39" s="148">
        <f>ROUND((SUM(BI83:BI128)),2)</f>
        <v>0</v>
      </c>
      <c r="G39" s="41"/>
      <c r="H39" s="41"/>
      <c r="I39" s="153">
        <v>0</v>
      </c>
      <c r="J39" s="41"/>
      <c r="K39" s="148">
        <f>0</f>
        <v>0</v>
      </c>
      <c r="L39" s="41"/>
      <c r="M39" s="13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13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54"/>
      <c r="D41" s="155" t="s">
        <v>50</v>
      </c>
      <c r="E41" s="156"/>
      <c r="F41" s="156"/>
      <c r="G41" s="157" t="s">
        <v>51</v>
      </c>
      <c r="H41" s="158" t="s">
        <v>52</v>
      </c>
      <c r="I41" s="156"/>
      <c r="J41" s="156"/>
      <c r="K41" s="159">
        <f>SUM(K32:K39)</f>
        <v>0</v>
      </c>
      <c r="L41" s="160"/>
      <c r="M41" s="13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3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3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121</v>
      </c>
      <c r="D47" s="43"/>
      <c r="E47" s="43"/>
      <c r="F47" s="43"/>
      <c r="G47" s="43"/>
      <c r="H47" s="43"/>
      <c r="I47" s="43"/>
      <c r="J47" s="43"/>
      <c r="K47" s="43"/>
      <c r="L47" s="43"/>
      <c r="M47" s="13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3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17</v>
      </c>
      <c r="D49" s="43"/>
      <c r="E49" s="43"/>
      <c r="F49" s="43"/>
      <c r="G49" s="43"/>
      <c r="H49" s="43"/>
      <c r="I49" s="43"/>
      <c r="J49" s="43"/>
      <c r="K49" s="43"/>
      <c r="L49" s="43"/>
      <c r="M49" s="13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65" t="str">
        <f>E7</f>
        <v>VT Ostravice, Staré Město, km 25,300 - 25,600, oprava opevnění</v>
      </c>
      <c r="F50" s="35"/>
      <c r="G50" s="35"/>
      <c r="H50" s="35"/>
      <c r="I50" s="43"/>
      <c r="J50" s="43"/>
      <c r="K50" s="43"/>
      <c r="L50" s="43"/>
      <c r="M50" s="13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114</v>
      </c>
      <c r="D51" s="43"/>
      <c r="E51" s="43"/>
      <c r="F51" s="43"/>
      <c r="G51" s="43"/>
      <c r="H51" s="43"/>
      <c r="I51" s="43"/>
      <c r="J51" s="43"/>
      <c r="K51" s="43"/>
      <c r="L51" s="43"/>
      <c r="M51" s="13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72" t="str">
        <f>E9</f>
        <v>22045-14XT-PA-02 - Vegetační úpravy</v>
      </c>
      <c r="F52" s="43"/>
      <c r="G52" s="43"/>
      <c r="H52" s="43"/>
      <c r="I52" s="43"/>
      <c r="J52" s="43"/>
      <c r="K52" s="43"/>
      <c r="L52" s="43"/>
      <c r="M52" s="13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3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2" customHeight="1">
      <c r="A54" s="41"/>
      <c r="B54" s="42"/>
      <c r="C54" s="35" t="s">
        <v>22</v>
      </c>
      <c r="D54" s="43"/>
      <c r="E54" s="43"/>
      <c r="F54" s="30" t="str">
        <f>F12</f>
        <v>k.ú. Staré Město u Frýku Místku</v>
      </c>
      <c r="G54" s="43"/>
      <c r="H54" s="43"/>
      <c r="I54" s="35" t="s">
        <v>24</v>
      </c>
      <c r="J54" s="75" t="str">
        <f>IF(J12="","",J12)</f>
        <v>11. 6. 2023</v>
      </c>
      <c r="K54" s="43"/>
      <c r="L54" s="43"/>
      <c r="M54" s="13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3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25.65" customHeight="1">
      <c r="A56" s="41"/>
      <c r="B56" s="42"/>
      <c r="C56" s="35" t="s">
        <v>26</v>
      </c>
      <c r="D56" s="43"/>
      <c r="E56" s="43"/>
      <c r="F56" s="30" t="str">
        <f>E15</f>
        <v>Povodí Odry, s.p.</v>
      </c>
      <c r="G56" s="43"/>
      <c r="H56" s="43"/>
      <c r="I56" s="35" t="s">
        <v>33</v>
      </c>
      <c r="J56" s="39" t="str">
        <f>E21</f>
        <v>Regioprojekt Brno, s.r.o.</v>
      </c>
      <c r="K56" s="43"/>
      <c r="L56" s="43"/>
      <c r="M56" s="13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5.15" customHeight="1">
      <c r="A57" s="41"/>
      <c r="B57" s="42"/>
      <c r="C57" s="35" t="s">
        <v>31</v>
      </c>
      <c r="D57" s="43"/>
      <c r="E57" s="43"/>
      <c r="F57" s="30" t="str">
        <f>IF(E18="","",E18)</f>
        <v>Vyplň údaj</v>
      </c>
      <c r="G57" s="43"/>
      <c r="H57" s="43"/>
      <c r="I57" s="35" t="s">
        <v>36</v>
      </c>
      <c r="J57" s="39" t="str">
        <f>E24</f>
        <v>Ing. Alena Petříková</v>
      </c>
      <c r="K57" s="43"/>
      <c r="L57" s="43"/>
      <c r="M57" s="13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3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29.25" customHeight="1">
      <c r="A59" s="41"/>
      <c r="B59" s="42"/>
      <c r="C59" s="166" t="s">
        <v>122</v>
      </c>
      <c r="D59" s="167"/>
      <c r="E59" s="167"/>
      <c r="F59" s="167"/>
      <c r="G59" s="167"/>
      <c r="H59" s="167"/>
      <c r="I59" s="168" t="s">
        <v>123</v>
      </c>
      <c r="J59" s="168" t="s">
        <v>124</v>
      </c>
      <c r="K59" s="168" t="s">
        <v>125</v>
      </c>
      <c r="L59" s="167"/>
      <c r="M59" s="13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3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47" s="2" customFormat="1" ht="22.8" customHeight="1">
      <c r="A61" s="41"/>
      <c r="B61" s="42"/>
      <c r="C61" s="169" t="s">
        <v>74</v>
      </c>
      <c r="D61" s="43"/>
      <c r="E61" s="43"/>
      <c r="F61" s="43"/>
      <c r="G61" s="43"/>
      <c r="H61" s="43"/>
      <c r="I61" s="105">
        <f>Q83</f>
        <v>0</v>
      </c>
      <c r="J61" s="105">
        <f>R83</f>
        <v>0</v>
      </c>
      <c r="K61" s="105">
        <f>K83</f>
        <v>0</v>
      </c>
      <c r="L61" s="43"/>
      <c r="M61" s="13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U61" s="20" t="s">
        <v>126</v>
      </c>
    </row>
    <row r="62" spans="1:31" s="9" customFormat="1" ht="24.95" customHeight="1">
      <c r="A62" s="9"/>
      <c r="B62" s="170"/>
      <c r="C62" s="171"/>
      <c r="D62" s="172" t="s">
        <v>127</v>
      </c>
      <c r="E62" s="173"/>
      <c r="F62" s="173"/>
      <c r="G62" s="173"/>
      <c r="H62" s="173"/>
      <c r="I62" s="174">
        <f>Q84</f>
        <v>0</v>
      </c>
      <c r="J62" s="174">
        <f>R84</f>
        <v>0</v>
      </c>
      <c r="K62" s="174">
        <f>K84</f>
        <v>0</v>
      </c>
      <c r="L62" s="171"/>
      <c r="M62" s="17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6"/>
      <c r="C63" s="177"/>
      <c r="D63" s="178" t="s">
        <v>128</v>
      </c>
      <c r="E63" s="179"/>
      <c r="F63" s="179"/>
      <c r="G63" s="179"/>
      <c r="H63" s="179"/>
      <c r="I63" s="180">
        <f>Q85</f>
        <v>0</v>
      </c>
      <c r="J63" s="180">
        <f>R85</f>
        <v>0</v>
      </c>
      <c r="K63" s="180">
        <f>K85</f>
        <v>0</v>
      </c>
      <c r="L63" s="177"/>
      <c r="M63" s="18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3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13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139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6" t="s">
        <v>133</v>
      </c>
      <c r="D70" s="43"/>
      <c r="E70" s="43"/>
      <c r="F70" s="43"/>
      <c r="G70" s="43"/>
      <c r="H70" s="43"/>
      <c r="I70" s="43"/>
      <c r="J70" s="43"/>
      <c r="K70" s="43"/>
      <c r="L70" s="43"/>
      <c r="M70" s="139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3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5" t="s">
        <v>17</v>
      </c>
      <c r="D72" s="43"/>
      <c r="E72" s="43"/>
      <c r="F72" s="43"/>
      <c r="G72" s="43"/>
      <c r="H72" s="43"/>
      <c r="I72" s="43"/>
      <c r="J72" s="43"/>
      <c r="K72" s="43"/>
      <c r="L72" s="43"/>
      <c r="M72" s="13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65" t="str">
        <f>E7</f>
        <v>VT Ostravice, Staré Město, km 25,300 - 25,600, oprava opevnění</v>
      </c>
      <c r="F73" s="35"/>
      <c r="G73" s="35"/>
      <c r="H73" s="35"/>
      <c r="I73" s="43"/>
      <c r="J73" s="43"/>
      <c r="K73" s="43"/>
      <c r="L73" s="43"/>
      <c r="M73" s="13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114</v>
      </c>
      <c r="D74" s="43"/>
      <c r="E74" s="43"/>
      <c r="F74" s="43"/>
      <c r="G74" s="43"/>
      <c r="H74" s="43"/>
      <c r="I74" s="43"/>
      <c r="J74" s="43"/>
      <c r="K74" s="43"/>
      <c r="L74" s="43"/>
      <c r="M74" s="13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22045-14XT-PA-02 - Vegetační úpravy</v>
      </c>
      <c r="F75" s="43"/>
      <c r="G75" s="43"/>
      <c r="H75" s="43"/>
      <c r="I75" s="43"/>
      <c r="J75" s="43"/>
      <c r="K75" s="43"/>
      <c r="L75" s="43"/>
      <c r="M75" s="13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13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22</v>
      </c>
      <c r="D77" s="43"/>
      <c r="E77" s="43"/>
      <c r="F77" s="30" t="str">
        <f>F12</f>
        <v>k.ú. Staré Město u Frýku Místku</v>
      </c>
      <c r="G77" s="43"/>
      <c r="H77" s="43"/>
      <c r="I77" s="35" t="s">
        <v>24</v>
      </c>
      <c r="J77" s="75" t="str">
        <f>IF(J12="","",J12)</f>
        <v>11. 6. 2023</v>
      </c>
      <c r="K77" s="43"/>
      <c r="L77" s="43"/>
      <c r="M77" s="13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13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5.65" customHeight="1">
      <c r="A79" s="41"/>
      <c r="B79" s="42"/>
      <c r="C79" s="35" t="s">
        <v>26</v>
      </c>
      <c r="D79" s="43"/>
      <c r="E79" s="43"/>
      <c r="F79" s="30" t="str">
        <f>E15</f>
        <v>Povodí Odry, s.p.</v>
      </c>
      <c r="G79" s="43"/>
      <c r="H79" s="43"/>
      <c r="I79" s="35" t="s">
        <v>33</v>
      </c>
      <c r="J79" s="39" t="str">
        <f>E21</f>
        <v>Regioprojekt Brno, s.r.o.</v>
      </c>
      <c r="K79" s="43"/>
      <c r="L79" s="43"/>
      <c r="M79" s="13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31</v>
      </c>
      <c r="D80" s="43"/>
      <c r="E80" s="43"/>
      <c r="F80" s="30" t="str">
        <f>IF(E18="","",E18)</f>
        <v>Vyplň údaj</v>
      </c>
      <c r="G80" s="43"/>
      <c r="H80" s="43"/>
      <c r="I80" s="35" t="s">
        <v>36</v>
      </c>
      <c r="J80" s="39" t="str">
        <f>E24</f>
        <v>Ing. Alena Petříková</v>
      </c>
      <c r="K80" s="43"/>
      <c r="L80" s="43"/>
      <c r="M80" s="13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13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2"/>
      <c r="B82" s="183"/>
      <c r="C82" s="184" t="s">
        <v>134</v>
      </c>
      <c r="D82" s="185" t="s">
        <v>59</v>
      </c>
      <c r="E82" s="185" t="s">
        <v>55</v>
      </c>
      <c r="F82" s="185" t="s">
        <v>56</v>
      </c>
      <c r="G82" s="185" t="s">
        <v>135</v>
      </c>
      <c r="H82" s="185" t="s">
        <v>136</v>
      </c>
      <c r="I82" s="185" t="s">
        <v>137</v>
      </c>
      <c r="J82" s="185" t="s">
        <v>138</v>
      </c>
      <c r="K82" s="185" t="s">
        <v>125</v>
      </c>
      <c r="L82" s="186" t="s">
        <v>139</v>
      </c>
      <c r="M82" s="187"/>
      <c r="N82" s="95" t="s">
        <v>20</v>
      </c>
      <c r="O82" s="96" t="s">
        <v>44</v>
      </c>
      <c r="P82" s="96" t="s">
        <v>140</v>
      </c>
      <c r="Q82" s="96" t="s">
        <v>141</v>
      </c>
      <c r="R82" s="96" t="s">
        <v>142</v>
      </c>
      <c r="S82" s="96" t="s">
        <v>143</v>
      </c>
      <c r="T82" s="96" t="s">
        <v>144</v>
      </c>
      <c r="U82" s="96" t="s">
        <v>145</v>
      </c>
      <c r="V82" s="96" t="s">
        <v>146</v>
      </c>
      <c r="W82" s="96" t="s">
        <v>147</v>
      </c>
      <c r="X82" s="97" t="s">
        <v>148</v>
      </c>
      <c r="Y82" s="182"/>
      <c r="Z82" s="182"/>
      <c r="AA82" s="182"/>
      <c r="AB82" s="182"/>
      <c r="AC82" s="182"/>
      <c r="AD82" s="182"/>
      <c r="AE82" s="182"/>
    </row>
    <row r="83" spans="1:63" s="2" customFormat="1" ht="22.8" customHeight="1">
      <c r="A83" s="41"/>
      <c r="B83" s="42"/>
      <c r="C83" s="102" t="s">
        <v>149</v>
      </c>
      <c r="D83" s="43"/>
      <c r="E83" s="43"/>
      <c r="F83" s="43"/>
      <c r="G83" s="43"/>
      <c r="H83" s="43"/>
      <c r="I83" s="43"/>
      <c r="J83" s="43"/>
      <c r="K83" s="188">
        <f>BK83</f>
        <v>0</v>
      </c>
      <c r="L83" s="43"/>
      <c r="M83" s="47"/>
      <c r="N83" s="98"/>
      <c r="O83" s="189"/>
      <c r="P83" s="99"/>
      <c r="Q83" s="190">
        <f>Q84</f>
        <v>0</v>
      </c>
      <c r="R83" s="190">
        <f>R84</f>
        <v>0</v>
      </c>
      <c r="S83" s="99"/>
      <c r="T83" s="191">
        <f>T84</f>
        <v>0</v>
      </c>
      <c r="U83" s="99"/>
      <c r="V83" s="191">
        <f>V84</f>
        <v>0</v>
      </c>
      <c r="W83" s="99"/>
      <c r="X83" s="192">
        <f>X84</f>
        <v>0</v>
      </c>
      <c r="Y83" s="41"/>
      <c r="Z83" s="41"/>
      <c r="AA83" s="41"/>
      <c r="AB83" s="41"/>
      <c r="AC83" s="41"/>
      <c r="AD83" s="41"/>
      <c r="AE83" s="41"/>
      <c r="AT83" s="20" t="s">
        <v>75</v>
      </c>
      <c r="AU83" s="20" t="s">
        <v>126</v>
      </c>
      <c r="BK83" s="193">
        <f>BK84</f>
        <v>0</v>
      </c>
    </row>
    <row r="84" spans="1:63" s="12" customFormat="1" ht="25.9" customHeight="1">
      <c r="A84" s="12"/>
      <c r="B84" s="194"/>
      <c r="C84" s="195"/>
      <c r="D84" s="196" t="s">
        <v>75</v>
      </c>
      <c r="E84" s="197" t="s">
        <v>150</v>
      </c>
      <c r="F84" s="197" t="s">
        <v>151</v>
      </c>
      <c r="G84" s="195"/>
      <c r="H84" s="195"/>
      <c r="I84" s="198"/>
      <c r="J84" s="198"/>
      <c r="K84" s="199">
        <f>BK84</f>
        <v>0</v>
      </c>
      <c r="L84" s="195"/>
      <c r="M84" s="200"/>
      <c r="N84" s="201"/>
      <c r="O84" s="202"/>
      <c r="P84" s="202"/>
      <c r="Q84" s="203">
        <f>Q85</f>
        <v>0</v>
      </c>
      <c r="R84" s="203">
        <f>R85</f>
        <v>0</v>
      </c>
      <c r="S84" s="202"/>
      <c r="T84" s="204">
        <f>T85</f>
        <v>0</v>
      </c>
      <c r="U84" s="202"/>
      <c r="V84" s="204">
        <f>V85</f>
        <v>0</v>
      </c>
      <c r="W84" s="202"/>
      <c r="X84" s="205">
        <f>X85</f>
        <v>0</v>
      </c>
      <c r="Y84" s="12"/>
      <c r="Z84" s="12"/>
      <c r="AA84" s="12"/>
      <c r="AB84" s="12"/>
      <c r="AC84" s="12"/>
      <c r="AD84" s="12"/>
      <c r="AE84" s="12"/>
      <c r="AR84" s="206" t="s">
        <v>84</v>
      </c>
      <c r="AT84" s="207" t="s">
        <v>75</v>
      </c>
      <c r="AU84" s="207" t="s">
        <v>76</v>
      </c>
      <c r="AY84" s="206" t="s">
        <v>152</v>
      </c>
      <c r="BK84" s="208">
        <f>BK85</f>
        <v>0</v>
      </c>
    </row>
    <row r="85" spans="1:63" s="12" customFormat="1" ht="22.8" customHeight="1">
      <c r="A85" s="12"/>
      <c r="B85" s="194"/>
      <c r="C85" s="195"/>
      <c r="D85" s="196" t="s">
        <v>75</v>
      </c>
      <c r="E85" s="209" t="s">
        <v>84</v>
      </c>
      <c r="F85" s="209" t="s">
        <v>153</v>
      </c>
      <c r="G85" s="195"/>
      <c r="H85" s="195"/>
      <c r="I85" s="198"/>
      <c r="J85" s="198"/>
      <c r="K85" s="210">
        <f>BK85</f>
        <v>0</v>
      </c>
      <c r="L85" s="195"/>
      <c r="M85" s="200"/>
      <c r="N85" s="201"/>
      <c r="O85" s="202"/>
      <c r="P85" s="202"/>
      <c r="Q85" s="203">
        <f>SUM(Q86:Q128)</f>
        <v>0</v>
      </c>
      <c r="R85" s="203">
        <f>SUM(R86:R128)</f>
        <v>0</v>
      </c>
      <c r="S85" s="202"/>
      <c r="T85" s="204">
        <f>SUM(T86:T128)</f>
        <v>0</v>
      </c>
      <c r="U85" s="202"/>
      <c r="V85" s="204">
        <f>SUM(V86:V128)</f>
        <v>0</v>
      </c>
      <c r="W85" s="202"/>
      <c r="X85" s="205">
        <f>SUM(X86:X128)</f>
        <v>0</v>
      </c>
      <c r="Y85" s="12"/>
      <c r="Z85" s="12"/>
      <c r="AA85" s="12"/>
      <c r="AB85" s="12"/>
      <c r="AC85" s="12"/>
      <c r="AD85" s="12"/>
      <c r="AE85" s="12"/>
      <c r="AR85" s="206" t="s">
        <v>84</v>
      </c>
      <c r="AT85" s="207" t="s">
        <v>75</v>
      </c>
      <c r="AU85" s="207" t="s">
        <v>84</v>
      </c>
      <c r="AY85" s="206" t="s">
        <v>152</v>
      </c>
      <c r="BK85" s="208">
        <f>SUM(BK86:BK128)</f>
        <v>0</v>
      </c>
    </row>
    <row r="86" spans="1:65" s="2" customFormat="1" ht="24.15" customHeight="1">
      <c r="A86" s="41"/>
      <c r="B86" s="42"/>
      <c r="C86" s="211" t="s">
        <v>84</v>
      </c>
      <c r="D86" s="211" t="s">
        <v>154</v>
      </c>
      <c r="E86" s="212" t="s">
        <v>346</v>
      </c>
      <c r="F86" s="213" t="s">
        <v>347</v>
      </c>
      <c r="G86" s="214" t="s">
        <v>336</v>
      </c>
      <c r="H86" s="215">
        <v>26</v>
      </c>
      <c r="I86" s="216"/>
      <c r="J86" s="216"/>
      <c r="K86" s="217">
        <f>ROUND(P86*H86,2)</f>
        <v>0</v>
      </c>
      <c r="L86" s="213" t="s">
        <v>157</v>
      </c>
      <c r="M86" s="47"/>
      <c r="N86" s="218" t="s">
        <v>20</v>
      </c>
      <c r="O86" s="219" t="s">
        <v>45</v>
      </c>
      <c r="P86" s="220">
        <f>I86+J86</f>
        <v>0</v>
      </c>
      <c r="Q86" s="220">
        <f>ROUND(I86*H86,2)</f>
        <v>0</v>
      </c>
      <c r="R86" s="220">
        <f>ROUND(J86*H86,2)</f>
        <v>0</v>
      </c>
      <c r="S86" s="87"/>
      <c r="T86" s="221">
        <f>S86*H86</f>
        <v>0</v>
      </c>
      <c r="U86" s="221">
        <v>0</v>
      </c>
      <c r="V86" s="221">
        <f>U86*H86</f>
        <v>0</v>
      </c>
      <c r="W86" s="221">
        <v>0</v>
      </c>
      <c r="X86" s="222">
        <f>W86*H86</f>
        <v>0</v>
      </c>
      <c r="Y86" s="41"/>
      <c r="Z86" s="41"/>
      <c r="AA86" s="41"/>
      <c r="AB86" s="41"/>
      <c r="AC86" s="41"/>
      <c r="AD86" s="41"/>
      <c r="AE86" s="41"/>
      <c r="AR86" s="223" t="s">
        <v>158</v>
      </c>
      <c r="AT86" s="223" t="s">
        <v>154</v>
      </c>
      <c r="AU86" s="223" t="s">
        <v>86</v>
      </c>
      <c r="AY86" s="20" t="s">
        <v>152</v>
      </c>
      <c r="BE86" s="224">
        <f>IF(O86="základní",K86,0)</f>
        <v>0</v>
      </c>
      <c r="BF86" s="224">
        <f>IF(O86="snížená",K86,0)</f>
        <v>0</v>
      </c>
      <c r="BG86" s="224">
        <f>IF(O86="zákl. přenesená",K86,0)</f>
        <v>0</v>
      </c>
      <c r="BH86" s="224">
        <f>IF(O86="sníž. přenesená",K86,0)</f>
        <v>0</v>
      </c>
      <c r="BI86" s="224">
        <f>IF(O86="nulová",K86,0)</f>
        <v>0</v>
      </c>
      <c r="BJ86" s="20" t="s">
        <v>84</v>
      </c>
      <c r="BK86" s="224">
        <f>ROUND(P86*H86,2)</f>
        <v>0</v>
      </c>
      <c r="BL86" s="20" t="s">
        <v>158</v>
      </c>
      <c r="BM86" s="223" t="s">
        <v>348</v>
      </c>
    </row>
    <row r="87" spans="1:47" s="2" customFormat="1" ht="12">
      <c r="A87" s="41"/>
      <c r="B87" s="42"/>
      <c r="C87" s="43"/>
      <c r="D87" s="225" t="s">
        <v>160</v>
      </c>
      <c r="E87" s="43"/>
      <c r="F87" s="226" t="s">
        <v>349</v>
      </c>
      <c r="G87" s="43"/>
      <c r="H87" s="43"/>
      <c r="I87" s="227"/>
      <c r="J87" s="227"/>
      <c r="K87" s="43"/>
      <c r="L87" s="43"/>
      <c r="M87" s="47"/>
      <c r="N87" s="228"/>
      <c r="O87" s="229"/>
      <c r="P87" s="87"/>
      <c r="Q87" s="87"/>
      <c r="R87" s="87"/>
      <c r="S87" s="87"/>
      <c r="T87" s="87"/>
      <c r="U87" s="87"/>
      <c r="V87" s="87"/>
      <c r="W87" s="87"/>
      <c r="X87" s="88"/>
      <c r="Y87" s="41"/>
      <c r="Z87" s="41"/>
      <c r="AA87" s="41"/>
      <c r="AB87" s="41"/>
      <c r="AC87" s="41"/>
      <c r="AD87" s="41"/>
      <c r="AE87" s="41"/>
      <c r="AT87" s="20" t="s">
        <v>160</v>
      </c>
      <c r="AU87" s="20" t="s">
        <v>86</v>
      </c>
    </row>
    <row r="88" spans="1:51" s="13" customFormat="1" ht="12">
      <c r="A88" s="13"/>
      <c r="B88" s="230"/>
      <c r="C88" s="231"/>
      <c r="D88" s="232" t="s">
        <v>162</v>
      </c>
      <c r="E88" s="233" t="s">
        <v>20</v>
      </c>
      <c r="F88" s="234" t="s">
        <v>350</v>
      </c>
      <c r="G88" s="231"/>
      <c r="H88" s="235">
        <v>26</v>
      </c>
      <c r="I88" s="236"/>
      <c r="J88" s="236"/>
      <c r="K88" s="231"/>
      <c r="L88" s="231"/>
      <c r="M88" s="237"/>
      <c r="N88" s="238"/>
      <c r="O88" s="239"/>
      <c r="P88" s="239"/>
      <c r="Q88" s="239"/>
      <c r="R88" s="239"/>
      <c r="S88" s="239"/>
      <c r="T88" s="239"/>
      <c r="U88" s="239"/>
      <c r="V88" s="239"/>
      <c r="W88" s="239"/>
      <c r="X88" s="240"/>
      <c r="Y88" s="13"/>
      <c r="Z88" s="13"/>
      <c r="AA88" s="13"/>
      <c r="AB88" s="13"/>
      <c r="AC88" s="13"/>
      <c r="AD88" s="13"/>
      <c r="AE88" s="13"/>
      <c r="AT88" s="241" t="s">
        <v>162</v>
      </c>
      <c r="AU88" s="241" t="s">
        <v>86</v>
      </c>
      <c r="AV88" s="13" t="s">
        <v>86</v>
      </c>
      <c r="AW88" s="13" t="s">
        <v>5</v>
      </c>
      <c r="AX88" s="13" t="s">
        <v>76</v>
      </c>
      <c r="AY88" s="241" t="s">
        <v>152</v>
      </c>
    </row>
    <row r="89" spans="1:51" s="16" customFormat="1" ht="12">
      <c r="A89" s="16"/>
      <c r="B89" s="264"/>
      <c r="C89" s="265"/>
      <c r="D89" s="232" t="s">
        <v>162</v>
      </c>
      <c r="E89" s="266" t="s">
        <v>337</v>
      </c>
      <c r="F89" s="267" t="s">
        <v>179</v>
      </c>
      <c r="G89" s="265"/>
      <c r="H89" s="268">
        <v>26</v>
      </c>
      <c r="I89" s="269"/>
      <c r="J89" s="269"/>
      <c r="K89" s="265"/>
      <c r="L89" s="265"/>
      <c r="M89" s="270"/>
      <c r="N89" s="271"/>
      <c r="O89" s="272"/>
      <c r="P89" s="272"/>
      <c r="Q89" s="272"/>
      <c r="R89" s="272"/>
      <c r="S89" s="272"/>
      <c r="T89" s="272"/>
      <c r="U89" s="272"/>
      <c r="V89" s="272"/>
      <c r="W89" s="272"/>
      <c r="X89" s="273"/>
      <c r="Y89" s="16"/>
      <c r="Z89" s="16"/>
      <c r="AA89" s="16"/>
      <c r="AB89" s="16"/>
      <c r="AC89" s="16"/>
      <c r="AD89" s="16"/>
      <c r="AE89" s="16"/>
      <c r="AT89" s="274" t="s">
        <v>162</v>
      </c>
      <c r="AU89" s="274" t="s">
        <v>86</v>
      </c>
      <c r="AV89" s="16" t="s">
        <v>158</v>
      </c>
      <c r="AW89" s="16" t="s">
        <v>5</v>
      </c>
      <c r="AX89" s="16" t="s">
        <v>84</v>
      </c>
      <c r="AY89" s="274" t="s">
        <v>152</v>
      </c>
    </row>
    <row r="90" spans="1:65" s="2" customFormat="1" ht="24.15" customHeight="1">
      <c r="A90" s="41"/>
      <c r="B90" s="42"/>
      <c r="C90" s="211" t="s">
        <v>86</v>
      </c>
      <c r="D90" s="211" t="s">
        <v>154</v>
      </c>
      <c r="E90" s="212" t="s">
        <v>351</v>
      </c>
      <c r="F90" s="213" t="s">
        <v>352</v>
      </c>
      <c r="G90" s="214" t="s">
        <v>336</v>
      </c>
      <c r="H90" s="215">
        <v>4</v>
      </c>
      <c r="I90" s="216"/>
      <c r="J90" s="216"/>
      <c r="K90" s="217">
        <f>ROUND(P90*H90,2)</f>
        <v>0</v>
      </c>
      <c r="L90" s="213" t="s">
        <v>157</v>
      </c>
      <c r="M90" s="47"/>
      <c r="N90" s="218" t="s">
        <v>20</v>
      </c>
      <c r="O90" s="219" t="s">
        <v>45</v>
      </c>
      <c r="P90" s="220">
        <f>I90+J90</f>
        <v>0</v>
      </c>
      <c r="Q90" s="220">
        <f>ROUND(I90*H90,2)</f>
        <v>0</v>
      </c>
      <c r="R90" s="220">
        <f>ROUND(J90*H90,2)</f>
        <v>0</v>
      </c>
      <c r="S90" s="87"/>
      <c r="T90" s="221">
        <f>S90*H90</f>
        <v>0</v>
      </c>
      <c r="U90" s="221">
        <v>0</v>
      </c>
      <c r="V90" s="221">
        <f>U90*H90</f>
        <v>0</v>
      </c>
      <c r="W90" s="221">
        <v>0</v>
      </c>
      <c r="X90" s="222">
        <f>W90*H90</f>
        <v>0</v>
      </c>
      <c r="Y90" s="41"/>
      <c r="Z90" s="41"/>
      <c r="AA90" s="41"/>
      <c r="AB90" s="41"/>
      <c r="AC90" s="41"/>
      <c r="AD90" s="41"/>
      <c r="AE90" s="41"/>
      <c r="AR90" s="223" t="s">
        <v>158</v>
      </c>
      <c r="AT90" s="223" t="s">
        <v>154</v>
      </c>
      <c r="AU90" s="223" t="s">
        <v>86</v>
      </c>
      <c r="AY90" s="20" t="s">
        <v>152</v>
      </c>
      <c r="BE90" s="224">
        <f>IF(O90="základní",K90,0)</f>
        <v>0</v>
      </c>
      <c r="BF90" s="224">
        <f>IF(O90="snížená",K90,0)</f>
        <v>0</v>
      </c>
      <c r="BG90" s="224">
        <f>IF(O90="zákl. přenesená",K90,0)</f>
        <v>0</v>
      </c>
      <c r="BH90" s="224">
        <f>IF(O90="sníž. přenesená",K90,0)</f>
        <v>0</v>
      </c>
      <c r="BI90" s="224">
        <f>IF(O90="nulová",K90,0)</f>
        <v>0</v>
      </c>
      <c r="BJ90" s="20" t="s">
        <v>84</v>
      </c>
      <c r="BK90" s="224">
        <f>ROUND(P90*H90,2)</f>
        <v>0</v>
      </c>
      <c r="BL90" s="20" t="s">
        <v>158</v>
      </c>
      <c r="BM90" s="223" t="s">
        <v>353</v>
      </c>
    </row>
    <row r="91" spans="1:47" s="2" customFormat="1" ht="12">
      <c r="A91" s="41"/>
      <c r="B91" s="42"/>
      <c r="C91" s="43"/>
      <c r="D91" s="225" t="s">
        <v>160</v>
      </c>
      <c r="E91" s="43"/>
      <c r="F91" s="226" t="s">
        <v>354</v>
      </c>
      <c r="G91" s="43"/>
      <c r="H91" s="43"/>
      <c r="I91" s="227"/>
      <c r="J91" s="227"/>
      <c r="K91" s="43"/>
      <c r="L91" s="43"/>
      <c r="M91" s="47"/>
      <c r="N91" s="228"/>
      <c r="O91" s="229"/>
      <c r="P91" s="87"/>
      <c r="Q91" s="87"/>
      <c r="R91" s="87"/>
      <c r="S91" s="87"/>
      <c r="T91" s="87"/>
      <c r="U91" s="87"/>
      <c r="V91" s="87"/>
      <c r="W91" s="87"/>
      <c r="X91" s="88"/>
      <c r="Y91" s="41"/>
      <c r="Z91" s="41"/>
      <c r="AA91" s="41"/>
      <c r="AB91" s="41"/>
      <c r="AC91" s="41"/>
      <c r="AD91" s="41"/>
      <c r="AE91" s="41"/>
      <c r="AT91" s="20" t="s">
        <v>160</v>
      </c>
      <c r="AU91" s="20" t="s">
        <v>86</v>
      </c>
    </row>
    <row r="92" spans="1:51" s="13" customFormat="1" ht="12">
      <c r="A92" s="13"/>
      <c r="B92" s="230"/>
      <c r="C92" s="231"/>
      <c r="D92" s="232" t="s">
        <v>162</v>
      </c>
      <c r="E92" s="233" t="s">
        <v>20</v>
      </c>
      <c r="F92" s="234" t="s">
        <v>355</v>
      </c>
      <c r="G92" s="231"/>
      <c r="H92" s="235">
        <v>4</v>
      </c>
      <c r="I92" s="236"/>
      <c r="J92" s="236"/>
      <c r="K92" s="231"/>
      <c r="L92" s="231"/>
      <c r="M92" s="237"/>
      <c r="N92" s="238"/>
      <c r="O92" s="239"/>
      <c r="P92" s="239"/>
      <c r="Q92" s="239"/>
      <c r="R92" s="239"/>
      <c r="S92" s="239"/>
      <c r="T92" s="239"/>
      <c r="U92" s="239"/>
      <c r="V92" s="239"/>
      <c r="W92" s="239"/>
      <c r="X92" s="240"/>
      <c r="Y92" s="13"/>
      <c r="Z92" s="13"/>
      <c r="AA92" s="13"/>
      <c r="AB92" s="13"/>
      <c r="AC92" s="13"/>
      <c r="AD92" s="13"/>
      <c r="AE92" s="13"/>
      <c r="AT92" s="241" t="s">
        <v>162</v>
      </c>
      <c r="AU92" s="241" t="s">
        <v>86</v>
      </c>
      <c r="AV92" s="13" t="s">
        <v>86</v>
      </c>
      <c r="AW92" s="13" t="s">
        <v>5</v>
      </c>
      <c r="AX92" s="13" t="s">
        <v>76</v>
      </c>
      <c r="AY92" s="241" t="s">
        <v>152</v>
      </c>
    </row>
    <row r="93" spans="1:51" s="16" customFormat="1" ht="12">
      <c r="A93" s="16"/>
      <c r="B93" s="264"/>
      <c r="C93" s="265"/>
      <c r="D93" s="232" t="s">
        <v>162</v>
      </c>
      <c r="E93" s="266" t="s">
        <v>339</v>
      </c>
      <c r="F93" s="267" t="s">
        <v>179</v>
      </c>
      <c r="G93" s="265"/>
      <c r="H93" s="268">
        <v>4</v>
      </c>
      <c r="I93" s="269"/>
      <c r="J93" s="269"/>
      <c r="K93" s="265"/>
      <c r="L93" s="265"/>
      <c r="M93" s="270"/>
      <c r="N93" s="271"/>
      <c r="O93" s="272"/>
      <c r="P93" s="272"/>
      <c r="Q93" s="272"/>
      <c r="R93" s="272"/>
      <c r="S93" s="272"/>
      <c r="T93" s="272"/>
      <c r="U93" s="272"/>
      <c r="V93" s="272"/>
      <c r="W93" s="272"/>
      <c r="X93" s="273"/>
      <c r="Y93" s="16"/>
      <c r="Z93" s="16"/>
      <c r="AA93" s="16"/>
      <c r="AB93" s="16"/>
      <c r="AC93" s="16"/>
      <c r="AD93" s="16"/>
      <c r="AE93" s="16"/>
      <c r="AT93" s="274" t="s">
        <v>162</v>
      </c>
      <c r="AU93" s="274" t="s">
        <v>86</v>
      </c>
      <c r="AV93" s="16" t="s">
        <v>158</v>
      </c>
      <c r="AW93" s="16" t="s">
        <v>5</v>
      </c>
      <c r="AX93" s="16" t="s">
        <v>84</v>
      </c>
      <c r="AY93" s="274" t="s">
        <v>152</v>
      </c>
    </row>
    <row r="94" spans="1:65" s="2" customFormat="1" ht="24.15" customHeight="1">
      <c r="A94" s="41"/>
      <c r="B94" s="42"/>
      <c r="C94" s="211" t="s">
        <v>170</v>
      </c>
      <c r="D94" s="211" t="s">
        <v>154</v>
      </c>
      <c r="E94" s="212" t="s">
        <v>356</v>
      </c>
      <c r="F94" s="213" t="s">
        <v>357</v>
      </c>
      <c r="G94" s="214" t="s">
        <v>336</v>
      </c>
      <c r="H94" s="215">
        <v>4</v>
      </c>
      <c r="I94" s="216"/>
      <c r="J94" s="216"/>
      <c r="K94" s="217">
        <f>ROUND(P94*H94,2)</f>
        <v>0</v>
      </c>
      <c r="L94" s="213" t="s">
        <v>157</v>
      </c>
      <c r="M94" s="47"/>
      <c r="N94" s="218" t="s">
        <v>20</v>
      </c>
      <c r="O94" s="219" t="s">
        <v>45</v>
      </c>
      <c r="P94" s="220">
        <f>I94+J94</f>
        <v>0</v>
      </c>
      <c r="Q94" s="220">
        <f>ROUND(I94*H94,2)</f>
        <v>0</v>
      </c>
      <c r="R94" s="220">
        <f>ROUND(J94*H94,2)</f>
        <v>0</v>
      </c>
      <c r="S94" s="87"/>
      <c r="T94" s="221">
        <f>S94*H94</f>
        <v>0</v>
      </c>
      <c r="U94" s="221">
        <v>0</v>
      </c>
      <c r="V94" s="221">
        <f>U94*H94</f>
        <v>0</v>
      </c>
      <c r="W94" s="221">
        <v>0</v>
      </c>
      <c r="X94" s="222">
        <f>W94*H94</f>
        <v>0</v>
      </c>
      <c r="Y94" s="41"/>
      <c r="Z94" s="41"/>
      <c r="AA94" s="41"/>
      <c r="AB94" s="41"/>
      <c r="AC94" s="41"/>
      <c r="AD94" s="41"/>
      <c r="AE94" s="41"/>
      <c r="AR94" s="223" t="s">
        <v>158</v>
      </c>
      <c r="AT94" s="223" t="s">
        <v>154</v>
      </c>
      <c r="AU94" s="223" t="s">
        <v>86</v>
      </c>
      <c r="AY94" s="20" t="s">
        <v>152</v>
      </c>
      <c r="BE94" s="224">
        <f>IF(O94="základní",K94,0)</f>
        <v>0</v>
      </c>
      <c r="BF94" s="224">
        <f>IF(O94="snížená",K94,0)</f>
        <v>0</v>
      </c>
      <c r="BG94" s="224">
        <f>IF(O94="zákl. přenesená",K94,0)</f>
        <v>0</v>
      </c>
      <c r="BH94" s="224">
        <f>IF(O94="sníž. přenesená",K94,0)</f>
        <v>0</v>
      </c>
      <c r="BI94" s="224">
        <f>IF(O94="nulová",K94,0)</f>
        <v>0</v>
      </c>
      <c r="BJ94" s="20" t="s">
        <v>84</v>
      </c>
      <c r="BK94" s="224">
        <f>ROUND(P94*H94,2)</f>
        <v>0</v>
      </c>
      <c r="BL94" s="20" t="s">
        <v>158</v>
      </c>
      <c r="BM94" s="223" t="s">
        <v>358</v>
      </c>
    </row>
    <row r="95" spans="1:47" s="2" customFormat="1" ht="12">
      <c r="A95" s="41"/>
      <c r="B95" s="42"/>
      <c r="C95" s="43"/>
      <c r="D95" s="225" t="s">
        <v>160</v>
      </c>
      <c r="E95" s="43"/>
      <c r="F95" s="226" t="s">
        <v>359</v>
      </c>
      <c r="G95" s="43"/>
      <c r="H95" s="43"/>
      <c r="I95" s="227"/>
      <c r="J95" s="227"/>
      <c r="K95" s="43"/>
      <c r="L95" s="43"/>
      <c r="M95" s="47"/>
      <c r="N95" s="228"/>
      <c r="O95" s="229"/>
      <c r="P95" s="87"/>
      <c r="Q95" s="87"/>
      <c r="R95" s="87"/>
      <c r="S95" s="87"/>
      <c r="T95" s="87"/>
      <c r="U95" s="87"/>
      <c r="V95" s="87"/>
      <c r="W95" s="87"/>
      <c r="X95" s="88"/>
      <c r="Y95" s="41"/>
      <c r="Z95" s="41"/>
      <c r="AA95" s="41"/>
      <c r="AB95" s="41"/>
      <c r="AC95" s="41"/>
      <c r="AD95" s="41"/>
      <c r="AE95" s="41"/>
      <c r="AT95" s="20" t="s">
        <v>160</v>
      </c>
      <c r="AU95" s="20" t="s">
        <v>86</v>
      </c>
    </row>
    <row r="96" spans="1:51" s="13" customFormat="1" ht="12">
      <c r="A96" s="13"/>
      <c r="B96" s="230"/>
      <c r="C96" s="231"/>
      <c r="D96" s="232" t="s">
        <v>162</v>
      </c>
      <c r="E96" s="233" t="s">
        <v>20</v>
      </c>
      <c r="F96" s="234" t="s">
        <v>355</v>
      </c>
      <c r="G96" s="231"/>
      <c r="H96" s="235">
        <v>4</v>
      </c>
      <c r="I96" s="236"/>
      <c r="J96" s="236"/>
      <c r="K96" s="231"/>
      <c r="L96" s="231"/>
      <c r="M96" s="237"/>
      <c r="N96" s="238"/>
      <c r="O96" s="239"/>
      <c r="P96" s="239"/>
      <c r="Q96" s="239"/>
      <c r="R96" s="239"/>
      <c r="S96" s="239"/>
      <c r="T96" s="239"/>
      <c r="U96" s="239"/>
      <c r="V96" s="239"/>
      <c r="W96" s="239"/>
      <c r="X96" s="240"/>
      <c r="Y96" s="13"/>
      <c r="Z96" s="13"/>
      <c r="AA96" s="13"/>
      <c r="AB96" s="13"/>
      <c r="AC96" s="13"/>
      <c r="AD96" s="13"/>
      <c r="AE96" s="13"/>
      <c r="AT96" s="241" t="s">
        <v>162</v>
      </c>
      <c r="AU96" s="241" t="s">
        <v>86</v>
      </c>
      <c r="AV96" s="13" t="s">
        <v>86</v>
      </c>
      <c r="AW96" s="13" t="s">
        <v>5</v>
      </c>
      <c r="AX96" s="13" t="s">
        <v>76</v>
      </c>
      <c r="AY96" s="241" t="s">
        <v>152</v>
      </c>
    </row>
    <row r="97" spans="1:51" s="16" customFormat="1" ht="12">
      <c r="A97" s="16"/>
      <c r="B97" s="264"/>
      <c r="C97" s="265"/>
      <c r="D97" s="232" t="s">
        <v>162</v>
      </c>
      <c r="E97" s="266" t="s">
        <v>341</v>
      </c>
      <c r="F97" s="267" t="s">
        <v>179</v>
      </c>
      <c r="G97" s="265"/>
      <c r="H97" s="268">
        <v>4</v>
      </c>
      <c r="I97" s="269"/>
      <c r="J97" s="269"/>
      <c r="K97" s="265"/>
      <c r="L97" s="265"/>
      <c r="M97" s="270"/>
      <c r="N97" s="271"/>
      <c r="O97" s="272"/>
      <c r="P97" s="272"/>
      <c r="Q97" s="272"/>
      <c r="R97" s="272"/>
      <c r="S97" s="272"/>
      <c r="T97" s="272"/>
      <c r="U97" s="272"/>
      <c r="V97" s="272"/>
      <c r="W97" s="272"/>
      <c r="X97" s="273"/>
      <c r="Y97" s="16"/>
      <c r="Z97" s="16"/>
      <c r="AA97" s="16"/>
      <c r="AB97" s="16"/>
      <c r="AC97" s="16"/>
      <c r="AD97" s="16"/>
      <c r="AE97" s="16"/>
      <c r="AT97" s="274" t="s">
        <v>162</v>
      </c>
      <c r="AU97" s="274" t="s">
        <v>86</v>
      </c>
      <c r="AV97" s="16" t="s">
        <v>158</v>
      </c>
      <c r="AW97" s="16" t="s">
        <v>5</v>
      </c>
      <c r="AX97" s="16" t="s">
        <v>84</v>
      </c>
      <c r="AY97" s="274" t="s">
        <v>152</v>
      </c>
    </row>
    <row r="98" spans="1:65" s="2" customFormat="1" ht="24.15" customHeight="1">
      <c r="A98" s="41"/>
      <c r="B98" s="42"/>
      <c r="C98" s="211" t="s">
        <v>158</v>
      </c>
      <c r="D98" s="211" t="s">
        <v>154</v>
      </c>
      <c r="E98" s="212" t="s">
        <v>360</v>
      </c>
      <c r="F98" s="213" t="s">
        <v>361</v>
      </c>
      <c r="G98" s="214" t="s">
        <v>336</v>
      </c>
      <c r="H98" s="215">
        <v>2</v>
      </c>
      <c r="I98" s="216"/>
      <c r="J98" s="216"/>
      <c r="K98" s="217">
        <f>ROUND(P98*H98,2)</f>
        <v>0</v>
      </c>
      <c r="L98" s="213" t="s">
        <v>157</v>
      </c>
      <c r="M98" s="47"/>
      <c r="N98" s="218" t="s">
        <v>20</v>
      </c>
      <c r="O98" s="219" t="s">
        <v>45</v>
      </c>
      <c r="P98" s="220">
        <f>I98+J98</f>
        <v>0</v>
      </c>
      <c r="Q98" s="220">
        <f>ROUND(I98*H98,2)</f>
        <v>0</v>
      </c>
      <c r="R98" s="220">
        <f>ROUND(J98*H98,2)</f>
        <v>0</v>
      </c>
      <c r="S98" s="87"/>
      <c r="T98" s="221">
        <f>S98*H98</f>
        <v>0</v>
      </c>
      <c r="U98" s="221">
        <v>0</v>
      </c>
      <c r="V98" s="221">
        <f>U98*H98</f>
        <v>0</v>
      </c>
      <c r="W98" s="221">
        <v>0</v>
      </c>
      <c r="X98" s="222">
        <f>W98*H98</f>
        <v>0</v>
      </c>
      <c r="Y98" s="41"/>
      <c r="Z98" s="41"/>
      <c r="AA98" s="41"/>
      <c r="AB98" s="41"/>
      <c r="AC98" s="41"/>
      <c r="AD98" s="41"/>
      <c r="AE98" s="41"/>
      <c r="AR98" s="223" t="s">
        <v>158</v>
      </c>
      <c r="AT98" s="223" t="s">
        <v>154</v>
      </c>
      <c r="AU98" s="223" t="s">
        <v>86</v>
      </c>
      <c r="AY98" s="20" t="s">
        <v>152</v>
      </c>
      <c r="BE98" s="224">
        <f>IF(O98="základní",K98,0)</f>
        <v>0</v>
      </c>
      <c r="BF98" s="224">
        <f>IF(O98="snížená",K98,0)</f>
        <v>0</v>
      </c>
      <c r="BG98" s="224">
        <f>IF(O98="zákl. přenesená",K98,0)</f>
        <v>0</v>
      </c>
      <c r="BH98" s="224">
        <f>IF(O98="sníž. přenesená",K98,0)</f>
        <v>0</v>
      </c>
      <c r="BI98" s="224">
        <f>IF(O98="nulová",K98,0)</f>
        <v>0</v>
      </c>
      <c r="BJ98" s="20" t="s">
        <v>84</v>
      </c>
      <c r="BK98" s="224">
        <f>ROUND(P98*H98,2)</f>
        <v>0</v>
      </c>
      <c r="BL98" s="20" t="s">
        <v>158</v>
      </c>
      <c r="BM98" s="223" t="s">
        <v>362</v>
      </c>
    </row>
    <row r="99" spans="1:47" s="2" customFormat="1" ht="12">
      <c r="A99" s="41"/>
      <c r="B99" s="42"/>
      <c r="C99" s="43"/>
      <c r="D99" s="225" t="s">
        <v>160</v>
      </c>
      <c r="E99" s="43"/>
      <c r="F99" s="226" t="s">
        <v>363</v>
      </c>
      <c r="G99" s="43"/>
      <c r="H99" s="43"/>
      <c r="I99" s="227"/>
      <c r="J99" s="227"/>
      <c r="K99" s="43"/>
      <c r="L99" s="43"/>
      <c r="M99" s="47"/>
      <c r="N99" s="228"/>
      <c r="O99" s="229"/>
      <c r="P99" s="87"/>
      <c r="Q99" s="87"/>
      <c r="R99" s="87"/>
      <c r="S99" s="87"/>
      <c r="T99" s="87"/>
      <c r="U99" s="87"/>
      <c r="V99" s="87"/>
      <c r="W99" s="87"/>
      <c r="X99" s="88"/>
      <c r="Y99" s="41"/>
      <c r="Z99" s="41"/>
      <c r="AA99" s="41"/>
      <c r="AB99" s="41"/>
      <c r="AC99" s="41"/>
      <c r="AD99" s="41"/>
      <c r="AE99" s="41"/>
      <c r="AT99" s="20" t="s">
        <v>160</v>
      </c>
      <c r="AU99" s="20" t="s">
        <v>86</v>
      </c>
    </row>
    <row r="100" spans="1:51" s="13" customFormat="1" ht="12">
      <c r="A100" s="13"/>
      <c r="B100" s="230"/>
      <c r="C100" s="231"/>
      <c r="D100" s="232" t="s">
        <v>162</v>
      </c>
      <c r="E100" s="233" t="s">
        <v>20</v>
      </c>
      <c r="F100" s="234" t="s">
        <v>364</v>
      </c>
      <c r="G100" s="231"/>
      <c r="H100" s="235">
        <v>2</v>
      </c>
      <c r="I100" s="236"/>
      <c r="J100" s="236"/>
      <c r="K100" s="231"/>
      <c r="L100" s="231"/>
      <c r="M100" s="237"/>
      <c r="N100" s="238"/>
      <c r="O100" s="239"/>
      <c r="P100" s="239"/>
      <c r="Q100" s="239"/>
      <c r="R100" s="239"/>
      <c r="S100" s="239"/>
      <c r="T100" s="239"/>
      <c r="U100" s="239"/>
      <c r="V100" s="239"/>
      <c r="W100" s="239"/>
      <c r="X100" s="240"/>
      <c r="Y100" s="13"/>
      <c r="Z100" s="13"/>
      <c r="AA100" s="13"/>
      <c r="AB100" s="13"/>
      <c r="AC100" s="13"/>
      <c r="AD100" s="13"/>
      <c r="AE100" s="13"/>
      <c r="AT100" s="241" t="s">
        <v>162</v>
      </c>
      <c r="AU100" s="241" t="s">
        <v>86</v>
      </c>
      <c r="AV100" s="13" t="s">
        <v>86</v>
      </c>
      <c r="AW100" s="13" t="s">
        <v>5</v>
      </c>
      <c r="AX100" s="13" t="s">
        <v>76</v>
      </c>
      <c r="AY100" s="241" t="s">
        <v>152</v>
      </c>
    </row>
    <row r="101" spans="1:51" s="16" customFormat="1" ht="12">
      <c r="A101" s="16"/>
      <c r="B101" s="264"/>
      <c r="C101" s="265"/>
      <c r="D101" s="232" t="s">
        <v>162</v>
      </c>
      <c r="E101" s="266" t="s">
        <v>343</v>
      </c>
      <c r="F101" s="267" t="s">
        <v>179</v>
      </c>
      <c r="G101" s="265"/>
      <c r="H101" s="268">
        <v>2</v>
      </c>
      <c r="I101" s="269"/>
      <c r="J101" s="269"/>
      <c r="K101" s="265"/>
      <c r="L101" s="265"/>
      <c r="M101" s="270"/>
      <c r="N101" s="271"/>
      <c r="O101" s="272"/>
      <c r="P101" s="272"/>
      <c r="Q101" s="272"/>
      <c r="R101" s="272"/>
      <c r="S101" s="272"/>
      <c r="T101" s="272"/>
      <c r="U101" s="272"/>
      <c r="V101" s="272"/>
      <c r="W101" s="272"/>
      <c r="X101" s="273"/>
      <c r="Y101" s="16"/>
      <c r="Z101" s="16"/>
      <c r="AA101" s="16"/>
      <c r="AB101" s="16"/>
      <c r="AC101" s="16"/>
      <c r="AD101" s="16"/>
      <c r="AE101" s="16"/>
      <c r="AT101" s="274" t="s">
        <v>162</v>
      </c>
      <c r="AU101" s="274" t="s">
        <v>86</v>
      </c>
      <c r="AV101" s="16" t="s">
        <v>158</v>
      </c>
      <c r="AW101" s="16" t="s">
        <v>5</v>
      </c>
      <c r="AX101" s="16" t="s">
        <v>84</v>
      </c>
      <c r="AY101" s="274" t="s">
        <v>152</v>
      </c>
    </row>
    <row r="102" spans="1:65" s="2" customFormat="1" ht="24.15" customHeight="1">
      <c r="A102" s="41"/>
      <c r="B102" s="42"/>
      <c r="C102" s="211" t="s">
        <v>185</v>
      </c>
      <c r="D102" s="211" t="s">
        <v>154</v>
      </c>
      <c r="E102" s="212" t="s">
        <v>365</v>
      </c>
      <c r="F102" s="213" t="s">
        <v>366</v>
      </c>
      <c r="G102" s="214" t="s">
        <v>336</v>
      </c>
      <c r="H102" s="215">
        <v>1</v>
      </c>
      <c r="I102" s="216"/>
      <c r="J102" s="216"/>
      <c r="K102" s="217">
        <f>ROUND(P102*H102,2)</f>
        <v>0</v>
      </c>
      <c r="L102" s="213" t="s">
        <v>157</v>
      </c>
      <c r="M102" s="47"/>
      <c r="N102" s="218" t="s">
        <v>20</v>
      </c>
      <c r="O102" s="219" t="s">
        <v>45</v>
      </c>
      <c r="P102" s="220">
        <f>I102+J102</f>
        <v>0</v>
      </c>
      <c r="Q102" s="220">
        <f>ROUND(I102*H102,2)</f>
        <v>0</v>
      </c>
      <c r="R102" s="220">
        <f>ROUND(J102*H102,2)</f>
        <v>0</v>
      </c>
      <c r="S102" s="87"/>
      <c r="T102" s="221">
        <f>S102*H102</f>
        <v>0</v>
      </c>
      <c r="U102" s="221">
        <v>0</v>
      </c>
      <c r="V102" s="221">
        <f>U102*H102</f>
        <v>0</v>
      </c>
      <c r="W102" s="221">
        <v>0</v>
      </c>
      <c r="X102" s="222">
        <f>W102*H102</f>
        <v>0</v>
      </c>
      <c r="Y102" s="41"/>
      <c r="Z102" s="41"/>
      <c r="AA102" s="41"/>
      <c r="AB102" s="41"/>
      <c r="AC102" s="41"/>
      <c r="AD102" s="41"/>
      <c r="AE102" s="41"/>
      <c r="AR102" s="223" t="s">
        <v>158</v>
      </c>
      <c r="AT102" s="223" t="s">
        <v>154</v>
      </c>
      <c r="AU102" s="223" t="s">
        <v>86</v>
      </c>
      <c r="AY102" s="20" t="s">
        <v>152</v>
      </c>
      <c r="BE102" s="224">
        <f>IF(O102="základní",K102,0)</f>
        <v>0</v>
      </c>
      <c r="BF102" s="224">
        <f>IF(O102="snížená",K102,0)</f>
        <v>0</v>
      </c>
      <c r="BG102" s="224">
        <f>IF(O102="zákl. přenesená",K102,0)</f>
        <v>0</v>
      </c>
      <c r="BH102" s="224">
        <f>IF(O102="sníž. přenesená",K102,0)</f>
        <v>0</v>
      </c>
      <c r="BI102" s="224">
        <f>IF(O102="nulová",K102,0)</f>
        <v>0</v>
      </c>
      <c r="BJ102" s="20" t="s">
        <v>84</v>
      </c>
      <c r="BK102" s="224">
        <f>ROUND(P102*H102,2)</f>
        <v>0</v>
      </c>
      <c r="BL102" s="20" t="s">
        <v>158</v>
      </c>
      <c r="BM102" s="223" t="s">
        <v>367</v>
      </c>
    </row>
    <row r="103" spans="1:47" s="2" customFormat="1" ht="12">
      <c r="A103" s="41"/>
      <c r="B103" s="42"/>
      <c r="C103" s="43"/>
      <c r="D103" s="225" t="s">
        <v>160</v>
      </c>
      <c r="E103" s="43"/>
      <c r="F103" s="226" t="s">
        <v>368</v>
      </c>
      <c r="G103" s="43"/>
      <c r="H103" s="43"/>
      <c r="I103" s="227"/>
      <c r="J103" s="227"/>
      <c r="K103" s="43"/>
      <c r="L103" s="43"/>
      <c r="M103" s="47"/>
      <c r="N103" s="228"/>
      <c r="O103" s="229"/>
      <c r="P103" s="87"/>
      <c r="Q103" s="87"/>
      <c r="R103" s="87"/>
      <c r="S103" s="87"/>
      <c r="T103" s="87"/>
      <c r="U103" s="87"/>
      <c r="V103" s="87"/>
      <c r="W103" s="87"/>
      <c r="X103" s="88"/>
      <c r="Y103" s="41"/>
      <c r="Z103" s="41"/>
      <c r="AA103" s="41"/>
      <c r="AB103" s="41"/>
      <c r="AC103" s="41"/>
      <c r="AD103" s="41"/>
      <c r="AE103" s="41"/>
      <c r="AT103" s="20" t="s">
        <v>160</v>
      </c>
      <c r="AU103" s="20" t="s">
        <v>86</v>
      </c>
    </row>
    <row r="104" spans="1:51" s="13" customFormat="1" ht="12">
      <c r="A104" s="13"/>
      <c r="B104" s="230"/>
      <c r="C104" s="231"/>
      <c r="D104" s="232" t="s">
        <v>162</v>
      </c>
      <c r="E104" s="233" t="s">
        <v>20</v>
      </c>
      <c r="F104" s="234" t="s">
        <v>369</v>
      </c>
      <c r="G104" s="231"/>
      <c r="H104" s="235">
        <v>1</v>
      </c>
      <c r="I104" s="236"/>
      <c r="J104" s="236"/>
      <c r="K104" s="231"/>
      <c r="L104" s="231"/>
      <c r="M104" s="237"/>
      <c r="N104" s="238"/>
      <c r="O104" s="239"/>
      <c r="P104" s="239"/>
      <c r="Q104" s="239"/>
      <c r="R104" s="239"/>
      <c r="S104" s="239"/>
      <c r="T104" s="239"/>
      <c r="U104" s="239"/>
      <c r="V104" s="239"/>
      <c r="W104" s="239"/>
      <c r="X104" s="240"/>
      <c r="Y104" s="13"/>
      <c r="Z104" s="13"/>
      <c r="AA104" s="13"/>
      <c r="AB104" s="13"/>
      <c r="AC104" s="13"/>
      <c r="AD104" s="13"/>
      <c r="AE104" s="13"/>
      <c r="AT104" s="241" t="s">
        <v>162</v>
      </c>
      <c r="AU104" s="241" t="s">
        <v>86</v>
      </c>
      <c r="AV104" s="13" t="s">
        <v>86</v>
      </c>
      <c r="AW104" s="13" t="s">
        <v>5</v>
      </c>
      <c r="AX104" s="13" t="s">
        <v>76</v>
      </c>
      <c r="AY104" s="241" t="s">
        <v>152</v>
      </c>
    </row>
    <row r="105" spans="1:51" s="16" customFormat="1" ht="12">
      <c r="A105" s="16"/>
      <c r="B105" s="264"/>
      <c r="C105" s="265"/>
      <c r="D105" s="232" t="s">
        <v>162</v>
      </c>
      <c r="E105" s="266" t="s">
        <v>334</v>
      </c>
      <c r="F105" s="267" t="s">
        <v>179</v>
      </c>
      <c r="G105" s="265"/>
      <c r="H105" s="268">
        <v>1</v>
      </c>
      <c r="I105" s="269"/>
      <c r="J105" s="269"/>
      <c r="K105" s="265"/>
      <c r="L105" s="265"/>
      <c r="M105" s="270"/>
      <c r="N105" s="271"/>
      <c r="O105" s="272"/>
      <c r="P105" s="272"/>
      <c r="Q105" s="272"/>
      <c r="R105" s="272"/>
      <c r="S105" s="272"/>
      <c r="T105" s="272"/>
      <c r="U105" s="272"/>
      <c r="V105" s="272"/>
      <c r="W105" s="272"/>
      <c r="X105" s="273"/>
      <c r="Y105" s="16"/>
      <c r="Z105" s="16"/>
      <c r="AA105" s="16"/>
      <c r="AB105" s="16"/>
      <c r="AC105" s="16"/>
      <c r="AD105" s="16"/>
      <c r="AE105" s="16"/>
      <c r="AT105" s="274" t="s">
        <v>162</v>
      </c>
      <c r="AU105" s="274" t="s">
        <v>86</v>
      </c>
      <c r="AV105" s="16" t="s">
        <v>158</v>
      </c>
      <c r="AW105" s="16" t="s">
        <v>5</v>
      </c>
      <c r="AX105" s="16" t="s">
        <v>84</v>
      </c>
      <c r="AY105" s="274" t="s">
        <v>152</v>
      </c>
    </row>
    <row r="106" spans="1:65" s="2" customFormat="1" ht="24.15" customHeight="1">
      <c r="A106" s="41"/>
      <c r="B106" s="42"/>
      <c r="C106" s="211" t="s">
        <v>190</v>
      </c>
      <c r="D106" s="211" t="s">
        <v>154</v>
      </c>
      <c r="E106" s="212" t="s">
        <v>370</v>
      </c>
      <c r="F106" s="213" t="s">
        <v>371</v>
      </c>
      <c r="G106" s="214" t="s">
        <v>336</v>
      </c>
      <c r="H106" s="215">
        <v>26</v>
      </c>
      <c r="I106" s="216"/>
      <c r="J106" s="216"/>
      <c r="K106" s="217">
        <f>ROUND(P106*H106,2)</f>
        <v>0</v>
      </c>
      <c r="L106" s="213" t="s">
        <v>157</v>
      </c>
      <c r="M106" s="47"/>
      <c r="N106" s="218" t="s">
        <v>20</v>
      </c>
      <c r="O106" s="219" t="s">
        <v>45</v>
      </c>
      <c r="P106" s="220">
        <f>I106+J106</f>
        <v>0</v>
      </c>
      <c r="Q106" s="220">
        <f>ROUND(I106*H106,2)</f>
        <v>0</v>
      </c>
      <c r="R106" s="220">
        <f>ROUND(J106*H106,2)</f>
        <v>0</v>
      </c>
      <c r="S106" s="87"/>
      <c r="T106" s="221">
        <f>S106*H106</f>
        <v>0</v>
      </c>
      <c r="U106" s="221">
        <v>0</v>
      </c>
      <c r="V106" s="221">
        <f>U106*H106</f>
        <v>0</v>
      </c>
      <c r="W106" s="221">
        <v>0</v>
      </c>
      <c r="X106" s="222">
        <f>W106*H106</f>
        <v>0</v>
      </c>
      <c r="Y106" s="41"/>
      <c r="Z106" s="41"/>
      <c r="AA106" s="41"/>
      <c r="AB106" s="41"/>
      <c r="AC106" s="41"/>
      <c r="AD106" s="41"/>
      <c r="AE106" s="41"/>
      <c r="AR106" s="223" t="s">
        <v>158</v>
      </c>
      <c r="AT106" s="223" t="s">
        <v>154</v>
      </c>
      <c r="AU106" s="223" t="s">
        <v>86</v>
      </c>
      <c r="AY106" s="20" t="s">
        <v>152</v>
      </c>
      <c r="BE106" s="224">
        <f>IF(O106="základní",K106,0)</f>
        <v>0</v>
      </c>
      <c r="BF106" s="224">
        <f>IF(O106="snížená",K106,0)</f>
        <v>0</v>
      </c>
      <c r="BG106" s="224">
        <f>IF(O106="zákl. přenesená",K106,0)</f>
        <v>0</v>
      </c>
      <c r="BH106" s="224">
        <f>IF(O106="sníž. přenesená",K106,0)</f>
        <v>0</v>
      </c>
      <c r="BI106" s="224">
        <f>IF(O106="nulová",K106,0)</f>
        <v>0</v>
      </c>
      <c r="BJ106" s="20" t="s">
        <v>84</v>
      </c>
      <c r="BK106" s="224">
        <f>ROUND(P106*H106,2)</f>
        <v>0</v>
      </c>
      <c r="BL106" s="20" t="s">
        <v>158</v>
      </c>
      <c r="BM106" s="223" t="s">
        <v>372</v>
      </c>
    </row>
    <row r="107" spans="1:47" s="2" customFormat="1" ht="12">
      <c r="A107" s="41"/>
      <c r="B107" s="42"/>
      <c r="C107" s="43"/>
      <c r="D107" s="225" t="s">
        <v>160</v>
      </c>
      <c r="E107" s="43"/>
      <c r="F107" s="226" t="s">
        <v>373</v>
      </c>
      <c r="G107" s="43"/>
      <c r="H107" s="43"/>
      <c r="I107" s="227"/>
      <c r="J107" s="227"/>
      <c r="K107" s="43"/>
      <c r="L107" s="43"/>
      <c r="M107" s="47"/>
      <c r="N107" s="228"/>
      <c r="O107" s="229"/>
      <c r="P107" s="87"/>
      <c r="Q107" s="87"/>
      <c r="R107" s="87"/>
      <c r="S107" s="87"/>
      <c r="T107" s="87"/>
      <c r="U107" s="87"/>
      <c r="V107" s="87"/>
      <c r="W107" s="87"/>
      <c r="X107" s="88"/>
      <c r="Y107" s="41"/>
      <c r="Z107" s="41"/>
      <c r="AA107" s="41"/>
      <c r="AB107" s="41"/>
      <c r="AC107" s="41"/>
      <c r="AD107" s="41"/>
      <c r="AE107" s="41"/>
      <c r="AT107" s="20" t="s">
        <v>160</v>
      </c>
      <c r="AU107" s="20" t="s">
        <v>86</v>
      </c>
    </row>
    <row r="108" spans="1:51" s="13" customFormat="1" ht="12">
      <c r="A108" s="13"/>
      <c r="B108" s="230"/>
      <c r="C108" s="231"/>
      <c r="D108" s="232" t="s">
        <v>162</v>
      </c>
      <c r="E108" s="233" t="s">
        <v>20</v>
      </c>
      <c r="F108" s="234" t="s">
        <v>337</v>
      </c>
      <c r="G108" s="231"/>
      <c r="H108" s="235">
        <v>26</v>
      </c>
      <c r="I108" s="236"/>
      <c r="J108" s="236"/>
      <c r="K108" s="231"/>
      <c r="L108" s="231"/>
      <c r="M108" s="237"/>
      <c r="N108" s="238"/>
      <c r="O108" s="239"/>
      <c r="P108" s="239"/>
      <c r="Q108" s="239"/>
      <c r="R108" s="239"/>
      <c r="S108" s="239"/>
      <c r="T108" s="239"/>
      <c r="U108" s="239"/>
      <c r="V108" s="239"/>
      <c r="W108" s="239"/>
      <c r="X108" s="240"/>
      <c r="Y108" s="13"/>
      <c r="Z108" s="13"/>
      <c r="AA108" s="13"/>
      <c r="AB108" s="13"/>
      <c r="AC108" s="13"/>
      <c r="AD108" s="13"/>
      <c r="AE108" s="13"/>
      <c r="AT108" s="241" t="s">
        <v>162</v>
      </c>
      <c r="AU108" s="241" t="s">
        <v>86</v>
      </c>
      <c r="AV108" s="13" t="s">
        <v>86</v>
      </c>
      <c r="AW108" s="13" t="s">
        <v>5</v>
      </c>
      <c r="AX108" s="13" t="s">
        <v>84</v>
      </c>
      <c r="AY108" s="241" t="s">
        <v>152</v>
      </c>
    </row>
    <row r="109" spans="1:65" s="2" customFormat="1" ht="24.15" customHeight="1">
      <c r="A109" s="41"/>
      <c r="B109" s="42"/>
      <c r="C109" s="211" t="s">
        <v>197</v>
      </c>
      <c r="D109" s="211" t="s">
        <v>154</v>
      </c>
      <c r="E109" s="212" t="s">
        <v>374</v>
      </c>
      <c r="F109" s="213" t="s">
        <v>375</v>
      </c>
      <c r="G109" s="214" t="s">
        <v>336</v>
      </c>
      <c r="H109" s="215">
        <v>4</v>
      </c>
      <c r="I109" s="216"/>
      <c r="J109" s="216"/>
      <c r="K109" s="217">
        <f>ROUND(P109*H109,2)</f>
        <v>0</v>
      </c>
      <c r="L109" s="213" t="s">
        <v>157</v>
      </c>
      <c r="M109" s="47"/>
      <c r="N109" s="218" t="s">
        <v>20</v>
      </c>
      <c r="O109" s="219" t="s">
        <v>45</v>
      </c>
      <c r="P109" s="220">
        <f>I109+J109</f>
        <v>0</v>
      </c>
      <c r="Q109" s="220">
        <f>ROUND(I109*H109,2)</f>
        <v>0</v>
      </c>
      <c r="R109" s="220">
        <f>ROUND(J109*H109,2)</f>
        <v>0</v>
      </c>
      <c r="S109" s="87"/>
      <c r="T109" s="221">
        <f>S109*H109</f>
        <v>0</v>
      </c>
      <c r="U109" s="221">
        <v>0</v>
      </c>
      <c r="V109" s="221">
        <f>U109*H109</f>
        <v>0</v>
      </c>
      <c r="W109" s="221">
        <v>0</v>
      </c>
      <c r="X109" s="222">
        <f>W109*H109</f>
        <v>0</v>
      </c>
      <c r="Y109" s="41"/>
      <c r="Z109" s="41"/>
      <c r="AA109" s="41"/>
      <c r="AB109" s="41"/>
      <c r="AC109" s="41"/>
      <c r="AD109" s="41"/>
      <c r="AE109" s="41"/>
      <c r="AR109" s="223" t="s">
        <v>158</v>
      </c>
      <c r="AT109" s="223" t="s">
        <v>154</v>
      </c>
      <c r="AU109" s="223" t="s">
        <v>86</v>
      </c>
      <c r="AY109" s="20" t="s">
        <v>152</v>
      </c>
      <c r="BE109" s="224">
        <f>IF(O109="základní",K109,0)</f>
        <v>0</v>
      </c>
      <c r="BF109" s="224">
        <f>IF(O109="snížená",K109,0)</f>
        <v>0</v>
      </c>
      <c r="BG109" s="224">
        <f>IF(O109="zákl. přenesená",K109,0)</f>
        <v>0</v>
      </c>
      <c r="BH109" s="224">
        <f>IF(O109="sníž. přenesená",K109,0)</f>
        <v>0</v>
      </c>
      <c r="BI109" s="224">
        <f>IF(O109="nulová",K109,0)</f>
        <v>0</v>
      </c>
      <c r="BJ109" s="20" t="s">
        <v>84</v>
      </c>
      <c r="BK109" s="224">
        <f>ROUND(P109*H109,2)</f>
        <v>0</v>
      </c>
      <c r="BL109" s="20" t="s">
        <v>158</v>
      </c>
      <c r="BM109" s="223" t="s">
        <v>376</v>
      </c>
    </row>
    <row r="110" spans="1:47" s="2" customFormat="1" ht="12">
      <c r="A110" s="41"/>
      <c r="B110" s="42"/>
      <c r="C110" s="43"/>
      <c r="D110" s="225" t="s">
        <v>160</v>
      </c>
      <c r="E110" s="43"/>
      <c r="F110" s="226" t="s">
        <v>377</v>
      </c>
      <c r="G110" s="43"/>
      <c r="H110" s="43"/>
      <c r="I110" s="227"/>
      <c r="J110" s="227"/>
      <c r="K110" s="43"/>
      <c r="L110" s="43"/>
      <c r="M110" s="47"/>
      <c r="N110" s="228"/>
      <c r="O110" s="229"/>
      <c r="P110" s="87"/>
      <c r="Q110" s="87"/>
      <c r="R110" s="87"/>
      <c r="S110" s="87"/>
      <c r="T110" s="87"/>
      <c r="U110" s="87"/>
      <c r="V110" s="87"/>
      <c r="W110" s="87"/>
      <c r="X110" s="88"/>
      <c r="Y110" s="41"/>
      <c r="Z110" s="41"/>
      <c r="AA110" s="41"/>
      <c r="AB110" s="41"/>
      <c r="AC110" s="41"/>
      <c r="AD110" s="41"/>
      <c r="AE110" s="41"/>
      <c r="AT110" s="20" t="s">
        <v>160</v>
      </c>
      <c r="AU110" s="20" t="s">
        <v>86</v>
      </c>
    </row>
    <row r="111" spans="1:51" s="13" customFormat="1" ht="12">
      <c r="A111" s="13"/>
      <c r="B111" s="230"/>
      <c r="C111" s="231"/>
      <c r="D111" s="232" t="s">
        <v>162</v>
      </c>
      <c r="E111" s="233" t="s">
        <v>20</v>
      </c>
      <c r="F111" s="234" t="s">
        <v>339</v>
      </c>
      <c r="G111" s="231"/>
      <c r="H111" s="235">
        <v>4</v>
      </c>
      <c r="I111" s="236"/>
      <c r="J111" s="236"/>
      <c r="K111" s="231"/>
      <c r="L111" s="231"/>
      <c r="M111" s="237"/>
      <c r="N111" s="238"/>
      <c r="O111" s="239"/>
      <c r="P111" s="239"/>
      <c r="Q111" s="239"/>
      <c r="R111" s="239"/>
      <c r="S111" s="239"/>
      <c r="T111" s="239"/>
      <c r="U111" s="239"/>
      <c r="V111" s="239"/>
      <c r="W111" s="239"/>
      <c r="X111" s="240"/>
      <c r="Y111" s="13"/>
      <c r="Z111" s="13"/>
      <c r="AA111" s="13"/>
      <c r="AB111" s="13"/>
      <c r="AC111" s="13"/>
      <c r="AD111" s="13"/>
      <c r="AE111" s="13"/>
      <c r="AT111" s="241" t="s">
        <v>162</v>
      </c>
      <c r="AU111" s="241" t="s">
        <v>86</v>
      </c>
      <c r="AV111" s="13" t="s">
        <v>86</v>
      </c>
      <c r="AW111" s="13" t="s">
        <v>5</v>
      </c>
      <c r="AX111" s="13" t="s">
        <v>84</v>
      </c>
      <c r="AY111" s="241" t="s">
        <v>152</v>
      </c>
    </row>
    <row r="112" spans="1:65" s="2" customFormat="1" ht="24.15" customHeight="1">
      <c r="A112" s="41"/>
      <c r="B112" s="42"/>
      <c r="C112" s="211" t="s">
        <v>206</v>
      </c>
      <c r="D112" s="211" t="s">
        <v>154</v>
      </c>
      <c r="E112" s="212" t="s">
        <v>378</v>
      </c>
      <c r="F112" s="213" t="s">
        <v>379</v>
      </c>
      <c r="G112" s="214" t="s">
        <v>336</v>
      </c>
      <c r="H112" s="215">
        <v>4</v>
      </c>
      <c r="I112" s="216"/>
      <c r="J112" s="216"/>
      <c r="K112" s="217">
        <f>ROUND(P112*H112,2)</f>
        <v>0</v>
      </c>
      <c r="L112" s="213" t="s">
        <v>157</v>
      </c>
      <c r="M112" s="47"/>
      <c r="N112" s="218" t="s">
        <v>20</v>
      </c>
      <c r="O112" s="219" t="s">
        <v>45</v>
      </c>
      <c r="P112" s="220">
        <f>I112+J112</f>
        <v>0</v>
      </c>
      <c r="Q112" s="220">
        <f>ROUND(I112*H112,2)</f>
        <v>0</v>
      </c>
      <c r="R112" s="220">
        <f>ROUND(J112*H112,2)</f>
        <v>0</v>
      </c>
      <c r="S112" s="87"/>
      <c r="T112" s="221">
        <f>S112*H112</f>
        <v>0</v>
      </c>
      <c r="U112" s="221">
        <v>0</v>
      </c>
      <c r="V112" s="221">
        <f>U112*H112</f>
        <v>0</v>
      </c>
      <c r="W112" s="221">
        <v>0</v>
      </c>
      <c r="X112" s="222">
        <f>W112*H112</f>
        <v>0</v>
      </c>
      <c r="Y112" s="41"/>
      <c r="Z112" s="41"/>
      <c r="AA112" s="41"/>
      <c r="AB112" s="41"/>
      <c r="AC112" s="41"/>
      <c r="AD112" s="41"/>
      <c r="AE112" s="41"/>
      <c r="AR112" s="223" t="s">
        <v>158</v>
      </c>
      <c r="AT112" s="223" t="s">
        <v>154</v>
      </c>
      <c r="AU112" s="223" t="s">
        <v>86</v>
      </c>
      <c r="AY112" s="20" t="s">
        <v>152</v>
      </c>
      <c r="BE112" s="224">
        <f>IF(O112="základní",K112,0)</f>
        <v>0</v>
      </c>
      <c r="BF112" s="224">
        <f>IF(O112="snížená",K112,0)</f>
        <v>0</v>
      </c>
      <c r="BG112" s="224">
        <f>IF(O112="zákl. přenesená",K112,0)</f>
        <v>0</v>
      </c>
      <c r="BH112" s="224">
        <f>IF(O112="sníž. přenesená",K112,0)</f>
        <v>0</v>
      </c>
      <c r="BI112" s="224">
        <f>IF(O112="nulová",K112,0)</f>
        <v>0</v>
      </c>
      <c r="BJ112" s="20" t="s">
        <v>84</v>
      </c>
      <c r="BK112" s="224">
        <f>ROUND(P112*H112,2)</f>
        <v>0</v>
      </c>
      <c r="BL112" s="20" t="s">
        <v>158</v>
      </c>
      <c r="BM112" s="223" t="s">
        <v>380</v>
      </c>
    </row>
    <row r="113" spans="1:47" s="2" customFormat="1" ht="12">
      <c r="A113" s="41"/>
      <c r="B113" s="42"/>
      <c r="C113" s="43"/>
      <c r="D113" s="225" t="s">
        <v>160</v>
      </c>
      <c r="E113" s="43"/>
      <c r="F113" s="226" t="s">
        <v>381</v>
      </c>
      <c r="G113" s="43"/>
      <c r="H113" s="43"/>
      <c r="I113" s="227"/>
      <c r="J113" s="227"/>
      <c r="K113" s="43"/>
      <c r="L113" s="43"/>
      <c r="M113" s="47"/>
      <c r="N113" s="228"/>
      <c r="O113" s="229"/>
      <c r="P113" s="87"/>
      <c r="Q113" s="87"/>
      <c r="R113" s="87"/>
      <c r="S113" s="87"/>
      <c r="T113" s="87"/>
      <c r="U113" s="87"/>
      <c r="V113" s="87"/>
      <c r="W113" s="87"/>
      <c r="X113" s="88"/>
      <c r="Y113" s="41"/>
      <c r="Z113" s="41"/>
      <c r="AA113" s="41"/>
      <c r="AB113" s="41"/>
      <c r="AC113" s="41"/>
      <c r="AD113" s="41"/>
      <c r="AE113" s="41"/>
      <c r="AT113" s="20" t="s">
        <v>160</v>
      </c>
      <c r="AU113" s="20" t="s">
        <v>86</v>
      </c>
    </row>
    <row r="114" spans="1:51" s="13" customFormat="1" ht="12">
      <c r="A114" s="13"/>
      <c r="B114" s="230"/>
      <c r="C114" s="231"/>
      <c r="D114" s="232" t="s">
        <v>162</v>
      </c>
      <c r="E114" s="233" t="s">
        <v>20</v>
      </c>
      <c r="F114" s="234" t="s">
        <v>341</v>
      </c>
      <c r="G114" s="231"/>
      <c r="H114" s="235">
        <v>4</v>
      </c>
      <c r="I114" s="236"/>
      <c r="J114" s="236"/>
      <c r="K114" s="231"/>
      <c r="L114" s="231"/>
      <c r="M114" s="237"/>
      <c r="N114" s="238"/>
      <c r="O114" s="239"/>
      <c r="P114" s="239"/>
      <c r="Q114" s="239"/>
      <c r="R114" s="239"/>
      <c r="S114" s="239"/>
      <c r="T114" s="239"/>
      <c r="U114" s="239"/>
      <c r="V114" s="239"/>
      <c r="W114" s="239"/>
      <c r="X114" s="240"/>
      <c r="Y114" s="13"/>
      <c r="Z114" s="13"/>
      <c r="AA114" s="13"/>
      <c r="AB114" s="13"/>
      <c r="AC114" s="13"/>
      <c r="AD114" s="13"/>
      <c r="AE114" s="13"/>
      <c r="AT114" s="241" t="s">
        <v>162</v>
      </c>
      <c r="AU114" s="241" t="s">
        <v>86</v>
      </c>
      <c r="AV114" s="13" t="s">
        <v>86</v>
      </c>
      <c r="AW114" s="13" t="s">
        <v>5</v>
      </c>
      <c r="AX114" s="13" t="s">
        <v>84</v>
      </c>
      <c r="AY114" s="241" t="s">
        <v>152</v>
      </c>
    </row>
    <row r="115" spans="1:65" s="2" customFormat="1" ht="24.15" customHeight="1">
      <c r="A115" s="41"/>
      <c r="B115" s="42"/>
      <c r="C115" s="211" t="s">
        <v>212</v>
      </c>
      <c r="D115" s="211" t="s">
        <v>154</v>
      </c>
      <c r="E115" s="212" t="s">
        <v>382</v>
      </c>
      <c r="F115" s="213" t="s">
        <v>383</v>
      </c>
      <c r="G115" s="214" t="s">
        <v>336</v>
      </c>
      <c r="H115" s="215">
        <v>2</v>
      </c>
      <c r="I115" s="216"/>
      <c r="J115" s="216"/>
      <c r="K115" s="217">
        <f>ROUND(P115*H115,2)</f>
        <v>0</v>
      </c>
      <c r="L115" s="213" t="s">
        <v>157</v>
      </c>
      <c r="M115" s="47"/>
      <c r="N115" s="218" t="s">
        <v>20</v>
      </c>
      <c r="O115" s="219" t="s">
        <v>45</v>
      </c>
      <c r="P115" s="220">
        <f>I115+J115</f>
        <v>0</v>
      </c>
      <c r="Q115" s="220">
        <f>ROUND(I115*H115,2)</f>
        <v>0</v>
      </c>
      <c r="R115" s="220">
        <f>ROUND(J115*H115,2)</f>
        <v>0</v>
      </c>
      <c r="S115" s="87"/>
      <c r="T115" s="221">
        <f>S115*H115</f>
        <v>0</v>
      </c>
      <c r="U115" s="221">
        <v>0</v>
      </c>
      <c r="V115" s="221">
        <f>U115*H115</f>
        <v>0</v>
      </c>
      <c r="W115" s="221">
        <v>0</v>
      </c>
      <c r="X115" s="222">
        <f>W115*H115</f>
        <v>0</v>
      </c>
      <c r="Y115" s="41"/>
      <c r="Z115" s="41"/>
      <c r="AA115" s="41"/>
      <c r="AB115" s="41"/>
      <c r="AC115" s="41"/>
      <c r="AD115" s="41"/>
      <c r="AE115" s="41"/>
      <c r="AR115" s="223" t="s">
        <v>158</v>
      </c>
      <c r="AT115" s="223" t="s">
        <v>154</v>
      </c>
      <c r="AU115" s="223" t="s">
        <v>86</v>
      </c>
      <c r="AY115" s="20" t="s">
        <v>152</v>
      </c>
      <c r="BE115" s="224">
        <f>IF(O115="základní",K115,0)</f>
        <v>0</v>
      </c>
      <c r="BF115" s="224">
        <f>IF(O115="snížená",K115,0)</f>
        <v>0</v>
      </c>
      <c r="BG115" s="224">
        <f>IF(O115="zákl. přenesená",K115,0)</f>
        <v>0</v>
      </c>
      <c r="BH115" s="224">
        <f>IF(O115="sníž. přenesená",K115,0)</f>
        <v>0</v>
      </c>
      <c r="BI115" s="224">
        <f>IF(O115="nulová",K115,0)</f>
        <v>0</v>
      </c>
      <c r="BJ115" s="20" t="s">
        <v>84</v>
      </c>
      <c r="BK115" s="224">
        <f>ROUND(P115*H115,2)</f>
        <v>0</v>
      </c>
      <c r="BL115" s="20" t="s">
        <v>158</v>
      </c>
      <c r="BM115" s="223" t="s">
        <v>384</v>
      </c>
    </row>
    <row r="116" spans="1:47" s="2" customFormat="1" ht="12">
      <c r="A116" s="41"/>
      <c r="B116" s="42"/>
      <c r="C116" s="43"/>
      <c r="D116" s="225" t="s">
        <v>160</v>
      </c>
      <c r="E116" s="43"/>
      <c r="F116" s="226" t="s">
        <v>385</v>
      </c>
      <c r="G116" s="43"/>
      <c r="H116" s="43"/>
      <c r="I116" s="227"/>
      <c r="J116" s="227"/>
      <c r="K116" s="43"/>
      <c r="L116" s="43"/>
      <c r="M116" s="47"/>
      <c r="N116" s="228"/>
      <c r="O116" s="229"/>
      <c r="P116" s="87"/>
      <c r="Q116" s="87"/>
      <c r="R116" s="87"/>
      <c r="S116" s="87"/>
      <c r="T116" s="87"/>
      <c r="U116" s="87"/>
      <c r="V116" s="87"/>
      <c r="W116" s="87"/>
      <c r="X116" s="88"/>
      <c r="Y116" s="41"/>
      <c r="Z116" s="41"/>
      <c r="AA116" s="41"/>
      <c r="AB116" s="41"/>
      <c r="AC116" s="41"/>
      <c r="AD116" s="41"/>
      <c r="AE116" s="41"/>
      <c r="AT116" s="20" t="s">
        <v>160</v>
      </c>
      <c r="AU116" s="20" t="s">
        <v>86</v>
      </c>
    </row>
    <row r="117" spans="1:51" s="13" customFormat="1" ht="12">
      <c r="A117" s="13"/>
      <c r="B117" s="230"/>
      <c r="C117" s="231"/>
      <c r="D117" s="232" t="s">
        <v>162</v>
      </c>
      <c r="E117" s="233" t="s">
        <v>20</v>
      </c>
      <c r="F117" s="234" t="s">
        <v>343</v>
      </c>
      <c r="G117" s="231"/>
      <c r="H117" s="235">
        <v>2</v>
      </c>
      <c r="I117" s="236"/>
      <c r="J117" s="236"/>
      <c r="K117" s="231"/>
      <c r="L117" s="231"/>
      <c r="M117" s="237"/>
      <c r="N117" s="238"/>
      <c r="O117" s="239"/>
      <c r="P117" s="239"/>
      <c r="Q117" s="239"/>
      <c r="R117" s="239"/>
      <c r="S117" s="239"/>
      <c r="T117" s="239"/>
      <c r="U117" s="239"/>
      <c r="V117" s="239"/>
      <c r="W117" s="239"/>
      <c r="X117" s="240"/>
      <c r="Y117" s="13"/>
      <c r="Z117" s="13"/>
      <c r="AA117" s="13"/>
      <c r="AB117" s="13"/>
      <c r="AC117" s="13"/>
      <c r="AD117" s="13"/>
      <c r="AE117" s="13"/>
      <c r="AT117" s="241" t="s">
        <v>162</v>
      </c>
      <c r="AU117" s="241" t="s">
        <v>86</v>
      </c>
      <c r="AV117" s="13" t="s">
        <v>86</v>
      </c>
      <c r="AW117" s="13" t="s">
        <v>5</v>
      </c>
      <c r="AX117" s="13" t="s">
        <v>84</v>
      </c>
      <c r="AY117" s="241" t="s">
        <v>152</v>
      </c>
    </row>
    <row r="118" spans="1:65" s="2" customFormat="1" ht="24.15" customHeight="1">
      <c r="A118" s="41"/>
      <c r="B118" s="42"/>
      <c r="C118" s="211" t="s">
        <v>217</v>
      </c>
      <c r="D118" s="211" t="s">
        <v>154</v>
      </c>
      <c r="E118" s="212" t="s">
        <v>386</v>
      </c>
      <c r="F118" s="213" t="s">
        <v>387</v>
      </c>
      <c r="G118" s="214" t="s">
        <v>336</v>
      </c>
      <c r="H118" s="215">
        <v>1</v>
      </c>
      <c r="I118" s="216"/>
      <c r="J118" s="216"/>
      <c r="K118" s="217">
        <f>ROUND(P118*H118,2)</f>
        <v>0</v>
      </c>
      <c r="L118" s="213" t="s">
        <v>157</v>
      </c>
      <c r="M118" s="47"/>
      <c r="N118" s="218" t="s">
        <v>20</v>
      </c>
      <c r="O118" s="219" t="s">
        <v>45</v>
      </c>
      <c r="P118" s="220">
        <f>I118+J118</f>
        <v>0</v>
      </c>
      <c r="Q118" s="220">
        <f>ROUND(I118*H118,2)</f>
        <v>0</v>
      </c>
      <c r="R118" s="220">
        <f>ROUND(J118*H118,2)</f>
        <v>0</v>
      </c>
      <c r="S118" s="87"/>
      <c r="T118" s="221">
        <f>S118*H118</f>
        <v>0</v>
      </c>
      <c r="U118" s="221">
        <v>0</v>
      </c>
      <c r="V118" s="221">
        <f>U118*H118</f>
        <v>0</v>
      </c>
      <c r="W118" s="221">
        <v>0</v>
      </c>
      <c r="X118" s="222">
        <f>W118*H118</f>
        <v>0</v>
      </c>
      <c r="Y118" s="41"/>
      <c r="Z118" s="41"/>
      <c r="AA118" s="41"/>
      <c r="AB118" s="41"/>
      <c r="AC118" s="41"/>
      <c r="AD118" s="41"/>
      <c r="AE118" s="41"/>
      <c r="AR118" s="223" t="s">
        <v>158</v>
      </c>
      <c r="AT118" s="223" t="s">
        <v>154</v>
      </c>
      <c r="AU118" s="223" t="s">
        <v>86</v>
      </c>
      <c r="AY118" s="20" t="s">
        <v>152</v>
      </c>
      <c r="BE118" s="224">
        <f>IF(O118="základní",K118,0)</f>
        <v>0</v>
      </c>
      <c r="BF118" s="224">
        <f>IF(O118="snížená",K118,0)</f>
        <v>0</v>
      </c>
      <c r="BG118" s="224">
        <f>IF(O118="zákl. přenesená",K118,0)</f>
        <v>0</v>
      </c>
      <c r="BH118" s="224">
        <f>IF(O118="sníž. přenesená",K118,0)</f>
        <v>0</v>
      </c>
      <c r="BI118" s="224">
        <f>IF(O118="nulová",K118,0)</f>
        <v>0</v>
      </c>
      <c r="BJ118" s="20" t="s">
        <v>84</v>
      </c>
      <c r="BK118" s="224">
        <f>ROUND(P118*H118,2)</f>
        <v>0</v>
      </c>
      <c r="BL118" s="20" t="s">
        <v>158</v>
      </c>
      <c r="BM118" s="223" t="s">
        <v>388</v>
      </c>
    </row>
    <row r="119" spans="1:47" s="2" customFormat="1" ht="12">
      <c r="A119" s="41"/>
      <c r="B119" s="42"/>
      <c r="C119" s="43"/>
      <c r="D119" s="225" t="s">
        <v>160</v>
      </c>
      <c r="E119" s="43"/>
      <c r="F119" s="226" t="s">
        <v>389</v>
      </c>
      <c r="G119" s="43"/>
      <c r="H119" s="43"/>
      <c r="I119" s="227"/>
      <c r="J119" s="227"/>
      <c r="K119" s="43"/>
      <c r="L119" s="43"/>
      <c r="M119" s="47"/>
      <c r="N119" s="228"/>
      <c r="O119" s="229"/>
      <c r="P119" s="87"/>
      <c r="Q119" s="87"/>
      <c r="R119" s="87"/>
      <c r="S119" s="87"/>
      <c r="T119" s="87"/>
      <c r="U119" s="87"/>
      <c r="V119" s="87"/>
      <c r="W119" s="87"/>
      <c r="X119" s="88"/>
      <c r="Y119" s="41"/>
      <c r="Z119" s="41"/>
      <c r="AA119" s="41"/>
      <c r="AB119" s="41"/>
      <c r="AC119" s="41"/>
      <c r="AD119" s="41"/>
      <c r="AE119" s="41"/>
      <c r="AT119" s="20" t="s">
        <v>160</v>
      </c>
      <c r="AU119" s="20" t="s">
        <v>86</v>
      </c>
    </row>
    <row r="120" spans="1:51" s="13" customFormat="1" ht="12">
      <c r="A120" s="13"/>
      <c r="B120" s="230"/>
      <c r="C120" s="231"/>
      <c r="D120" s="232" t="s">
        <v>162</v>
      </c>
      <c r="E120" s="233" t="s">
        <v>20</v>
      </c>
      <c r="F120" s="234" t="s">
        <v>334</v>
      </c>
      <c r="G120" s="231"/>
      <c r="H120" s="235">
        <v>1</v>
      </c>
      <c r="I120" s="236"/>
      <c r="J120" s="236"/>
      <c r="K120" s="231"/>
      <c r="L120" s="231"/>
      <c r="M120" s="237"/>
      <c r="N120" s="238"/>
      <c r="O120" s="239"/>
      <c r="P120" s="239"/>
      <c r="Q120" s="239"/>
      <c r="R120" s="239"/>
      <c r="S120" s="239"/>
      <c r="T120" s="239"/>
      <c r="U120" s="239"/>
      <c r="V120" s="239"/>
      <c r="W120" s="239"/>
      <c r="X120" s="240"/>
      <c r="Y120" s="13"/>
      <c r="Z120" s="13"/>
      <c r="AA120" s="13"/>
      <c r="AB120" s="13"/>
      <c r="AC120" s="13"/>
      <c r="AD120" s="13"/>
      <c r="AE120" s="13"/>
      <c r="AT120" s="241" t="s">
        <v>162</v>
      </c>
      <c r="AU120" s="241" t="s">
        <v>86</v>
      </c>
      <c r="AV120" s="13" t="s">
        <v>86</v>
      </c>
      <c r="AW120" s="13" t="s">
        <v>5</v>
      </c>
      <c r="AX120" s="13" t="s">
        <v>84</v>
      </c>
      <c r="AY120" s="241" t="s">
        <v>152</v>
      </c>
    </row>
    <row r="121" spans="1:65" s="2" customFormat="1" ht="16.5" customHeight="1">
      <c r="A121" s="41"/>
      <c r="B121" s="42"/>
      <c r="C121" s="211" t="s">
        <v>222</v>
      </c>
      <c r="D121" s="211" t="s">
        <v>154</v>
      </c>
      <c r="E121" s="212" t="s">
        <v>390</v>
      </c>
      <c r="F121" s="213" t="s">
        <v>391</v>
      </c>
      <c r="G121" s="214" t="s">
        <v>336</v>
      </c>
      <c r="H121" s="215">
        <v>37</v>
      </c>
      <c r="I121" s="216"/>
      <c r="J121" s="216"/>
      <c r="K121" s="217">
        <f>ROUND(P121*H121,2)</f>
        <v>0</v>
      </c>
      <c r="L121" s="213" t="s">
        <v>20</v>
      </c>
      <c r="M121" s="47"/>
      <c r="N121" s="218" t="s">
        <v>20</v>
      </c>
      <c r="O121" s="219" t="s">
        <v>45</v>
      </c>
      <c r="P121" s="220">
        <f>I121+J121</f>
        <v>0</v>
      </c>
      <c r="Q121" s="220">
        <f>ROUND(I121*H121,2)</f>
        <v>0</v>
      </c>
      <c r="R121" s="220">
        <f>ROUND(J121*H121,2)</f>
        <v>0</v>
      </c>
      <c r="S121" s="87"/>
      <c r="T121" s="221">
        <f>S121*H121</f>
        <v>0</v>
      </c>
      <c r="U121" s="221">
        <v>0</v>
      </c>
      <c r="V121" s="221">
        <f>U121*H121</f>
        <v>0</v>
      </c>
      <c r="W121" s="221">
        <v>0</v>
      </c>
      <c r="X121" s="222">
        <f>W121*H121</f>
        <v>0</v>
      </c>
      <c r="Y121" s="41"/>
      <c r="Z121" s="41"/>
      <c r="AA121" s="41"/>
      <c r="AB121" s="41"/>
      <c r="AC121" s="41"/>
      <c r="AD121" s="41"/>
      <c r="AE121" s="41"/>
      <c r="AR121" s="223" t="s">
        <v>158</v>
      </c>
      <c r="AT121" s="223" t="s">
        <v>154</v>
      </c>
      <c r="AU121" s="223" t="s">
        <v>86</v>
      </c>
      <c r="AY121" s="20" t="s">
        <v>152</v>
      </c>
      <c r="BE121" s="224">
        <f>IF(O121="základní",K121,0)</f>
        <v>0</v>
      </c>
      <c r="BF121" s="224">
        <f>IF(O121="snížená",K121,0)</f>
        <v>0</v>
      </c>
      <c r="BG121" s="224">
        <f>IF(O121="zákl. přenesená",K121,0)</f>
        <v>0</v>
      </c>
      <c r="BH121" s="224">
        <f>IF(O121="sníž. přenesená",K121,0)</f>
        <v>0</v>
      </c>
      <c r="BI121" s="224">
        <f>IF(O121="nulová",K121,0)</f>
        <v>0</v>
      </c>
      <c r="BJ121" s="20" t="s">
        <v>84</v>
      </c>
      <c r="BK121" s="224">
        <f>ROUND(P121*H121,2)</f>
        <v>0</v>
      </c>
      <c r="BL121" s="20" t="s">
        <v>158</v>
      </c>
      <c r="BM121" s="223" t="s">
        <v>392</v>
      </c>
    </row>
    <row r="122" spans="1:47" s="2" customFormat="1" ht="12">
      <c r="A122" s="41"/>
      <c r="B122" s="42"/>
      <c r="C122" s="43"/>
      <c r="D122" s="232" t="s">
        <v>168</v>
      </c>
      <c r="E122" s="43"/>
      <c r="F122" s="242" t="s">
        <v>393</v>
      </c>
      <c r="G122" s="43"/>
      <c r="H122" s="43"/>
      <c r="I122" s="227"/>
      <c r="J122" s="227"/>
      <c r="K122" s="43"/>
      <c r="L122" s="43"/>
      <c r="M122" s="47"/>
      <c r="N122" s="228"/>
      <c r="O122" s="229"/>
      <c r="P122" s="87"/>
      <c r="Q122" s="87"/>
      <c r="R122" s="87"/>
      <c r="S122" s="87"/>
      <c r="T122" s="87"/>
      <c r="U122" s="87"/>
      <c r="V122" s="87"/>
      <c r="W122" s="87"/>
      <c r="X122" s="88"/>
      <c r="Y122" s="41"/>
      <c r="Z122" s="41"/>
      <c r="AA122" s="41"/>
      <c r="AB122" s="41"/>
      <c r="AC122" s="41"/>
      <c r="AD122" s="41"/>
      <c r="AE122" s="41"/>
      <c r="AT122" s="20" t="s">
        <v>168</v>
      </c>
      <c r="AU122" s="20" t="s">
        <v>86</v>
      </c>
    </row>
    <row r="123" spans="1:51" s="13" customFormat="1" ht="12">
      <c r="A123" s="13"/>
      <c r="B123" s="230"/>
      <c r="C123" s="231"/>
      <c r="D123" s="232" t="s">
        <v>162</v>
      </c>
      <c r="E123" s="233" t="s">
        <v>20</v>
      </c>
      <c r="F123" s="234" t="s">
        <v>394</v>
      </c>
      <c r="G123" s="231"/>
      <c r="H123" s="235">
        <v>37</v>
      </c>
      <c r="I123" s="236"/>
      <c r="J123" s="236"/>
      <c r="K123" s="231"/>
      <c r="L123" s="231"/>
      <c r="M123" s="237"/>
      <c r="N123" s="238"/>
      <c r="O123" s="239"/>
      <c r="P123" s="239"/>
      <c r="Q123" s="239"/>
      <c r="R123" s="239"/>
      <c r="S123" s="239"/>
      <c r="T123" s="239"/>
      <c r="U123" s="239"/>
      <c r="V123" s="239"/>
      <c r="W123" s="239"/>
      <c r="X123" s="240"/>
      <c r="Y123" s="13"/>
      <c r="Z123" s="13"/>
      <c r="AA123" s="13"/>
      <c r="AB123" s="13"/>
      <c r="AC123" s="13"/>
      <c r="AD123" s="13"/>
      <c r="AE123" s="13"/>
      <c r="AT123" s="241" t="s">
        <v>162</v>
      </c>
      <c r="AU123" s="241" t="s">
        <v>86</v>
      </c>
      <c r="AV123" s="13" t="s">
        <v>86</v>
      </c>
      <c r="AW123" s="13" t="s">
        <v>5</v>
      </c>
      <c r="AX123" s="13" t="s">
        <v>76</v>
      </c>
      <c r="AY123" s="241" t="s">
        <v>152</v>
      </c>
    </row>
    <row r="124" spans="1:51" s="16" customFormat="1" ht="12">
      <c r="A124" s="16"/>
      <c r="B124" s="264"/>
      <c r="C124" s="265"/>
      <c r="D124" s="232" t="s">
        <v>162</v>
      </c>
      <c r="E124" s="266" t="s">
        <v>20</v>
      </c>
      <c r="F124" s="267" t="s">
        <v>179</v>
      </c>
      <c r="G124" s="265"/>
      <c r="H124" s="268">
        <v>37</v>
      </c>
      <c r="I124" s="269"/>
      <c r="J124" s="269"/>
      <c r="K124" s="265"/>
      <c r="L124" s="265"/>
      <c r="M124" s="270"/>
      <c r="N124" s="271"/>
      <c r="O124" s="272"/>
      <c r="P124" s="272"/>
      <c r="Q124" s="272"/>
      <c r="R124" s="272"/>
      <c r="S124" s="272"/>
      <c r="T124" s="272"/>
      <c r="U124" s="272"/>
      <c r="V124" s="272"/>
      <c r="W124" s="272"/>
      <c r="X124" s="273"/>
      <c r="Y124" s="16"/>
      <c r="Z124" s="16"/>
      <c r="AA124" s="16"/>
      <c r="AB124" s="16"/>
      <c r="AC124" s="16"/>
      <c r="AD124" s="16"/>
      <c r="AE124" s="16"/>
      <c r="AT124" s="274" t="s">
        <v>162</v>
      </c>
      <c r="AU124" s="274" t="s">
        <v>86</v>
      </c>
      <c r="AV124" s="16" t="s">
        <v>158</v>
      </c>
      <c r="AW124" s="16" t="s">
        <v>5</v>
      </c>
      <c r="AX124" s="16" t="s">
        <v>84</v>
      </c>
      <c r="AY124" s="274" t="s">
        <v>152</v>
      </c>
    </row>
    <row r="125" spans="1:65" s="2" customFormat="1" ht="16.5" customHeight="1">
      <c r="A125" s="41"/>
      <c r="B125" s="42"/>
      <c r="C125" s="211" t="s">
        <v>9</v>
      </c>
      <c r="D125" s="211" t="s">
        <v>154</v>
      </c>
      <c r="E125" s="212" t="s">
        <v>395</v>
      </c>
      <c r="F125" s="213" t="s">
        <v>396</v>
      </c>
      <c r="G125" s="214" t="s">
        <v>99</v>
      </c>
      <c r="H125" s="215">
        <v>1100</v>
      </c>
      <c r="I125" s="216"/>
      <c r="J125" s="216"/>
      <c r="K125" s="217">
        <f>ROUND(P125*H125,2)</f>
        <v>0</v>
      </c>
      <c r="L125" s="213" t="s">
        <v>20</v>
      </c>
      <c r="M125" s="47"/>
      <c r="N125" s="218" t="s">
        <v>20</v>
      </c>
      <c r="O125" s="219" t="s">
        <v>45</v>
      </c>
      <c r="P125" s="220">
        <f>I125+J125</f>
        <v>0</v>
      </c>
      <c r="Q125" s="220">
        <f>ROUND(I125*H125,2)</f>
        <v>0</v>
      </c>
      <c r="R125" s="220">
        <f>ROUND(J125*H125,2)</f>
        <v>0</v>
      </c>
      <c r="S125" s="87"/>
      <c r="T125" s="221">
        <f>S125*H125</f>
        <v>0</v>
      </c>
      <c r="U125" s="221">
        <v>0</v>
      </c>
      <c r="V125" s="221">
        <f>U125*H125</f>
        <v>0</v>
      </c>
      <c r="W125" s="221">
        <v>0</v>
      </c>
      <c r="X125" s="222">
        <f>W125*H125</f>
        <v>0</v>
      </c>
      <c r="Y125" s="41"/>
      <c r="Z125" s="41"/>
      <c r="AA125" s="41"/>
      <c r="AB125" s="41"/>
      <c r="AC125" s="41"/>
      <c r="AD125" s="41"/>
      <c r="AE125" s="41"/>
      <c r="AR125" s="223" t="s">
        <v>158</v>
      </c>
      <c r="AT125" s="223" t="s">
        <v>154</v>
      </c>
      <c r="AU125" s="223" t="s">
        <v>86</v>
      </c>
      <c r="AY125" s="20" t="s">
        <v>152</v>
      </c>
      <c r="BE125" s="224">
        <f>IF(O125="základní",K125,0)</f>
        <v>0</v>
      </c>
      <c r="BF125" s="224">
        <f>IF(O125="snížená",K125,0)</f>
        <v>0</v>
      </c>
      <c r="BG125" s="224">
        <f>IF(O125="zákl. přenesená",K125,0)</f>
        <v>0</v>
      </c>
      <c r="BH125" s="224">
        <f>IF(O125="sníž. přenesená",K125,0)</f>
        <v>0</v>
      </c>
      <c r="BI125" s="224">
        <f>IF(O125="nulová",K125,0)</f>
        <v>0</v>
      </c>
      <c r="BJ125" s="20" t="s">
        <v>84</v>
      </c>
      <c r="BK125" s="224">
        <f>ROUND(P125*H125,2)</f>
        <v>0</v>
      </c>
      <c r="BL125" s="20" t="s">
        <v>158</v>
      </c>
      <c r="BM125" s="223" t="s">
        <v>397</v>
      </c>
    </row>
    <row r="126" spans="1:47" s="2" customFormat="1" ht="12">
      <c r="A126" s="41"/>
      <c r="B126" s="42"/>
      <c r="C126" s="43"/>
      <c r="D126" s="232" t="s">
        <v>168</v>
      </c>
      <c r="E126" s="43"/>
      <c r="F126" s="242" t="s">
        <v>398</v>
      </c>
      <c r="G126" s="43"/>
      <c r="H126" s="43"/>
      <c r="I126" s="227"/>
      <c r="J126" s="227"/>
      <c r="K126" s="43"/>
      <c r="L126" s="43"/>
      <c r="M126" s="47"/>
      <c r="N126" s="228"/>
      <c r="O126" s="229"/>
      <c r="P126" s="87"/>
      <c r="Q126" s="87"/>
      <c r="R126" s="87"/>
      <c r="S126" s="87"/>
      <c r="T126" s="87"/>
      <c r="U126" s="87"/>
      <c r="V126" s="87"/>
      <c r="W126" s="87"/>
      <c r="X126" s="88"/>
      <c r="Y126" s="41"/>
      <c r="Z126" s="41"/>
      <c r="AA126" s="41"/>
      <c r="AB126" s="41"/>
      <c r="AC126" s="41"/>
      <c r="AD126" s="41"/>
      <c r="AE126" s="41"/>
      <c r="AT126" s="20" t="s">
        <v>168</v>
      </c>
      <c r="AU126" s="20" t="s">
        <v>86</v>
      </c>
    </row>
    <row r="127" spans="1:51" s="13" customFormat="1" ht="12">
      <c r="A127" s="13"/>
      <c r="B127" s="230"/>
      <c r="C127" s="231"/>
      <c r="D127" s="232" t="s">
        <v>162</v>
      </c>
      <c r="E127" s="233" t="s">
        <v>20</v>
      </c>
      <c r="F127" s="234" t="s">
        <v>399</v>
      </c>
      <c r="G127" s="231"/>
      <c r="H127" s="235">
        <v>1100</v>
      </c>
      <c r="I127" s="236"/>
      <c r="J127" s="236"/>
      <c r="K127" s="231"/>
      <c r="L127" s="231"/>
      <c r="M127" s="237"/>
      <c r="N127" s="238"/>
      <c r="O127" s="239"/>
      <c r="P127" s="239"/>
      <c r="Q127" s="239"/>
      <c r="R127" s="239"/>
      <c r="S127" s="239"/>
      <c r="T127" s="239"/>
      <c r="U127" s="239"/>
      <c r="V127" s="239"/>
      <c r="W127" s="239"/>
      <c r="X127" s="240"/>
      <c r="Y127" s="13"/>
      <c r="Z127" s="13"/>
      <c r="AA127" s="13"/>
      <c r="AB127" s="13"/>
      <c r="AC127" s="13"/>
      <c r="AD127" s="13"/>
      <c r="AE127" s="13"/>
      <c r="AT127" s="241" t="s">
        <v>162</v>
      </c>
      <c r="AU127" s="241" t="s">
        <v>86</v>
      </c>
      <c r="AV127" s="13" t="s">
        <v>86</v>
      </c>
      <c r="AW127" s="13" t="s">
        <v>5</v>
      </c>
      <c r="AX127" s="13" t="s">
        <v>76</v>
      </c>
      <c r="AY127" s="241" t="s">
        <v>152</v>
      </c>
    </row>
    <row r="128" spans="1:51" s="16" customFormat="1" ht="12">
      <c r="A128" s="16"/>
      <c r="B128" s="264"/>
      <c r="C128" s="265"/>
      <c r="D128" s="232" t="s">
        <v>162</v>
      </c>
      <c r="E128" s="266" t="s">
        <v>20</v>
      </c>
      <c r="F128" s="267" t="s">
        <v>179</v>
      </c>
      <c r="G128" s="265"/>
      <c r="H128" s="268">
        <v>1100</v>
      </c>
      <c r="I128" s="269"/>
      <c r="J128" s="269"/>
      <c r="K128" s="265"/>
      <c r="L128" s="265"/>
      <c r="M128" s="270"/>
      <c r="N128" s="289"/>
      <c r="O128" s="290"/>
      <c r="P128" s="290"/>
      <c r="Q128" s="290"/>
      <c r="R128" s="290"/>
      <c r="S128" s="290"/>
      <c r="T128" s="290"/>
      <c r="U128" s="290"/>
      <c r="V128" s="290"/>
      <c r="W128" s="290"/>
      <c r="X128" s="291"/>
      <c r="Y128" s="16"/>
      <c r="Z128" s="16"/>
      <c r="AA128" s="16"/>
      <c r="AB128" s="16"/>
      <c r="AC128" s="16"/>
      <c r="AD128" s="16"/>
      <c r="AE128" s="16"/>
      <c r="AT128" s="274" t="s">
        <v>162</v>
      </c>
      <c r="AU128" s="274" t="s">
        <v>86</v>
      </c>
      <c r="AV128" s="16" t="s">
        <v>158</v>
      </c>
      <c r="AW128" s="16" t="s">
        <v>5</v>
      </c>
      <c r="AX128" s="16" t="s">
        <v>84</v>
      </c>
      <c r="AY128" s="274" t="s">
        <v>152</v>
      </c>
    </row>
    <row r="129" spans="1:31" s="2" customFormat="1" ht="6.95" customHeight="1">
      <c r="A129" s="41"/>
      <c r="B129" s="62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47"/>
      <c r="N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</sheetData>
  <sheetProtection password="CDBA" sheet="1" objects="1" scenarios="1" formatColumns="0" formatRows="0" autoFilter="0"/>
  <autoFilter ref="C82:L128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7" r:id="rId1" display="https://podminky.urs.cz/item/CS_URS_2024_01/112251101"/>
    <hyperlink ref="F91" r:id="rId2" display="https://podminky.urs.cz/item/CS_URS_2024_01/112251102"/>
    <hyperlink ref="F95" r:id="rId3" display="https://podminky.urs.cz/item/CS_URS_2024_01/112251103"/>
    <hyperlink ref="F99" r:id="rId4" display="https://podminky.urs.cz/item/CS_URS_2024_01/112251104"/>
    <hyperlink ref="F103" r:id="rId5" display="https://podminky.urs.cz/item/CS_URS_2024_01/112251105"/>
    <hyperlink ref="F107" r:id="rId6" display="https://podminky.urs.cz/item/CS_URS_2024_01/174251201"/>
    <hyperlink ref="F110" r:id="rId7" display="https://podminky.urs.cz/item/CS_URS_2024_01/174251202"/>
    <hyperlink ref="F113" r:id="rId8" display="https://podminky.urs.cz/item/CS_URS_2024_01/174251203"/>
    <hyperlink ref="F116" r:id="rId9" display="https://podminky.urs.cz/item/CS_URS_2024_01/174251204"/>
    <hyperlink ref="F119" r:id="rId10" display="https://podminky.urs.cz/item/CS_URS_2024_01/1742512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20" t="s">
        <v>92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23"/>
      <c r="AT3" s="20" t="s">
        <v>86</v>
      </c>
    </row>
    <row r="4" spans="2:46" s="1" customFormat="1" ht="24.95" customHeight="1">
      <c r="B4" s="23"/>
      <c r="D4" s="135" t="s">
        <v>101</v>
      </c>
      <c r="M4" s="23"/>
      <c r="N4" s="136" t="s">
        <v>11</v>
      </c>
      <c r="AT4" s="20" t="s">
        <v>4</v>
      </c>
    </row>
    <row r="5" spans="2:13" s="1" customFormat="1" ht="6.95" customHeight="1">
      <c r="B5" s="23"/>
      <c r="M5" s="23"/>
    </row>
    <row r="6" spans="2:13" s="1" customFormat="1" ht="12" customHeight="1">
      <c r="B6" s="23"/>
      <c r="D6" s="137" t="s">
        <v>17</v>
      </c>
      <c r="M6" s="23"/>
    </row>
    <row r="7" spans="2:13" s="1" customFormat="1" ht="16.5" customHeight="1">
      <c r="B7" s="23"/>
      <c r="E7" s="138" t="str">
        <f>'Rekapitulace zakázky'!K6</f>
        <v>VT Ostravice, Staré Město, km 25,300 - 25,600, oprava opevnění</v>
      </c>
      <c r="F7" s="137"/>
      <c r="G7" s="137"/>
      <c r="H7" s="137"/>
      <c r="M7" s="23"/>
    </row>
    <row r="8" spans="1:31" s="2" customFormat="1" ht="12" customHeight="1">
      <c r="A8" s="41"/>
      <c r="B8" s="47"/>
      <c r="C8" s="41"/>
      <c r="D8" s="137" t="s">
        <v>114</v>
      </c>
      <c r="E8" s="41"/>
      <c r="F8" s="41"/>
      <c r="G8" s="41"/>
      <c r="H8" s="41"/>
      <c r="I8" s="41"/>
      <c r="J8" s="41"/>
      <c r="K8" s="41"/>
      <c r="L8" s="41"/>
      <c r="M8" s="139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0" t="s">
        <v>400</v>
      </c>
      <c r="F9" s="41"/>
      <c r="G9" s="41"/>
      <c r="H9" s="41"/>
      <c r="I9" s="41"/>
      <c r="J9" s="41"/>
      <c r="K9" s="41"/>
      <c r="L9" s="41"/>
      <c r="M9" s="139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39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37" t="s">
        <v>19</v>
      </c>
      <c r="E11" s="41"/>
      <c r="F11" s="141" t="s">
        <v>20</v>
      </c>
      <c r="G11" s="41"/>
      <c r="H11" s="41"/>
      <c r="I11" s="137" t="s">
        <v>21</v>
      </c>
      <c r="J11" s="141" t="s">
        <v>20</v>
      </c>
      <c r="K11" s="41"/>
      <c r="L11" s="41"/>
      <c r="M11" s="139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7" t="s">
        <v>22</v>
      </c>
      <c r="E12" s="41"/>
      <c r="F12" s="141" t="s">
        <v>23</v>
      </c>
      <c r="G12" s="41"/>
      <c r="H12" s="41"/>
      <c r="I12" s="137" t="s">
        <v>24</v>
      </c>
      <c r="J12" s="142" t="str">
        <f>'Rekapitulace zakázky'!AN8</f>
        <v>11. 6. 2023</v>
      </c>
      <c r="K12" s="41"/>
      <c r="L12" s="41"/>
      <c r="M12" s="139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139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37" t="s">
        <v>26</v>
      </c>
      <c r="E14" s="41"/>
      <c r="F14" s="41"/>
      <c r="G14" s="41"/>
      <c r="H14" s="41"/>
      <c r="I14" s="137" t="s">
        <v>27</v>
      </c>
      <c r="J14" s="141" t="s">
        <v>28</v>
      </c>
      <c r="K14" s="41"/>
      <c r="L14" s="41"/>
      <c r="M14" s="139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41" t="s">
        <v>29</v>
      </c>
      <c r="F15" s="41"/>
      <c r="G15" s="41"/>
      <c r="H15" s="41"/>
      <c r="I15" s="137" t="s">
        <v>30</v>
      </c>
      <c r="J15" s="141" t="s">
        <v>20</v>
      </c>
      <c r="K15" s="41"/>
      <c r="L15" s="41"/>
      <c r="M15" s="139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39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37" t="s">
        <v>31</v>
      </c>
      <c r="E17" s="41"/>
      <c r="F17" s="41"/>
      <c r="G17" s="41"/>
      <c r="H17" s="41"/>
      <c r="I17" s="137" t="s">
        <v>27</v>
      </c>
      <c r="J17" s="36" t="str">
        <f>'Rekapitulace zakázky'!AN13</f>
        <v>Vyplň údaj</v>
      </c>
      <c r="K17" s="41"/>
      <c r="L17" s="41"/>
      <c r="M17" s="139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zakázky'!E14</f>
        <v>Vyplň údaj</v>
      </c>
      <c r="F18" s="141"/>
      <c r="G18" s="141"/>
      <c r="H18" s="141"/>
      <c r="I18" s="137" t="s">
        <v>30</v>
      </c>
      <c r="J18" s="36" t="str">
        <f>'Rekapitulace zakázky'!AN14</f>
        <v>Vyplň údaj</v>
      </c>
      <c r="K18" s="41"/>
      <c r="L18" s="41"/>
      <c r="M18" s="139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139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37" t="s">
        <v>33</v>
      </c>
      <c r="E20" s="41"/>
      <c r="F20" s="41"/>
      <c r="G20" s="41"/>
      <c r="H20" s="41"/>
      <c r="I20" s="137" t="s">
        <v>27</v>
      </c>
      <c r="J20" s="141" t="s">
        <v>34</v>
      </c>
      <c r="K20" s="41"/>
      <c r="L20" s="41"/>
      <c r="M20" s="139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41" t="s">
        <v>35</v>
      </c>
      <c r="F21" s="41"/>
      <c r="G21" s="41"/>
      <c r="H21" s="41"/>
      <c r="I21" s="137" t="s">
        <v>30</v>
      </c>
      <c r="J21" s="141" t="s">
        <v>20</v>
      </c>
      <c r="K21" s="41"/>
      <c r="L21" s="41"/>
      <c r="M21" s="139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139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37" t="s">
        <v>36</v>
      </c>
      <c r="E23" s="41"/>
      <c r="F23" s="41"/>
      <c r="G23" s="41"/>
      <c r="H23" s="41"/>
      <c r="I23" s="137" t="s">
        <v>27</v>
      </c>
      <c r="J23" s="141" t="s">
        <v>20</v>
      </c>
      <c r="K23" s="41"/>
      <c r="L23" s="41"/>
      <c r="M23" s="139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41" t="s">
        <v>37</v>
      </c>
      <c r="F24" s="41"/>
      <c r="G24" s="41"/>
      <c r="H24" s="41"/>
      <c r="I24" s="137" t="s">
        <v>30</v>
      </c>
      <c r="J24" s="141" t="s">
        <v>20</v>
      </c>
      <c r="K24" s="41"/>
      <c r="L24" s="41"/>
      <c r="M24" s="139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39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37" t="s">
        <v>38</v>
      </c>
      <c r="E26" s="41"/>
      <c r="F26" s="41"/>
      <c r="G26" s="41"/>
      <c r="H26" s="41"/>
      <c r="I26" s="41"/>
      <c r="J26" s="41"/>
      <c r="K26" s="41"/>
      <c r="L26" s="41"/>
      <c r="M26" s="139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16.5" customHeight="1">
      <c r="A27" s="143"/>
      <c r="B27" s="144"/>
      <c r="C27" s="143"/>
      <c r="D27" s="143"/>
      <c r="E27" s="145" t="s">
        <v>20</v>
      </c>
      <c r="F27" s="145"/>
      <c r="G27" s="145"/>
      <c r="H27" s="145"/>
      <c r="I27" s="143"/>
      <c r="J27" s="143"/>
      <c r="K27" s="143"/>
      <c r="L27" s="143"/>
      <c r="M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139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47"/>
      <c r="E29" s="147"/>
      <c r="F29" s="147"/>
      <c r="G29" s="147"/>
      <c r="H29" s="147"/>
      <c r="I29" s="147"/>
      <c r="J29" s="147"/>
      <c r="K29" s="147"/>
      <c r="L29" s="147"/>
      <c r="M29" s="139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2">
      <c r="A30" s="41"/>
      <c r="B30" s="47"/>
      <c r="C30" s="41"/>
      <c r="D30" s="41"/>
      <c r="E30" s="137" t="s">
        <v>119</v>
      </c>
      <c r="F30" s="41"/>
      <c r="G30" s="41"/>
      <c r="H30" s="41"/>
      <c r="I30" s="41"/>
      <c r="J30" s="41"/>
      <c r="K30" s="148">
        <f>I61</f>
        <v>0</v>
      </c>
      <c r="L30" s="41"/>
      <c r="M30" s="139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2">
      <c r="A31" s="41"/>
      <c r="B31" s="47"/>
      <c r="C31" s="41"/>
      <c r="D31" s="41"/>
      <c r="E31" s="137" t="s">
        <v>120</v>
      </c>
      <c r="F31" s="41"/>
      <c r="G31" s="41"/>
      <c r="H31" s="41"/>
      <c r="I31" s="41"/>
      <c r="J31" s="41"/>
      <c r="K31" s="148">
        <f>J61</f>
        <v>0</v>
      </c>
      <c r="L31" s="41"/>
      <c r="M31" s="139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49" t="s">
        <v>40</v>
      </c>
      <c r="E32" s="41"/>
      <c r="F32" s="41"/>
      <c r="G32" s="41"/>
      <c r="H32" s="41"/>
      <c r="I32" s="41"/>
      <c r="J32" s="41"/>
      <c r="K32" s="150">
        <f>ROUND(K83,2)</f>
        <v>0</v>
      </c>
      <c r="L32" s="41"/>
      <c r="M32" s="139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47"/>
      <c r="E33" s="147"/>
      <c r="F33" s="147"/>
      <c r="G33" s="147"/>
      <c r="H33" s="147"/>
      <c r="I33" s="147"/>
      <c r="J33" s="147"/>
      <c r="K33" s="147"/>
      <c r="L33" s="147"/>
      <c r="M33" s="139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1" t="s">
        <v>42</v>
      </c>
      <c r="G34" s="41"/>
      <c r="H34" s="41"/>
      <c r="I34" s="151" t="s">
        <v>41</v>
      </c>
      <c r="J34" s="41"/>
      <c r="K34" s="151" t="s">
        <v>43</v>
      </c>
      <c r="L34" s="41"/>
      <c r="M34" s="139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2" t="s">
        <v>44</v>
      </c>
      <c r="E35" s="137" t="s">
        <v>45</v>
      </c>
      <c r="F35" s="148">
        <f>ROUND((SUM(BE83:BE108)),2)</f>
        <v>0</v>
      </c>
      <c r="G35" s="41"/>
      <c r="H35" s="41"/>
      <c r="I35" s="153">
        <v>0.21</v>
      </c>
      <c r="J35" s="41"/>
      <c r="K35" s="148">
        <f>ROUND(((SUM(BE83:BE108))*I35),2)</f>
        <v>0</v>
      </c>
      <c r="L35" s="41"/>
      <c r="M35" s="139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37" t="s">
        <v>46</v>
      </c>
      <c r="F36" s="148">
        <f>ROUND((SUM(BF83:BF108)),2)</f>
        <v>0</v>
      </c>
      <c r="G36" s="41"/>
      <c r="H36" s="41"/>
      <c r="I36" s="153">
        <v>0.12</v>
      </c>
      <c r="J36" s="41"/>
      <c r="K36" s="148">
        <f>ROUND(((SUM(BF83:BF108))*I36),2)</f>
        <v>0</v>
      </c>
      <c r="L36" s="41"/>
      <c r="M36" s="139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37" t="s">
        <v>47</v>
      </c>
      <c r="F37" s="148">
        <f>ROUND((SUM(BG83:BG108)),2)</f>
        <v>0</v>
      </c>
      <c r="G37" s="41"/>
      <c r="H37" s="41"/>
      <c r="I37" s="153">
        <v>0.21</v>
      </c>
      <c r="J37" s="41"/>
      <c r="K37" s="148">
        <f>0</f>
        <v>0</v>
      </c>
      <c r="L37" s="41"/>
      <c r="M37" s="139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37" t="s">
        <v>48</v>
      </c>
      <c r="F38" s="148">
        <f>ROUND((SUM(BH83:BH108)),2)</f>
        <v>0</v>
      </c>
      <c r="G38" s="41"/>
      <c r="H38" s="41"/>
      <c r="I38" s="153">
        <v>0.12</v>
      </c>
      <c r="J38" s="41"/>
      <c r="K38" s="148">
        <f>0</f>
        <v>0</v>
      </c>
      <c r="L38" s="41"/>
      <c r="M38" s="139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37" t="s">
        <v>49</v>
      </c>
      <c r="F39" s="148">
        <f>ROUND((SUM(BI83:BI108)),2)</f>
        <v>0</v>
      </c>
      <c r="G39" s="41"/>
      <c r="H39" s="41"/>
      <c r="I39" s="153">
        <v>0</v>
      </c>
      <c r="J39" s="41"/>
      <c r="K39" s="148">
        <f>0</f>
        <v>0</v>
      </c>
      <c r="L39" s="41"/>
      <c r="M39" s="139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139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54"/>
      <c r="D41" s="155" t="s">
        <v>50</v>
      </c>
      <c r="E41" s="156"/>
      <c r="F41" s="156"/>
      <c r="G41" s="157" t="s">
        <v>51</v>
      </c>
      <c r="H41" s="158" t="s">
        <v>52</v>
      </c>
      <c r="I41" s="156"/>
      <c r="J41" s="156"/>
      <c r="K41" s="159">
        <f>SUM(K32:K39)</f>
        <v>0</v>
      </c>
      <c r="L41" s="160"/>
      <c r="M41" s="139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1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39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39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121</v>
      </c>
      <c r="D47" s="43"/>
      <c r="E47" s="43"/>
      <c r="F47" s="43"/>
      <c r="G47" s="43"/>
      <c r="H47" s="43"/>
      <c r="I47" s="43"/>
      <c r="J47" s="43"/>
      <c r="K47" s="43"/>
      <c r="L47" s="43"/>
      <c r="M47" s="139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39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17</v>
      </c>
      <c r="D49" s="43"/>
      <c r="E49" s="43"/>
      <c r="F49" s="43"/>
      <c r="G49" s="43"/>
      <c r="H49" s="43"/>
      <c r="I49" s="43"/>
      <c r="J49" s="43"/>
      <c r="K49" s="43"/>
      <c r="L49" s="43"/>
      <c r="M49" s="139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165" t="str">
        <f>E7</f>
        <v>VT Ostravice, Staré Město, km 25,300 - 25,600, oprava opevnění</v>
      </c>
      <c r="F50" s="35"/>
      <c r="G50" s="35"/>
      <c r="H50" s="35"/>
      <c r="I50" s="43"/>
      <c r="J50" s="43"/>
      <c r="K50" s="43"/>
      <c r="L50" s="43"/>
      <c r="M50" s="139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2" customHeight="1">
      <c r="A51" s="41"/>
      <c r="B51" s="42"/>
      <c r="C51" s="35" t="s">
        <v>114</v>
      </c>
      <c r="D51" s="43"/>
      <c r="E51" s="43"/>
      <c r="F51" s="43"/>
      <c r="G51" s="43"/>
      <c r="H51" s="43"/>
      <c r="I51" s="43"/>
      <c r="J51" s="43"/>
      <c r="K51" s="43"/>
      <c r="L51" s="43"/>
      <c r="M51" s="139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6.5" customHeight="1">
      <c r="A52" s="41"/>
      <c r="B52" s="42"/>
      <c r="C52" s="43"/>
      <c r="D52" s="43"/>
      <c r="E52" s="72" t="str">
        <f>E9</f>
        <v>22045-14XT-PA-03 - VRN</v>
      </c>
      <c r="F52" s="43"/>
      <c r="G52" s="43"/>
      <c r="H52" s="43"/>
      <c r="I52" s="43"/>
      <c r="J52" s="43"/>
      <c r="K52" s="43"/>
      <c r="L52" s="43"/>
      <c r="M52" s="139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39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2" customHeight="1">
      <c r="A54" s="41"/>
      <c r="B54" s="42"/>
      <c r="C54" s="35" t="s">
        <v>22</v>
      </c>
      <c r="D54" s="43"/>
      <c r="E54" s="43"/>
      <c r="F54" s="30" t="str">
        <f>F12</f>
        <v>k.ú. Staré Město u Frýku Místku</v>
      </c>
      <c r="G54" s="43"/>
      <c r="H54" s="43"/>
      <c r="I54" s="35" t="s">
        <v>24</v>
      </c>
      <c r="J54" s="75" t="str">
        <f>IF(J12="","",J12)</f>
        <v>11. 6. 2023</v>
      </c>
      <c r="K54" s="43"/>
      <c r="L54" s="43"/>
      <c r="M54" s="139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39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25.65" customHeight="1">
      <c r="A56" s="41"/>
      <c r="B56" s="42"/>
      <c r="C56" s="35" t="s">
        <v>26</v>
      </c>
      <c r="D56" s="43"/>
      <c r="E56" s="43"/>
      <c r="F56" s="30" t="str">
        <f>E15</f>
        <v>Povodí Odry, s.p.</v>
      </c>
      <c r="G56" s="43"/>
      <c r="H56" s="43"/>
      <c r="I56" s="35" t="s">
        <v>33</v>
      </c>
      <c r="J56" s="39" t="str">
        <f>E21</f>
        <v>Regioprojekt Brno, s.r.o.</v>
      </c>
      <c r="K56" s="43"/>
      <c r="L56" s="43"/>
      <c r="M56" s="139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15.15" customHeight="1">
      <c r="A57" s="41"/>
      <c r="B57" s="42"/>
      <c r="C57" s="35" t="s">
        <v>31</v>
      </c>
      <c r="D57" s="43"/>
      <c r="E57" s="43"/>
      <c r="F57" s="30" t="str">
        <f>IF(E18="","",E18)</f>
        <v>Vyplň údaj</v>
      </c>
      <c r="G57" s="43"/>
      <c r="H57" s="43"/>
      <c r="I57" s="35" t="s">
        <v>36</v>
      </c>
      <c r="J57" s="39" t="str">
        <f>E24</f>
        <v>Ing. Alena Petříková</v>
      </c>
      <c r="K57" s="43"/>
      <c r="L57" s="43"/>
      <c r="M57" s="139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39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29.25" customHeight="1">
      <c r="A59" s="41"/>
      <c r="B59" s="42"/>
      <c r="C59" s="166" t="s">
        <v>122</v>
      </c>
      <c r="D59" s="167"/>
      <c r="E59" s="167"/>
      <c r="F59" s="167"/>
      <c r="G59" s="167"/>
      <c r="H59" s="167"/>
      <c r="I59" s="168" t="s">
        <v>123</v>
      </c>
      <c r="J59" s="168" t="s">
        <v>124</v>
      </c>
      <c r="K59" s="168" t="s">
        <v>125</v>
      </c>
      <c r="L59" s="167"/>
      <c r="M59" s="139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39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47" s="2" customFormat="1" ht="22.8" customHeight="1">
      <c r="A61" s="41"/>
      <c r="B61" s="42"/>
      <c r="C61" s="169" t="s">
        <v>74</v>
      </c>
      <c r="D61" s="43"/>
      <c r="E61" s="43"/>
      <c r="F61" s="43"/>
      <c r="G61" s="43"/>
      <c r="H61" s="43"/>
      <c r="I61" s="105">
        <f>Q83</f>
        <v>0</v>
      </c>
      <c r="J61" s="105">
        <f>R83</f>
        <v>0</v>
      </c>
      <c r="K61" s="105">
        <f>K83</f>
        <v>0</v>
      </c>
      <c r="L61" s="43"/>
      <c r="M61" s="139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U61" s="20" t="s">
        <v>126</v>
      </c>
    </row>
    <row r="62" spans="1:31" s="9" customFormat="1" ht="24.95" customHeight="1">
      <c r="A62" s="9"/>
      <c r="B62" s="170"/>
      <c r="C62" s="171"/>
      <c r="D62" s="172" t="s">
        <v>401</v>
      </c>
      <c r="E62" s="173"/>
      <c r="F62" s="173"/>
      <c r="G62" s="173"/>
      <c r="H62" s="173"/>
      <c r="I62" s="174">
        <f>Q84</f>
        <v>0</v>
      </c>
      <c r="J62" s="174">
        <f>R84</f>
        <v>0</v>
      </c>
      <c r="K62" s="174">
        <f>K84</f>
        <v>0</v>
      </c>
      <c r="L62" s="171"/>
      <c r="M62" s="17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6"/>
      <c r="C63" s="177"/>
      <c r="D63" s="178" t="s">
        <v>402</v>
      </c>
      <c r="E63" s="179"/>
      <c r="F63" s="179"/>
      <c r="G63" s="179"/>
      <c r="H63" s="179"/>
      <c r="I63" s="180">
        <f>Q85</f>
        <v>0</v>
      </c>
      <c r="J63" s="180">
        <f>R85</f>
        <v>0</v>
      </c>
      <c r="K63" s="180">
        <f>K85</f>
        <v>0</v>
      </c>
      <c r="L63" s="177"/>
      <c r="M63" s="18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39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139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139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6" t="s">
        <v>133</v>
      </c>
      <c r="D70" s="43"/>
      <c r="E70" s="43"/>
      <c r="F70" s="43"/>
      <c r="G70" s="43"/>
      <c r="H70" s="43"/>
      <c r="I70" s="43"/>
      <c r="J70" s="43"/>
      <c r="K70" s="43"/>
      <c r="L70" s="43"/>
      <c r="M70" s="139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39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5" t="s">
        <v>17</v>
      </c>
      <c r="D72" s="43"/>
      <c r="E72" s="43"/>
      <c r="F72" s="43"/>
      <c r="G72" s="43"/>
      <c r="H72" s="43"/>
      <c r="I72" s="43"/>
      <c r="J72" s="43"/>
      <c r="K72" s="43"/>
      <c r="L72" s="43"/>
      <c r="M72" s="139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6.5" customHeight="1">
      <c r="A73" s="41"/>
      <c r="B73" s="42"/>
      <c r="C73" s="43"/>
      <c r="D73" s="43"/>
      <c r="E73" s="165" t="str">
        <f>E7</f>
        <v>VT Ostravice, Staré Město, km 25,300 - 25,600, oprava opevnění</v>
      </c>
      <c r="F73" s="35"/>
      <c r="G73" s="35"/>
      <c r="H73" s="35"/>
      <c r="I73" s="43"/>
      <c r="J73" s="43"/>
      <c r="K73" s="43"/>
      <c r="L73" s="43"/>
      <c r="M73" s="139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114</v>
      </c>
      <c r="D74" s="43"/>
      <c r="E74" s="43"/>
      <c r="F74" s="43"/>
      <c r="G74" s="43"/>
      <c r="H74" s="43"/>
      <c r="I74" s="43"/>
      <c r="J74" s="43"/>
      <c r="K74" s="43"/>
      <c r="L74" s="43"/>
      <c r="M74" s="139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22045-14XT-PA-03 - VRN</v>
      </c>
      <c r="F75" s="43"/>
      <c r="G75" s="43"/>
      <c r="H75" s="43"/>
      <c r="I75" s="43"/>
      <c r="J75" s="43"/>
      <c r="K75" s="43"/>
      <c r="L75" s="43"/>
      <c r="M75" s="139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139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22</v>
      </c>
      <c r="D77" s="43"/>
      <c r="E77" s="43"/>
      <c r="F77" s="30" t="str">
        <f>F12</f>
        <v>k.ú. Staré Město u Frýku Místku</v>
      </c>
      <c r="G77" s="43"/>
      <c r="H77" s="43"/>
      <c r="I77" s="35" t="s">
        <v>24</v>
      </c>
      <c r="J77" s="75" t="str">
        <f>IF(J12="","",J12)</f>
        <v>11. 6. 2023</v>
      </c>
      <c r="K77" s="43"/>
      <c r="L77" s="43"/>
      <c r="M77" s="139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139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25.65" customHeight="1">
      <c r="A79" s="41"/>
      <c r="B79" s="42"/>
      <c r="C79" s="35" t="s">
        <v>26</v>
      </c>
      <c r="D79" s="43"/>
      <c r="E79" s="43"/>
      <c r="F79" s="30" t="str">
        <f>E15</f>
        <v>Povodí Odry, s.p.</v>
      </c>
      <c r="G79" s="43"/>
      <c r="H79" s="43"/>
      <c r="I79" s="35" t="s">
        <v>33</v>
      </c>
      <c r="J79" s="39" t="str">
        <f>E21</f>
        <v>Regioprojekt Brno, s.r.o.</v>
      </c>
      <c r="K79" s="43"/>
      <c r="L79" s="43"/>
      <c r="M79" s="139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31</v>
      </c>
      <c r="D80" s="43"/>
      <c r="E80" s="43"/>
      <c r="F80" s="30" t="str">
        <f>IF(E18="","",E18)</f>
        <v>Vyplň údaj</v>
      </c>
      <c r="G80" s="43"/>
      <c r="H80" s="43"/>
      <c r="I80" s="35" t="s">
        <v>36</v>
      </c>
      <c r="J80" s="39" t="str">
        <f>E24</f>
        <v>Ing. Alena Petříková</v>
      </c>
      <c r="K80" s="43"/>
      <c r="L80" s="43"/>
      <c r="M80" s="139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139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2"/>
      <c r="B82" s="183"/>
      <c r="C82" s="184" t="s">
        <v>134</v>
      </c>
      <c r="D82" s="185" t="s">
        <v>59</v>
      </c>
      <c r="E82" s="185" t="s">
        <v>55</v>
      </c>
      <c r="F82" s="185" t="s">
        <v>56</v>
      </c>
      <c r="G82" s="185" t="s">
        <v>135</v>
      </c>
      <c r="H82" s="185" t="s">
        <v>136</v>
      </c>
      <c r="I82" s="185" t="s">
        <v>137</v>
      </c>
      <c r="J82" s="185" t="s">
        <v>138</v>
      </c>
      <c r="K82" s="185" t="s">
        <v>125</v>
      </c>
      <c r="L82" s="186" t="s">
        <v>139</v>
      </c>
      <c r="M82" s="187"/>
      <c r="N82" s="95" t="s">
        <v>20</v>
      </c>
      <c r="O82" s="96" t="s">
        <v>44</v>
      </c>
      <c r="P82" s="96" t="s">
        <v>140</v>
      </c>
      <c r="Q82" s="96" t="s">
        <v>141</v>
      </c>
      <c r="R82" s="96" t="s">
        <v>142</v>
      </c>
      <c r="S82" s="96" t="s">
        <v>143</v>
      </c>
      <c r="T82" s="96" t="s">
        <v>144</v>
      </c>
      <c r="U82" s="96" t="s">
        <v>145</v>
      </c>
      <c r="V82" s="96" t="s">
        <v>146</v>
      </c>
      <c r="W82" s="96" t="s">
        <v>147</v>
      </c>
      <c r="X82" s="97" t="s">
        <v>148</v>
      </c>
      <c r="Y82" s="182"/>
      <c r="Z82" s="182"/>
      <c r="AA82" s="182"/>
      <c r="AB82" s="182"/>
      <c r="AC82" s="182"/>
      <c r="AD82" s="182"/>
      <c r="AE82" s="182"/>
    </row>
    <row r="83" spans="1:63" s="2" customFormat="1" ht="22.8" customHeight="1">
      <c r="A83" s="41"/>
      <c r="B83" s="42"/>
      <c r="C83" s="102" t="s">
        <v>149</v>
      </c>
      <c r="D83" s="43"/>
      <c r="E83" s="43"/>
      <c r="F83" s="43"/>
      <c r="G83" s="43"/>
      <c r="H83" s="43"/>
      <c r="I83" s="43"/>
      <c r="J83" s="43"/>
      <c r="K83" s="188">
        <f>BK83</f>
        <v>0</v>
      </c>
      <c r="L83" s="43"/>
      <c r="M83" s="47"/>
      <c r="N83" s="98"/>
      <c r="O83" s="189"/>
      <c r="P83" s="99"/>
      <c r="Q83" s="190">
        <f>Q84</f>
        <v>0</v>
      </c>
      <c r="R83" s="190">
        <f>R84</f>
        <v>0</v>
      </c>
      <c r="S83" s="99"/>
      <c r="T83" s="191">
        <f>T84</f>
        <v>0</v>
      </c>
      <c r="U83" s="99"/>
      <c r="V83" s="191">
        <f>V84</f>
        <v>0</v>
      </c>
      <c r="W83" s="99"/>
      <c r="X83" s="192">
        <f>X84</f>
        <v>0</v>
      </c>
      <c r="Y83" s="41"/>
      <c r="Z83" s="41"/>
      <c r="AA83" s="41"/>
      <c r="AB83" s="41"/>
      <c r="AC83" s="41"/>
      <c r="AD83" s="41"/>
      <c r="AE83" s="41"/>
      <c r="AT83" s="20" t="s">
        <v>75</v>
      </c>
      <c r="AU83" s="20" t="s">
        <v>126</v>
      </c>
      <c r="BK83" s="193">
        <f>BK84</f>
        <v>0</v>
      </c>
    </row>
    <row r="84" spans="1:63" s="12" customFormat="1" ht="25.9" customHeight="1">
      <c r="A84" s="12"/>
      <c r="B84" s="194"/>
      <c r="C84" s="195"/>
      <c r="D84" s="196" t="s">
        <v>75</v>
      </c>
      <c r="E84" s="197" t="s">
        <v>403</v>
      </c>
      <c r="F84" s="197" t="s">
        <v>403</v>
      </c>
      <c r="G84" s="195"/>
      <c r="H84" s="195"/>
      <c r="I84" s="198"/>
      <c r="J84" s="198"/>
      <c r="K84" s="199">
        <f>BK84</f>
        <v>0</v>
      </c>
      <c r="L84" s="195"/>
      <c r="M84" s="200"/>
      <c r="N84" s="201"/>
      <c r="O84" s="202"/>
      <c r="P84" s="202"/>
      <c r="Q84" s="203">
        <f>Q85</f>
        <v>0</v>
      </c>
      <c r="R84" s="203">
        <f>R85</f>
        <v>0</v>
      </c>
      <c r="S84" s="202"/>
      <c r="T84" s="204">
        <f>T85</f>
        <v>0</v>
      </c>
      <c r="U84" s="202"/>
      <c r="V84" s="204">
        <f>V85</f>
        <v>0</v>
      </c>
      <c r="W84" s="202"/>
      <c r="X84" s="205">
        <f>X85</f>
        <v>0</v>
      </c>
      <c r="Y84" s="12"/>
      <c r="Z84" s="12"/>
      <c r="AA84" s="12"/>
      <c r="AB84" s="12"/>
      <c r="AC84" s="12"/>
      <c r="AD84" s="12"/>
      <c r="AE84" s="12"/>
      <c r="AR84" s="206" t="s">
        <v>185</v>
      </c>
      <c r="AT84" s="207" t="s">
        <v>75</v>
      </c>
      <c r="AU84" s="207" t="s">
        <v>76</v>
      </c>
      <c r="AY84" s="206" t="s">
        <v>152</v>
      </c>
      <c r="BK84" s="208">
        <f>BK85</f>
        <v>0</v>
      </c>
    </row>
    <row r="85" spans="1:63" s="12" customFormat="1" ht="22.8" customHeight="1">
      <c r="A85" s="12"/>
      <c r="B85" s="194"/>
      <c r="C85" s="195"/>
      <c r="D85" s="196" t="s">
        <v>75</v>
      </c>
      <c r="E85" s="209" t="s">
        <v>404</v>
      </c>
      <c r="F85" s="209" t="s">
        <v>405</v>
      </c>
      <c r="G85" s="195"/>
      <c r="H85" s="195"/>
      <c r="I85" s="198"/>
      <c r="J85" s="198"/>
      <c r="K85" s="210">
        <f>BK85</f>
        <v>0</v>
      </c>
      <c r="L85" s="195"/>
      <c r="M85" s="200"/>
      <c r="N85" s="201"/>
      <c r="O85" s="202"/>
      <c r="P85" s="202"/>
      <c r="Q85" s="203">
        <f>SUM(Q86:Q108)</f>
        <v>0</v>
      </c>
      <c r="R85" s="203">
        <f>SUM(R86:R108)</f>
        <v>0</v>
      </c>
      <c r="S85" s="202"/>
      <c r="T85" s="204">
        <f>SUM(T86:T108)</f>
        <v>0</v>
      </c>
      <c r="U85" s="202"/>
      <c r="V85" s="204">
        <f>SUM(V86:V108)</f>
        <v>0</v>
      </c>
      <c r="W85" s="202"/>
      <c r="X85" s="205">
        <f>SUM(X86:X108)</f>
        <v>0</v>
      </c>
      <c r="Y85" s="12"/>
      <c r="Z85" s="12"/>
      <c r="AA85" s="12"/>
      <c r="AB85" s="12"/>
      <c r="AC85" s="12"/>
      <c r="AD85" s="12"/>
      <c r="AE85" s="12"/>
      <c r="AR85" s="206" t="s">
        <v>185</v>
      </c>
      <c r="AT85" s="207" t="s">
        <v>75</v>
      </c>
      <c r="AU85" s="207" t="s">
        <v>84</v>
      </c>
      <c r="AY85" s="206" t="s">
        <v>152</v>
      </c>
      <c r="BK85" s="208">
        <f>SUM(BK86:BK108)</f>
        <v>0</v>
      </c>
    </row>
    <row r="86" spans="1:65" s="2" customFormat="1" ht="16.5" customHeight="1">
      <c r="A86" s="41"/>
      <c r="B86" s="42"/>
      <c r="C86" s="211" t="s">
        <v>84</v>
      </c>
      <c r="D86" s="211" t="s">
        <v>154</v>
      </c>
      <c r="E86" s="212" t="s">
        <v>406</v>
      </c>
      <c r="F86" s="213" t="s">
        <v>407</v>
      </c>
      <c r="G86" s="214" t="s">
        <v>166</v>
      </c>
      <c r="H86" s="215">
        <v>1</v>
      </c>
      <c r="I86" s="216"/>
      <c r="J86" s="216"/>
      <c r="K86" s="217">
        <f>ROUND(P86*H86,2)</f>
        <v>0</v>
      </c>
      <c r="L86" s="213" t="s">
        <v>20</v>
      </c>
      <c r="M86" s="47"/>
      <c r="N86" s="218" t="s">
        <v>20</v>
      </c>
      <c r="O86" s="219" t="s">
        <v>45</v>
      </c>
      <c r="P86" s="220">
        <f>I86+J86</f>
        <v>0</v>
      </c>
      <c r="Q86" s="220">
        <f>ROUND(I86*H86,2)</f>
        <v>0</v>
      </c>
      <c r="R86" s="220">
        <f>ROUND(J86*H86,2)</f>
        <v>0</v>
      </c>
      <c r="S86" s="87"/>
      <c r="T86" s="221">
        <f>S86*H86</f>
        <v>0</v>
      </c>
      <c r="U86" s="221">
        <v>0</v>
      </c>
      <c r="V86" s="221">
        <f>U86*H86</f>
        <v>0</v>
      </c>
      <c r="W86" s="221">
        <v>0</v>
      </c>
      <c r="X86" s="222">
        <f>W86*H86</f>
        <v>0</v>
      </c>
      <c r="Y86" s="41"/>
      <c r="Z86" s="41"/>
      <c r="AA86" s="41"/>
      <c r="AB86" s="41"/>
      <c r="AC86" s="41"/>
      <c r="AD86" s="41"/>
      <c r="AE86" s="41"/>
      <c r="AR86" s="223" t="s">
        <v>158</v>
      </c>
      <c r="AT86" s="223" t="s">
        <v>154</v>
      </c>
      <c r="AU86" s="223" t="s">
        <v>86</v>
      </c>
      <c r="AY86" s="20" t="s">
        <v>152</v>
      </c>
      <c r="BE86" s="224">
        <f>IF(O86="základní",K86,0)</f>
        <v>0</v>
      </c>
      <c r="BF86" s="224">
        <f>IF(O86="snížená",K86,0)</f>
        <v>0</v>
      </c>
      <c r="BG86" s="224">
        <f>IF(O86="zákl. přenesená",K86,0)</f>
        <v>0</v>
      </c>
      <c r="BH86" s="224">
        <f>IF(O86="sníž. přenesená",K86,0)</f>
        <v>0</v>
      </c>
      <c r="BI86" s="224">
        <f>IF(O86="nulová",K86,0)</f>
        <v>0</v>
      </c>
      <c r="BJ86" s="20" t="s">
        <v>84</v>
      </c>
      <c r="BK86" s="224">
        <f>ROUND(P86*H86,2)</f>
        <v>0</v>
      </c>
      <c r="BL86" s="20" t="s">
        <v>158</v>
      </c>
      <c r="BM86" s="223" t="s">
        <v>408</v>
      </c>
    </row>
    <row r="87" spans="1:65" s="2" customFormat="1" ht="21.75" customHeight="1">
      <c r="A87" s="41"/>
      <c r="B87" s="42"/>
      <c r="C87" s="211" t="s">
        <v>86</v>
      </c>
      <c r="D87" s="211" t="s">
        <v>154</v>
      </c>
      <c r="E87" s="212" t="s">
        <v>409</v>
      </c>
      <c r="F87" s="213" t="s">
        <v>410</v>
      </c>
      <c r="G87" s="214" t="s">
        <v>166</v>
      </c>
      <c r="H87" s="215">
        <v>1</v>
      </c>
      <c r="I87" s="216"/>
      <c r="J87" s="216"/>
      <c r="K87" s="217">
        <f>ROUND(P87*H87,2)</f>
        <v>0</v>
      </c>
      <c r="L87" s="213" t="s">
        <v>20</v>
      </c>
      <c r="M87" s="47"/>
      <c r="N87" s="218" t="s">
        <v>20</v>
      </c>
      <c r="O87" s="219" t="s">
        <v>45</v>
      </c>
      <c r="P87" s="220">
        <f>I87+J87</f>
        <v>0</v>
      </c>
      <c r="Q87" s="220">
        <f>ROUND(I87*H87,2)</f>
        <v>0</v>
      </c>
      <c r="R87" s="220">
        <f>ROUND(J87*H87,2)</f>
        <v>0</v>
      </c>
      <c r="S87" s="87"/>
      <c r="T87" s="221">
        <f>S87*H87</f>
        <v>0</v>
      </c>
      <c r="U87" s="221">
        <v>0</v>
      </c>
      <c r="V87" s="221">
        <f>U87*H87</f>
        <v>0</v>
      </c>
      <c r="W87" s="221">
        <v>0</v>
      </c>
      <c r="X87" s="222">
        <f>W87*H87</f>
        <v>0</v>
      </c>
      <c r="Y87" s="41"/>
      <c r="Z87" s="41"/>
      <c r="AA87" s="41"/>
      <c r="AB87" s="41"/>
      <c r="AC87" s="41"/>
      <c r="AD87" s="41"/>
      <c r="AE87" s="41"/>
      <c r="AR87" s="223" t="s">
        <v>158</v>
      </c>
      <c r="AT87" s="223" t="s">
        <v>154</v>
      </c>
      <c r="AU87" s="223" t="s">
        <v>86</v>
      </c>
      <c r="AY87" s="20" t="s">
        <v>152</v>
      </c>
      <c r="BE87" s="224">
        <f>IF(O87="základní",K87,0)</f>
        <v>0</v>
      </c>
      <c r="BF87" s="224">
        <f>IF(O87="snížená",K87,0)</f>
        <v>0</v>
      </c>
      <c r="BG87" s="224">
        <f>IF(O87="zákl. přenesená",K87,0)</f>
        <v>0</v>
      </c>
      <c r="BH87" s="224">
        <f>IF(O87="sníž. přenesená",K87,0)</f>
        <v>0</v>
      </c>
      <c r="BI87" s="224">
        <f>IF(O87="nulová",K87,0)</f>
        <v>0</v>
      </c>
      <c r="BJ87" s="20" t="s">
        <v>84</v>
      </c>
      <c r="BK87" s="224">
        <f>ROUND(P87*H87,2)</f>
        <v>0</v>
      </c>
      <c r="BL87" s="20" t="s">
        <v>158</v>
      </c>
      <c r="BM87" s="223" t="s">
        <v>411</v>
      </c>
    </row>
    <row r="88" spans="1:65" s="2" customFormat="1" ht="24.15" customHeight="1">
      <c r="A88" s="41"/>
      <c r="B88" s="42"/>
      <c r="C88" s="211" t="s">
        <v>170</v>
      </c>
      <c r="D88" s="211" t="s">
        <v>154</v>
      </c>
      <c r="E88" s="212" t="s">
        <v>412</v>
      </c>
      <c r="F88" s="213" t="s">
        <v>413</v>
      </c>
      <c r="G88" s="214" t="s">
        <v>166</v>
      </c>
      <c r="H88" s="215">
        <v>1</v>
      </c>
      <c r="I88" s="216"/>
      <c r="J88" s="216"/>
      <c r="K88" s="217">
        <f>ROUND(P88*H88,2)</f>
        <v>0</v>
      </c>
      <c r="L88" s="213" t="s">
        <v>20</v>
      </c>
      <c r="M88" s="47"/>
      <c r="N88" s="218" t="s">
        <v>20</v>
      </c>
      <c r="O88" s="219" t="s">
        <v>45</v>
      </c>
      <c r="P88" s="220">
        <f>I88+J88</f>
        <v>0</v>
      </c>
      <c r="Q88" s="220">
        <f>ROUND(I88*H88,2)</f>
        <v>0</v>
      </c>
      <c r="R88" s="220">
        <f>ROUND(J88*H88,2)</f>
        <v>0</v>
      </c>
      <c r="S88" s="87"/>
      <c r="T88" s="221">
        <f>S88*H88</f>
        <v>0</v>
      </c>
      <c r="U88" s="221">
        <v>0</v>
      </c>
      <c r="V88" s="221">
        <f>U88*H88</f>
        <v>0</v>
      </c>
      <c r="W88" s="221">
        <v>0</v>
      </c>
      <c r="X88" s="222">
        <f>W88*H88</f>
        <v>0</v>
      </c>
      <c r="Y88" s="41"/>
      <c r="Z88" s="41"/>
      <c r="AA88" s="41"/>
      <c r="AB88" s="41"/>
      <c r="AC88" s="41"/>
      <c r="AD88" s="41"/>
      <c r="AE88" s="41"/>
      <c r="AR88" s="223" t="s">
        <v>414</v>
      </c>
      <c r="AT88" s="223" t="s">
        <v>154</v>
      </c>
      <c r="AU88" s="223" t="s">
        <v>86</v>
      </c>
      <c r="AY88" s="20" t="s">
        <v>152</v>
      </c>
      <c r="BE88" s="224">
        <f>IF(O88="základní",K88,0)</f>
        <v>0</v>
      </c>
      <c r="BF88" s="224">
        <f>IF(O88="snížená",K88,0)</f>
        <v>0</v>
      </c>
      <c r="BG88" s="224">
        <f>IF(O88="zákl. přenesená",K88,0)</f>
        <v>0</v>
      </c>
      <c r="BH88" s="224">
        <f>IF(O88="sníž. přenesená",K88,0)</f>
        <v>0</v>
      </c>
      <c r="BI88" s="224">
        <f>IF(O88="nulová",K88,0)</f>
        <v>0</v>
      </c>
      <c r="BJ88" s="20" t="s">
        <v>84</v>
      </c>
      <c r="BK88" s="224">
        <f>ROUND(P88*H88,2)</f>
        <v>0</v>
      </c>
      <c r="BL88" s="20" t="s">
        <v>414</v>
      </c>
      <c r="BM88" s="223" t="s">
        <v>415</v>
      </c>
    </row>
    <row r="89" spans="1:47" s="2" customFormat="1" ht="12">
      <c r="A89" s="41"/>
      <c r="B89" s="42"/>
      <c r="C89" s="43"/>
      <c r="D89" s="232" t="s">
        <v>168</v>
      </c>
      <c r="E89" s="43"/>
      <c r="F89" s="242" t="s">
        <v>416</v>
      </c>
      <c r="G89" s="43"/>
      <c r="H89" s="43"/>
      <c r="I89" s="227"/>
      <c r="J89" s="227"/>
      <c r="K89" s="43"/>
      <c r="L89" s="43"/>
      <c r="M89" s="47"/>
      <c r="N89" s="228"/>
      <c r="O89" s="229"/>
      <c r="P89" s="87"/>
      <c r="Q89" s="87"/>
      <c r="R89" s="87"/>
      <c r="S89" s="87"/>
      <c r="T89" s="87"/>
      <c r="U89" s="87"/>
      <c r="V89" s="87"/>
      <c r="W89" s="87"/>
      <c r="X89" s="88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86</v>
      </c>
    </row>
    <row r="90" spans="1:65" s="2" customFormat="1" ht="16.5" customHeight="1">
      <c r="A90" s="41"/>
      <c r="B90" s="42"/>
      <c r="C90" s="211" t="s">
        <v>158</v>
      </c>
      <c r="D90" s="211" t="s">
        <v>154</v>
      </c>
      <c r="E90" s="212" t="s">
        <v>417</v>
      </c>
      <c r="F90" s="213" t="s">
        <v>418</v>
      </c>
      <c r="G90" s="214" t="s">
        <v>166</v>
      </c>
      <c r="H90" s="215">
        <v>1</v>
      </c>
      <c r="I90" s="216"/>
      <c r="J90" s="216"/>
      <c r="K90" s="217">
        <f>ROUND(P90*H90,2)</f>
        <v>0</v>
      </c>
      <c r="L90" s="213" t="s">
        <v>20</v>
      </c>
      <c r="M90" s="47"/>
      <c r="N90" s="218" t="s">
        <v>20</v>
      </c>
      <c r="O90" s="219" t="s">
        <v>45</v>
      </c>
      <c r="P90" s="220">
        <f>I90+J90</f>
        <v>0</v>
      </c>
      <c r="Q90" s="220">
        <f>ROUND(I90*H90,2)</f>
        <v>0</v>
      </c>
      <c r="R90" s="220">
        <f>ROUND(J90*H90,2)</f>
        <v>0</v>
      </c>
      <c r="S90" s="87"/>
      <c r="T90" s="221">
        <f>S90*H90</f>
        <v>0</v>
      </c>
      <c r="U90" s="221">
        <v>0</v>
      </c>
      <c r="V90" s="221">
        <f>U90*H90</f>
        <v>0</v>
      </c>
      <c r="W90" s="221">
        <v>0</v>
      </c>
      <c r="X90" s="222">
        <f>W90*H90</f>
        <v>0</v>
      </c>
      <c r="Y90" s="41"/>
      <c r="Z90" s="41"/>
      <c r="AA90" s="41"/>
      <c r="AB90" s="41"/>
      <c r="AC90" s="41"/>
      <c r="AD90" s="41"/>
      <c r="AE90" s="41"/>
      <c r="AR90" s="223" t="s">
        <v>158</v>
      </c>
      <c r="AT90" s="223" t="s">
        <v>154</v>
      </c>
      <c r="AU90" s="223" t="s">
        <v>86</v>
      </c>
      <c r="AY90" s="20" t="s">
        <v>152</v>
      </c>
      <c r="BE90" s="224">
        <f>IF(O90="základní",K90,0)</f>
        <v>0</v>
      </c>
      <c r="BF90" s="224">
        <f>IF(O90="snížená",K90,0)</f>
        <v>0</v>
      </c>
      <c r="BG90" s="224">
        <f>IF(O90="zákl. přenesená",K90,0)</f>
        <v>0</v>
      </c>
      <c r="BH90" s="224">
        <f>IF(O90="sníž. přenesená",K90,0)</f>
        <v>0</v>
      </c>
      <c r="BI90" s="224">
        <f>IF(O90="nulová",K90,0)</f>
        <v>0</v>
      </c>
      <c r="BJ90" s="20" t="s">
        <v>84</v>
      </c>
      <c r="BK90" s="224">
        <f>ROUND(P90*H90,2)</f>
        <v>0</v>
      </c>
      <c r="BL90" s="20" t="s">
        <v>158</v>
      </c>
      <c r="BM90" s="223" t="s">
        <v>419</v>
      </c>
    </row>
    <row r="91" spans="1:47" s="2" customFormat="1" ht="12">
      <c r="A91" s="41"/>
      <c r="B91" s="42"/>
      <c r="C91" s="43"/>
      <c r="D91" s="232" t="s">
        <v>168</v>
      </c>
      <c r="E91" s="43"/>
      <c r="F91" s="242" t="s">
        <v>420</v>
      </c>
      <c r="G91" s="43"/>
      <c r="H91" s="43"/>
      <c r="I91" s="227"/>
      <c r="J91" s="227"/>
      <c r="K91" s="43"/>
      <c r="L91" s="43"/>
      <c r="M91" s="47"/>
      <c r="N91" s="228"/>
      <c r="O91" s="229"/>
      <c r="P91" s="87"/>
      <c r="Q91" s="87"/>
      <c r="R91" s="87"/>
      <c r="S91" s="87"/>
      <c r="T91" s="87"/>
      <c r="U91" s="87"/>
      <c r="V91" s="87"/>
      <c r="W91" s="87"/>
      <c r="X91" s="88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86</v>
      </c>
    </row>
    <row r="92" spans="1:65" s="2" customFormat="1" ht="24.15" customHeight="1">
      <c r="A92" s="41"/>
      <c r="B92" s="42"/>
      <c r="C92" s="211" t="s">
        <v>185</v>
      </c>
      <c r="D92" s="211" t="s">
        <v>154</v>
      </c>
      <c r="E92" s="212" t="s">
        <v>421</v>
      </c>
      <c r="F92" s="213" t="s">
        <v>422</v>
      </c>
      <c r="G92" s="214" t="s">
        <v>166</v>
      </c>
      <c r="H92" s="215">
        <v>1</v>
      </c>
      <c r="I92" s="216"/>
      <c r="J92" s="216"/>
      <c r="K92" s="217">
        <f>ROUND(P92*H92,2)</f>
        <v>0</v>
      </c>
      <c r="L92" s="213" t="s">
        <v>20</v>
      </c>
      <c r="M92" s="47"/>
      <c r="N92" s="218" t="s">
        <v>20</v>
      </c>
      <c r="O92" s="219" t="s">
        <v>45</v>
      </c>
      <c r="P92" s="220">
        <f>I92+J92</f>
        <v>0</v>
      </c>
      <c r="Q92" s="220">
        <f>ROUND(I92*H92,2)</f>
        <v>0</v>
      </c>
      <c r="R92" s="220">
        <f>ROUND(J92*H92,2)</f>
        <v>0</v>
      </c>
      <c r="S92" s="87"/>
      <c r="T92" s="221">
        <f>S92*H92</f>
        <v>0</v>
      </c>
      <c r="U92" s="221">
        <v>0</v>
      </c>
      <c r="V92" s="221">
        <f>U92*H92</f>
        <v>0</v>
      </c>
      <c r="W92" s="221">
        <v>0</v>
      </c>
      <c r="X92" s="222">
        <f>W92*H92</f>
        <v>0</v>
      </c>
      <c r="Y92" s="41"/>
      <c r="Z92" s="41"/>
      <c r="AA92" s="41"/>
      <c r="AB92" s="41"/>
      <c r="AC92" s="41"/>
      <c r="AD92" s="41"/>
      <c r="AE92" s="41"/>
      <c r="AR92" s="223" t="s">
        <v>158</v>
      </c>
      <c r="AT92" s="223" t="s">
        <v>154</v>
      </c>
      <c r="AU92" s="223" t="s">
        <v>86</v>
      </c>
      <c r="AY92" s="20" t="s">
        <v>152</v>
      </c>
      <c r="BE92" s="224">
        <f>IF(O92="základní",K92,0)</f>
        <v>0</v>
      </c>
      <c r="BF92" s="224">
        <f>IF(O92="snížená",K92,0)</f>
        <v>0</v>
      </c>
      <c r="BG92" s="224">
        <f>IF(O92="zákl. přenesená",K92,0)</f>
        <v>0</v>
      </c>
      <c r="BH92" s="224">
        <f>IF(O92="sníž. přenesená",K92,0)</f>
        <v>0</v>
      </c>
      <c r="BI92" s="224">
        <f>IF(O92="nulová",K92,0)</f>
        <v>0</v>
      </c>
      <c r="BJ92" s="20" t="s">
        <v>84</v>
      </c>
      <c r="BK92" s="224">
        <f>ROUND(P92*H92,2)</f>
        <v>0</v>
      </c>
      <c r="BL92" s="20" t="s">
        <v>158</v>
      </c>
      <c r="BM92" s="223" t="s">
        <v>423</v>
      </c>
    </row>
    <row r="93" spans="1:51" s="13" customFormat="1" ht="12">
      <c r="A93" s="13"/>
      <c r="B93" s="230"/>
      <c r="C93" s="231"/>
      <c r="D93" s="232" t="s">
        <v>162</v>
      </c>
      <c r="E93" s="233" t="s">
        <v>20</v>
      </c>
      <c r="F93" s="234" t="s">
        <v>84</v>
      </c>
      <c r="G93" s="231"/>
      <c r="H93" s="235">
        <v>1</v>
      </c>
      <c r="I93" s="236"/>
      <c r="J93" s="236"/>
      <c r="K93" s="231"/>
      <c r="L93" s="231"/>
      <c r="M93" s="237"/>
      <c r="N93" s="238"/>
      <c r="O93" s="239"/>
      <c r="P93" s="239"/>
      <c r="Q93" s="239"/>
      <c r="R93" s="239"/>
      <c r="S93" s="239"/>
      <c r="T93" s="239"/>
      <c r="U93" s="239"/>
      <c r="V93" s="239"/>
      <c r="W93" s="239"/>
      <c r="X93" s="240"/>
      <c r="Y93" s="13"/>
      <c r="Z93" s="13"/>
      <c r="AA93" s="13"/>
      <c r="AB93" s="13"/>
      <c r="AC93" s="13"/>
      <c r="AD93" s="13"/>
      <c r="AE93" s="13"/>
      <c r="AT93" s="241" t="s">
        <v>162</v>
      </c>
      <c r="AU93" s="241" t="s">
        <v>86</v>
      </c>
      <c r="AV93" s="13" t="s">
        <v>86</v>
      </c>
      <c r="AW93" s="13" t="s">
        <v>5</v>
      </c>
      <c r="AX93" s="13" t="s">
        <v>84</v>
      </c>
      <c r="AY93" s="241" t="s">
        <v>152</v>
      </c>
    </row>
    <row r="94" spans="1:65" s="2" customFormat="1" ht="16.5" customHeight="1">
      <c r="A94" s="41"/>
      <c r="B94" s="42"/>
      <c r="C94" s="211" t="s">
        <v>190</v>
      </c>
      <c r="D94" s="211" t="s">
        <v>154</v>
      </c>
      <c r="E94" s="212" t="s">
        <v>424</v>
      </c>
      <c r="F94" s="213" t="s">
        <v>425</v>
      </c>
      <c r="G94" s="214" t="s">
        <v>166</v>
      </c>
      <c r="H94" s="215">
        <v>1</v>
      </c>
      <c r="I94" s="216"/>
      <c r="J94" s="216"/>
      <c r="K94" s="217">
        <f>ROUND(P94*H94,2)</f>
        <v>0</v>
      </c>
      <c r="L94" s="213" t="s">
        <v>20</v>
      </c>
      <c r="M94" s="47"/>
      <c r="N94" s="218" t="s">
        <v>20</v>
      </c>
      <c r="O94" s="219" t="s">
        <v>45</v>
      </c>
      <c r="P94" s="220">
        <f>I94+J94</f>
        <v>0</v>
      </c>
      <c r="Q94" s="220">
        <f>ROUND(I94*H94,2)</f>
        <v>0</v>
      </c>
      <c r="R94" s="220">
        <f>ROUND(J94*H94,2)</f>
        <v>0</v>
      </c>
      <c r="S94" s="87"/>
      <c r="T94" s="221">
        <f>S94*H94</f>
        <v>0</v>
      </c>
      <c r="U94" s="221">
        <v>0</v>
      </c>
      <c r="V94" s="221">
        <f>U94*H94</f>
        <v>0</v>
      </c>
      <c r="W94" s="221">
        <v>0</v>
      </c>
      <c r="X94" s="222">
        <f>W94*H94</f>
        <v>0</v>
      </c>
      <c r="Y94" s="41"/>
      <c r="Z94" s="41"/>
      <c r="AA94" s="41"/>
      <c r="AB94" s="41"/>
      <c r="AC94" s="41"/>
      <c r="AD94" s="41"/>
      <c r="AE94" s="41"/>
      <c r="AR94" s="223" t="s">
        <v>158</v>
      </c>
      <c r="AT94" s="223" t="s">
        <v>154</v>
      </c>
      <c r="AU94" s="223" t="s">
        <v>86</v>
      </c>
      <c r="AY94" s="20" t="s">
        <v>152</v>
      </c>
      <c r="BE94" s="224">
        <f>IF(O94="základní",K94,0)</f>
        <v>0</v>
      </c>
      <c r="BF94" s="224">
        <f>IF(O94="snížená",K94,0)</f>
        <v>0</v>
      </c>
      <c r="BG94" s="224">
        <f>IF(O94="zákl. přenesená",K94,0)</f>
        <v>0</v>
      </c>
      <c r="BH94" s="224">
        <f>IF(O94="sníž. přenesená",K94,0)</f>
        <v>0</v>
      </c>
      <c r="BI94" s="224">
        <f>IF(O94="nulová",K94,0)</f>
        <v>0</v>
      </c>
      <c r="BJ94" s="20" t="s">
        <v>84</v>
      </c>
      <c r="BK94" s="224">
        <f>ROUND(P94*H94,2)</f>
        <v>0</v>
      </c>
      <c r="BL94" s="20" t="s">
        <v>158</v>
      </c>
      <c r="BM94" s="223" t="s">
        <v>426</v>
      </c>
    </row>
    <row r="95" spans="1:47" s="2" customFormat="1" ht="12">
      <c r="A95" s="41"/>
      <c r="B95" s="42"/>
      <c r="C95" s="43"/>
      <c r="D95" s="232" t="s">
        <v>168</v>
      </c>
      <c r="E95" s="43"/>
      <c r="F95" s="242" t="s">
        <v>427</v>
      </c>
      <c r="G95" s="43"/>
      <c r="H95" s="43"/>
      <c r="I95" s="227"/>
      <c r="J95" s="227"/>
      <c r="K95" s="43"/>
      <c r="L95" s="43"/>
      <c r="M95" s="47"/>
      <c r="N95" s="228"/>
      <c r="O95" s="229"/>
      <c r="P95" s="87"/>
      <c r="Q95" s="87"/>
      <c r="R95" s="87"/>
      <c r="S95" s="87"/>
      <c r="T95" s="87"/>
      <c r="U95" s="87"/>
      <c r="V95" s="87"/>
      <c r="W95" s="87"/>
      <c r="X95" s="88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86</v>
      </c>
    </row>
    <row r="96" spans="1:65" s="2" customFormat="1" ht="16.5" customHeight="1">
      <c r="A96" s="41"/>
      <c r="B96" s="42"/>
      <c r="C96" s="211" t="s">
        <v>197</v>
      </c>
      <c r="D96" s="211" t="s">
        <v>154</v>
      </c>
      <c r="E96" s="212" t="s">
        <v>428</v>
      </c>
      <c r="F96" s="213" t="s">
        <v>429</v>
      </c>
      <c r="G96" s="214" t="s">
        <v>166</v>
      </c>
      <c r="H96" s="215">
        <v>1</v>
      </c>
      <c r="I96" s="216"/>
      <c r="J96" s="216"/>
      <c r="K96" s="217">
        <f>ROUND(P96*H96,2)</f>
        <v>0</v>
      </c>
      <c r="L96" s="213" t="s">
        <v>20</v>
      </c>
      <c r="M96" s="47"/>
      <c r="N96" s="218" t="s">
        <v>20</v>
      </c>
      <c r="O96" s="219" t="s">
        <v>45</v>
      </c>
      <c r="P96" s="220">
        <f>I96+J96</f>
        <v>0</v>
      </c>
      <c r="Q96" s="220">
        <f>ROUND(I96*H96,2)</f>
        <v>0</v>
      </c>
      <c r="R96" s="220">
        <f>ROUND(J96*H96,2)</f>
        <v>0</v>
      </c>
      <c r="S96" s="87"/>
      <c r="T96" s="221">
        <f>S96*H96</f>
        <v>0</v>
      </c>
      <c r="U96" s="221">
        <v>0</v>
      </c>
      <c r="V96" s="221">
        <f>U96*H96</f>
        <v>0</v>
      </c>
      <c r="W96" s="221">
        <v>0</v>
      </c>
      <c r="X96" s="222">
        <f>W96*H96</f>
        <v>0</v>
      </c>
      <c r="Y96" s="41"/>
      <c r="Z96" s="41"/>
      <c r="AA96" s="41"/>
      <c r="AB96" s="41"/>
      <c r="AC96" s="41"/>
      <c r="AD96" s="41"/>
      <c r="AE96" s="41"/>
      <c r="AR96" s="223" t="s">
        <v>158</v>
      </c>
      <c r="AT96" s="223" t="s">
        <v>154</v>
      </c>
      <c r="AU96" s="223" t="s">
        <v>86</v>
      </c>
      <c r="AY96" s="20" t="s">
        <v>152</v>
      </c>
      <c r="BE96" s="224">
        <f>IF(O96="základní",K96,0)</f>
        <v>0</v>
      </c>
      <c r="BF96" s="224">
        <f>IF(O96="snížená",K96,0)</f>
        <v>0</v>
      </c>
      <c r="BG96" s="224">
        <f>IF(O96="zákl. přenesená",K96,0)</f>
        <v>0</v>
      </c>
      <c r="BH96" s="224">
        <f>IF(O96="sníž. přenesená",K96,0)</f>
        <v>0</v>
      </c>
      <c r="BI96" s="224">
        <f>IF(O96="nulová",K96,0)</f>
        <v>0</v>
      </c>
      <c r="BJ96" s="20" t="s">
        <v>84</v>
      </c>
      <c r="BK96" s="224">
        <f>ROUND(P96*H96,2)</f>
        <v>0</v>
      </c>
      <c r="BL96" s="20" t="s">
        <v>158</v>
      </c>
      <c r="BM96" s="223" t="s">
        <v>430</v>
      </c>
    </row>
    <row r="97" spans="1:65" s="2" customFormat="1" ht="16.5" customHeight="1">
      <c r="A97" s="41"/>
      <c r="B97" s="42"/>
      <c r="C97" s="211" t="s">
        <v>206</v>
      </c>
      <c r="D97" s="211" t="s">
        <v>154</v>
      </c>
      <c r="E97" s="212" t="s">
        <v>431</v>
      </c>
      <c r="F97" s="213" t="s">
        <v>432</v>
      </c>
      <c r="G97" s="214" t="s">
        <v>166</v>
      </c>
      <c r="H97" s="215">
        <v>1</v>
      </c>
      <c r="I97" s="216"/>
      <c r="J97" s="216"/>
      <c r="K97" s="217">
        <f>ROUND(P97*H97,2)</f>
        <v>0</v>
      </c>
      <c r="L97" s="213" t="s">
        <v>20</v>
      </c>
      <c r="M97" s="47"/>
      <c r="N97" s="218" t="s">
        <v>20</v>
      </c>
      <c r="O97" s="219" t="s">
        <v>45</v>
      </c>
      <c r="P97" s="220">
        <f>I97+J97</f>
        <v>0</v>
      </c>
      <c r="Q97" s="220">
        <f>ROUND(I97*H97,2)</f>
        <v>0</v>
      </c>
      <c r="R97" s="220">
        <f>ROUND(J97*H97,2)</f>
        <v>0</v>
      </c>
      <c r="S97" s="87"/>
      <c r="T97" s="221">
        <f>S97*H97</f>
        <v>0</v>
      </c>
      <c r="U97" s="221">
        <v>0</v>
      </c>
      <c r="V97" s="221">
        <f>U97*H97</f>
        <v>0</v>
      </c>
      <c r="W97" s="221">
        <v>0</v>
      </c>
      <c r="X97" s="222">
        <f>W97*H97</f>
        <v>0</v>
      </c>
      <c r="Y97" s="41"/>
      <c r="Z97" s="41"/>
      <c r="AA97" s="41"/>
      <c r="AB97" s="41"/>
      <c r="AC97" s="41"/>
      <c r="AD97" s="41"/>
      <c r="AE97" s="41"/>
      <c r="AR97" s="223" t="s">
        <v>158</v>
      </c>
      <c r="AT97" s="223" t="s">
        <v>154</v>
      </c>
      <c r="AU97" s="223" t="s">
        <v>86</v>
      </c>
      <c r="AY97" s="20" t="s">
        <v>152</v>
      </c>
      <c r="BE97" s="224">
        <f>IF(O97="základní",K97,0)</f>
        <v>0</v>
      </c>
      <c r="BF97" s="224">
        <f>IF(O97="snížená",K97,0)</f>
        <v>0</v>
      </c>
      <c r="BG97" s="224">
        <f>IF(O97="zákl. přenesená",K97,0)</f>
        <v>0</v>
      </c>
      <c r="BH97" s="224">
        <f>IF(O97="sníž. přenesená",K97,0)</f>
        <v>0</v>
      </c>
      <c r="BI97" s="224">
        <f>IF(O97="nulová",K97,0)</f>
        <v>0</v>
      </c>
      <c r="BJ97" s="20" t="s">
        <v>84</v>
      </c>
      <c r="BK97" s="224">
        <f>ROUND(P97*H97,2)</f>
        <v>0</v>
      </c>
      <c r="BL97" s="20" t="s">
        <v>158</v>
      </c>
      <c r="BM97" s="223" t="s">
        <v>433</v>
      </c>
    </row>
    <row r="98" spans="1:47" s="2" customFormat="1" ht="12">
      <c r="A98" s="41"/>
      <c r="B98" s="42"/>
      <c r="C98" s="43"/>
      <c r="D98" s="232" t="s">
        <v>168</v>
      </c>
      <c r="E98" s="43"/>
      <c r="F98" s="242" t="s">
        <v>434</v>
      </c>
      <c r="G98" s="43"/>
      <c r="H98" s="43"/>
      <c r="I98" s="227"/>
      <c r="J98" s="227"/>
      <c r="K98" s="43"/>
      <c r="L98" s="43"/>
      <c r="M98" s="47"/>
      <c r="N98" s="228"/>
      <c r="O98" s="229"/>
      <c r="P98" s="87"/>
      <c r="Q98" s="87"/>
      <c r="R98" s="87"/>
      <c r="S98" s="87"/>
      <c r="T98" s="87"/>
      <c r="U98" s="87"/>
      <c r="V98" s="87"/>
      <c r="W98" s="87"/>
      <c r="X98" s="88"/>
      <c r="Y98" s="41"/>
      <c r="Z98" s="41"/>
      <c r="AA98" s="41"/>
      <c r="AB98" s="41"/>
      <c r="AC98" s="41"/>
      <c r="AD98" s="41"/>
      <c r="AE98" s="41"/>
      <c r="AT98" s="20" t="s">
        <v>168</v>
      </c>
      <c r="AU98" s="20" t="s">
        <v>86</v>
      </c>
    </row>
    <row r="99" spans="1:65" s="2" customFormat="1" ht="21.75" customHeight="1">
      <c r="A99" s="41"/>
      <c r="B99" s="42"/>
      <c r="C99" s="211" t="s">
        <v>212</v>
      </c>
      <c r="D99" s="211" t="s">
        <v>154</v>
      </c>
      <c r="E99" s="212" t="s">
        <v>435</v>
      </c>
      <c r="F99" s="213" t="s">
        <v>436</v>
      </c>
      <c r="G99" s="214" t="s">
        <v>166</v>
      </c>
      <c r="H99" s="215">
        <v>1</v>
      </c>
      <c r="I99" s="216"/>
      <c r="J99" s="216"/>
      <c r="K99" s="217">
        <f>ROUND(P99*H99,2)</f>
        <v>0</v>
      </c>
      <c r="L99" s="213" t="s">
        <v>20</v>
      </c>
      <c r="M99" s="47"/>
      <c r="N99" s="218" t="s">
        <v>20</v>
      </c>
      <c r="O99" s="219" t="s">
        <v>45</v>
      </c>
      <c r="P99" s="220">
        <f>I99+J99</f>
        <v>0</v>
      </c>
      <c r="Q99" s="220">
        <f>ROUND(I99*H99,2)</f>
        <v>0</v>
      </c>
      <c r="R99" s="220">
        <f>ROUND(J99*H99,2)</f>
        <v>0</v>
      </c>
      <c r="S99" s="87"/>
      <c r="T99" s="221">
        <f>S99*H99</f>
        <v>0</v>
      </c>
      <c r="U99" s="221">
        <v>0</v>
      </c>
      <c r="V99" s="221">
        <f>U99*H99</f>
        <v>0</v>
      </c>
      <c r="W99" s="221">
        <v>0</v>
      </c>
      <c r="X99" s="222">
        <f>W99*H99</f>
        <v>0</v>
      </c>
      <c r="Y99" s="41"/>
      <c r="Z99" s="41"/>
      <c r="AA99" s="41"/>
      <c r="AB99" s="41"/>
      <c r="AC99" s="41"/>
      <c r="AD99" s="41"/>
      <c r="AE99" s="41"/>
      <c r="AR99" s="223" t="s">
        <v>158</v>
      </c>
      <c r="AT99" s="223" t="s">
        <v>154</v>
      </c>
      <c r="AU99" s="223" t="s">
        <v>86</v>
      </c>
      <c r="AY99" s="20" t="s">
        <v>152</v>
      </c>
      <c r="BE99" s="224">
        <f>IF(O99="základní",K99,0)</f>
        <v>0</v>
      </c>
      <c r="BF99" s="224">
        <f>IF(O99="snížená",K99,0)</f>
        <v>0</v>
      </c>
      <c r="BG99" s="224">
        <f>IF(O99="zákl. přenesená",K99,0)</f>
        <v>0</v>
      </c>
      <c r="BH99" s="224">
        <f>IF(O99="sníž. přenesená",K99,0)</f>
        <v>0</v>
      </c>
      <c r="BI99" s="224">
        <f>IF(O99="nulová",K99,0)</f>
        <v>0</v>
      </c>
      <c r="BJ99" s="20" t="s">
        <v>84</v>
      </c>
      <c r="BK99" s="224">
        <f>ROUND(P99*H99,2)</f>
        <v>0</v>
      </c>
      <c r="BL99" s="20" t="s">
        <v>158</v>
      </c>
      <c r="BM99" s="223" t="s">
        <v>437</v>
      </c>
    </row>
    <row r="100" spans="1:65" s="2" customFormat="1" ht="24.15" customHeight="1">
      <c r="A100" s="41"/>
      <c r="B100" s="42"/>
      <c r="C100" s="211" t="s">
        <v>217</v>
      </c>
      <c r="D100" s="211" t="s">
        <v>154</v>
      </c>
      <c r="E100" s="212" t="s">
        <v>438</v>
      </c>
      <c r="F100" s="213" t="s">
        <v>439</v>
      </c>
      <c r="G100" s="214" t="s">
        <v>166</v>
      </c>
      <c r="H100" s="215">
        <v>1</v>
      </c>
      <c r="I100" s="216"/>
      <c r="J100" s="216"/>
      <c r="K100" s="217">
        <f>ROUND(P100*H100,2)</f>
        <v>0</v>
      </c>
      <c r="L100" s="213" t="s">
        <v>20</v>
      </c>
      <c r="M100" s="47"/>
      <c r="N100" s="218" t="s">
        <v>20</v>
      </c>
      <c r="O100" s="219" t="s">
        <v>45</v>
      </c>
      <c r="P100" s="220">
        <f>I100+J100</f>
        <v>0</v>
      </c>
      <c r="Q100" s="220">
        <f>ROUND(I100*H100,2)</f>
        <v>0</v>
      </c>
      <c r="R100" s="220">
        <f>ROUND(J100*H100,2)</f>
        <v>0</v>
      </c>
      <c r="S100" s="87"/>
      <c r="T100" s="221">
        <f>S100*H100</f>
        <v>0</v>
      </c>
      <c r="U100" s="221">
        <v>0</v>
      </c>
      <c r="V100" s="221">
        <f>U100*H100</f>
        <v>0</v>
      </c>
      <c r="W100" s="221">
        <v>0</v>
      </c>
      <c r="X100" s="222">
        <f>W100*H100</f>
        <v>0</v>
      </c>
      <c r="Y100" s="41"/>
      <c r="Z100" s="41"/>
      <c r="AA100" s="41"/>
      <c r="AB100" s="41"/>
      <c r="AC100" s="41"/>
      <c r="AD100" s="41"/>
      <c r="AE100" s="41"/>
      <c r="AR100" s="223" t="s">
        <v>158</v>
      </c>
      <c r="AT100" s="223" t="s">
        <v>154</v>
      </c>
      <c r="AU100" s="223" t="s">
        <v>86</v>
      </c>
      <c r="AY100" s="20" t="s">
        <v>152</v>
      </c>
      <c r="BE100" s="224">
        <f>IF(O100="základní",K100,0)</f>
        <v>0</v>
      </c>
      <c r="BF100" s="224">
        <f>IF(O100="snížená",K100,0)</f>
        <v>0</v>
      </c>
      <c r="BG100" s="224">
        <f>IF(O100="zákl. přenesená",K100,0)</f>
        <v>0</v>
      </c>
      <c r="BH100" s="224">
        <f>IF(O100="sníž. přenesená",K100,0)</f>
        <v>0</v>
      </c>
      <c r="BI100" s="224">
        <f>IF(O100="nulová",K100,0)</f>
        <v>0</v>
      </c>
      <c r="BJ100" s="20" t="s">
        <v>84</v>
      </c>
      <c r="BK100" s="224">
        <f>ROUND(P100*H100,2)</f>
        <v>0</v>
      </c>
      <c r="BL100" s="20" t="s">
        <v>158</v>
      </c>
      <c r="BM100" s="223" t="s">
        <v>440</v>
      </c>
    </row>
    <row r="101" spans="1:47" s="2" customFormat="1" ht="12">
      <c r="A101" s="41"/>
      <c r="B101" s="42"/>
      <c r="C101" s="43"/>
      <c r="D101" s="232" t="s">
        <v>168</v>
      </c>
      <c r="E101" s="43"/>
      <c r="F101" s="242" t="s">
        <v>441</v>
      </c>
      <c r="G101" s="43"/>
      <c r="H101" s="43"/>
      <c r="I101" s="227"/>
      <c r="J101" s="227"/>
      <c r="K101" s="43"/>
      <c r="L101" s="43"/>
      <c r="M101" s="47"/>
      <c r="N101" s="228"/>
      <c r="O101" s="229"/>
      <c r="P101" s="87"/>
      <c r="Q101" s="87"/>
      <c r="R101" s="87"/>
      <c r="S101" s="87"/>
      <c r="T101" s="87"/>
      <c r="U101" s="87"/>
      <c r="V101" s="87"/>
      <c r="W101" s="87"/>
      <c r="X101" s="88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86</v>
      </c>
    </row>
    <row r="102" spans="1:65" s="2" customFormat="1" ht="24.15" customHeight="1">
      <c r="A102" s="41"/>
      <c r="B102" s="42"/>
      <c r="C102" s="211" t="s">
        <v>222</v>
      </c>
      <c r="D102" s="211" t="s">
        <v>154</v>
      </c>
      <c r="E102" s="212" t="s">
        <v>442</v>
      </c>
      <c r="F102" s="213" t="s">
        <v>443</v>
      </c>
      <c r="G102" s="214" t="s">
        <v>166</v>
      </c>
      <c r="H102" s="215">
        <v>1</v>
      </c>
      <c r="I102" s="216"/>
      <c r="J102" s="216"/>
      <c r="K102" s="217">
        <f>ROUND(P102*H102,2)</f>
        <v>0</v>
      </c>
      <c r="L102" s="213" t="s">
        <v>20</v>
      </c>
      <c r="M102" s="47"/>
      <c r="N102" s="218" t="s">
        <v>20</v>
      </c>
      <c r="O102" s="219" t="s">
        <v>45</v>
      </c>
      <c r="P102" s="220">
        <f>I102+J102</f>
        <v>0</v>
      </c>
      <c r="Q102" s="220">
        <f>ROUND(I102*H102,2)</f>
        <v>0</v>
      </c>
      <c r="R102" s="220">
        <f>ROUND(J102*H102,2)</f>
        <v>0</v>
      </c>
      <c r="S102" s="87"/>
      <c r="T102" s="221">
        <f>S102*H102</f>
        <v>0</v>
      </c>
      <c r="U102" s="221">
        <v>0</v>
      </c>
      <c r="V102" s="221">
        <f>U102*H102</f>
        <v>0</v>
      </c>
      <c r="W102" s="221">
        <v>0</v>
      </c>
      <c r="X102" s="222">
        <f>W102*H102</f>
        <v>0</v>
      </c>
      <c r="Y102" s="41"/>
      <c r="Z102" s="41"/>
      <c r="AA102" s="41"/>
      <c r="AB102" s="41"/>
      <c r="AC102" s="41"/>
      <c r="AD102" s="41"/>
      <c r="AE102" s="41"/>
      <c r="AR102" s="223" t="s">
        <v>158</v>
      </c>
      <c r="AT102" s="223" t="s">
        <v>154</v>
      </c>
      <c r="AU102" s="223" t="s">
        <v>86</v>
      </c>
      <c r="AY102" s="20" t="s">
        <v>152</v>
      </c>
      <c r="BE102" s="224">
        <f>IF(O102="základní",K102,0)</f>
        <v>0</v>
      </c>
      <c r="BF102" s="224">
        <f>IF(O102="snížená",K102,0)</f>
        <v>0</v>
      </c>
      <c r="BG102" s="224">
        <f>IF(O102="zákl. přenesená",K102,0)</f>
        <v>0</v>
      </c>
      <c r="BH102" s="224">
        <f>IF(O102="sníž. přenesená",K102,0)</f>
        <v>0</v>
      </c>
      <c r="BI102" s="224">
        <f>IF(O102="nulová",K102,0)</f>
        <v>0</v>
      </c>
      <c r="BJ102" s="20" t="s">
        <v>84</v>
      </c>
      <c r="BK102" s="224">
        <f>ROUND(P102*H102,2)</f>
        <v>0</v>
      </c>
      <c r="BL102" s="20" t="s">
        <v>158</v>
      </c>
      <c r="BM102" s="223" t="s">
        <v>444</v>
      </c>
    </row>
    <row r="103" spans="1:65" s="2" customFormat="1" ht="21.75" customHeight="1">
      <c r="A103" s="41"/>
      <c r="B103" s="42"/>
      <c r="C103" s="211" t="s">
        <v>9</v>
      </c>
      <c r="D103" s="211" t="s">
        <v>154</v>
      </c>
      <c r="E103" s="212" t="s">
        <v>445</v>
      </c>
      <c r="F103" s="213" t="s">
        <v>446</v>
      </c>
      <c r="G103" s="214" t="s">
        <v>166</v>
      </c>
      <c r="H103" s="215">
        <v>1</v>
      </c>
      <c r="I103" s="216"/>
      <c r="J103" s="216"/>
      <c r="K103" s="217">
        <f>ROUND(P103*H103,2)</f>
        <v>0</v>
      </c>
      <c r="L103" s="213" t="s">
        <v>20</v>
      </c>
      <c r="M103" s="47"/>
      <c r="N103" s="218" t="s">
        <v>20</v>
      </c>
      <c r="O103" s="219" t="s">
        <v>45</v>
      </c>
      <c r="P103" s="220">
        <f>I103+J103</f>
        <v>0</v>
      </c>
      <c r="Q103" s="220">
        <f>ROUND(I103*H103,2)</f>
        <v>0</v>
      </c>
      <c r="R103" s="220">
        <f>ROUND(J103*H103,2)</f>
        <v>0</v>
      </c>
      <c r="S103" s="87"/>
      <c r="T103" s="221">
        <f>S103*H103</f>
        <v>0</v>
      </c>
      <c r="U103" s="221">
        <v>0</v>
      </c>
      <c r="V103" s="221">
        <f>U103*H103</f>
        <v>0</v>
      </c>
      <c r="W103" s="221">
        <v>0</v>
      </c>
      <c r="X103" s="222">
        <f>W103*H103</f>
        <v>0</v>
      </c>
      <c r="Y103" s="41"/>
      <c r="Z103" s="41"/>
      <c r="AA103" s="41"/>
      <c r="AB103" s="41"/>
      <c r="AC103" s="41"/>
      <c r="AD103" s="41"/>
      <c r="AE103" s="41"/>
      <c r="AR103" s="223" t="s">
        <v>158</v>
      </c>
      <c r="AT103" s="223" t="s">
        <v>154</v>
      </c>
      <c r="AU103" s="223" t="s">
        <v>86</v>
      </c>
      <c r="AY103" s="20" t="s">
        <v>152</v>
      </c>
      <c r="BE103" s="224">
        <f>IF(O103="základní",K103,0)</f>
        <v>0</v>
      </c>
      <c r="BF103" s="224">
        <f>IF(O103="snížená",K103,0)</f>
        <v>0</v>
      </c>
      <c r="BG103" s="224">
        <f>IF(O103="zákl. přenesená",K103,0)</f>
        <v>0</v>
      </c>
      <c r="BH103" s="224">
        <f>IF(O103="sníž. přenesená",K103,0)</f>
        <v>0</v>
      </c>
      <c r="BI103" s="224">
        <f>IF(O103="nulová",K103,0)</f>
        <v>0</v>
      </c>
      <c r="BJ103" s="20" t="s">
        <v>84</v>
      </c>
      <c r="BK103" s="224">
        <f>ROUND(P103*H103,2)</f>
        <v>0</v>
      </c>
      <c r="BL103" s="20" t="s">
        <v>158</v>
      </c>
      <c r="BM103" s="223" t="s">
        <v>447</v>
      </c>
    </row>
    <row r="104" spans="1:65" s="2" customFormat="1" ht="16.5" customHeight="1">
      <c r="A104" s="41"/>
      <c r="B104" s="42"/>
      <c r="C104" s="211" t="s">
        <v>233</v>
      </c>
      <c r="D104" s="211" t="s">
        <v>154</v>
      </c>
      <c r="E104" s="212" t="s">
        <v>448</v>
      </c>
      <c r="F104" s="213" t="s">
        <v>449</v>
      </c>
      <c r="G104" s="214" t="s">
        <v>166</v>
      </c>
      <c r="H104" s="215">
        <v>1</v>
      </c>
      <c r="I104" s="216"/>
      <c r="J104" s="216"/>
      <c r="K104" s="217">
        <f>ROUND(P104*H104,2)</f>
        <v>0</v>
      </c>
      <c r="L104" s="213" t="s">
        <v>20</v>
      </c>
      <c r="M104" s="47"/>
      <c r="N104" s="218" t="s">
        <v>20</v>
      </c>
      <c r="O104" s="219" t="s">
        <v>45</v>
      </c>
      <c r="P104" s="220">
        <f>I104+J104</f>
        <v>0</v>
      </c>
      <c r="Q104" s="220">
        <f>ROUND(I104*H104,2)</f>
        <v>0</v>
      </c>
      <c r="R104" s="220">
        <f>ROUND(J104*H104,2)</f>
        <v>0</v>
      </c>
      <c r="S104" s="87"/>
      <c r="T104" s="221">
        <f>S104*H104</f>
        <v>0</v>
      </c>
      <c r="U104" s="221">
        <v>0</v>
      </c>
      <c r="V104" s="221">
        <f>U104*H104</f>
        <v>0</v>
      </c>
      <c r="W104" s="221">
        <v>0</v>
      </c>
      <c r="X104" s="222">
        <f>W104*H104</f>
        <v>0</v>
      </c>
      <c r="Y104" s="41"/>
      <c r="Z104" s="41"/>
      <c r="AA104" s="41"/>
      <c r="AB104" s="41"/>
      <c r="AC104" s="41"/>
      <c r="AD104" s="41"/>
      <c r="AE104" s="41"/>
      <c r="AR104" s="223" t="s">
        <v>158</v>
      </c>
      <c r="AT104" s="223" t="s">
        <v>154</v>
      </c>
      <c r="AU104" s="223" t="s">
        <v>86</v>
      </c>
      <c r="AY104" s="20" t="s">
        <v>152</v>
      </c>
      <c r="BE104" s="224">
        <f>IF(O104="základní",K104,0)</f>
        <v>0</v>
      </c>
      <c r="BF104" s="224">
        <f>IF(O104="snížená",K104,0)</f>
        <v>0</v>
      </c>
      <c r="BG104" s="224">
        <f>IF(O104="zákl. přenesená",K104,0)</f>
        <v>0</v>
      </c>
      <c r="BH104" s="224">
        <f>IF(O104="sníž. přenesená",K104,0)</f>
        <v>0</v>
      </c>
      <c r="BI104" s="224">
        <f>IF(O104="nulová",K104,0)</f>
        <v>0</v>
      </c>
      <c r="BJ104" s="20" t="s">
        <v>84</v>
      </c>
      <c r="BK104" s="224">
        <f>ROUND(P104*H104,2)</f>
        <v>0</v>
      </c>
      <c r="BL104" s="20" t="s">
        <v>158</v>
      </c>
      <c r="BM104" s="223" t="s">
        <v>450</v>
      </c>
    </row>
    <row r="105" spans="1:47" s="2" customFormat="1" ht="12">
      <c r="A105" s="41"/>
      <c r="B105" s="42"/>
      <c r="C105" s="43"/>
      <c r="D105" s="232" t="s">
        <v>168</v>
      </c>
      <c r="E105" s="43"/>
      <c r="F105" s="242" t="s">
        <v>451</v>
      </c>
      <c r="G105" s="43"/>
      <c r="H105" s="43"/>
      <c r="I105" s="227"/>
      <c r="J105" s="227"/>
      <c r="K105" s="43"/>
      <c r="L105" s="43"/>
      <c r="M105" s="47"/>
      <c r="N105" s="228"/>
      <c r="O105" s="229"/>
      <c r="P105" s="87"/>
      <c r="Q105" s="87"/>
      <c r="R105" s="87"/>
      <c r="S105" s="87"/>
      <c r="T105" s="87"/>
      <c r="U105" s="87"/>
      <c r="V105" s="87"/>
      <c r="W105" s="87"/>
      <c r="X105" s="88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86</v>
      </c>
    </row>
    <row r="106" spans="1:65" s="2" customFormat="1" ht="16.5" customHeight="1">
      <c r="A106" s="41"/>
      <c r="B106" s="42"/>
      <c r="C106" s="211" t="s">
        <v>239</v>
      </c>
      <c r="D106" s="211" t="s">
        <v>154</v>
      </c>
      <c r="E106" s="212" t="s">
        <v>452</v>
      </c>
      <c r="F106" s="213" t="s">
        <v>453</v>
      </c>
      <c r="G106" s="214" t="s">
        <v>166</v>
      </c>
      <c r="H106" s="215">
        <v>1</v>
      </c>
      <c r="I106" s="216"/>
      <c r="J106" s="216"/>
      <c r="K106" s="217">
        <f>ROUND(P106*H106,2)</f>
        <v>0</v>
      </c>
      <c r="L106" s="213" t="s">
        <v>20</v>
      </c>
      <c r="M106" s="47"/>
      <c r="N106" s="218" t="s">
        <v>20</v>
      </c>
      <c r="O106" s="219" t="s">
        <v>45</v>
      </c>
      <c r="P106" s="220">
        <f>I106+J106</f>
        <v>0</v>
      </c>
      <c r="Q106" s="220">
        <f>ROUND(I106*H106,2)</f>
        <v>0</v>
      </c>
      <c r="R106" s="220">
        <f>ROUND(J106*H106,2)</f>
        <v>0</v>
      </c>
      <c r="S106" s="87"/>
      <c r="T106" s="221">
        <f>S106*H106</f>
        <v>0</v>
      </c>
      <c r="U106" s="221">
        <v>0</v>
      </c>
      <c r="V106" s="221">
        <f>U106*H106</f>
        <v>0</v>
      </c>
      <c r="W106" s="221">
        <v>0</v>
      </c>
      <c r="X106" s="222">
        <f>W106*H106</f>
        <v>0</v>
      </c>
      <c r="Y106" s="41"/>
      <c r="Z106" s="41"/>
      <c r="AA106" s="41"/>
      <c r="AB106" s="41"/>
      <c r="AC106" s="41"/>
      <c r="AD106" s="41"/>
      <c r="AE106" s="41"/>
      <c r="AR106" s="223" t="s">
        <v>158</v>
      </c>
      <c r="AT106" s="223" t="s">
        <v>154</v>
      </c>
      <c r="AU106" s="223" t="s">
        <v>86</v>
      </c>
      <c r="AY106" s="20" t="s">
        <v>152</v>
      </c>
      <c r="BE106" s="224">
        <f>IF(O106="základní",K106,0)</f>
        <v>0</v>
      </c>
      <c r="BF106" s="224">
        <f>IF(O106="snížená",K106,0)</f>
        <v>0</v>
      </c>
      <c r="BG106" s="224">
        <f>IF(O106="zákl. přenesená",K106,0)</f>
        <v>0</v>
      </c>
      <c r="BH106" s="224">
        <f>IF(O106="sníž. přenesená",K106,0)</f>
        <v>0</v>
      </c>
      <c r="BI106" s="224">
        <f>IF(O106="nulová",K106,0)</f>
        <v>0</v>
      </c>
      <c r="BJ106" s="20" t="s">
        <v>84</v>
      </c>
      <c r="BK106" s="224">
        <f>ROUND(P106*H106,2)</f>
        <v>0</v>
      </c>
      <c r="BL106" s="20" t="s">
        <v>158</v>
      </c>
      <c r="BM106" s="223" t="s">
        <v>454</v>
      </c>
    </row>
    <row r="107" spans="1:65" s="2" customFormat="1" ht="24.15" customHeight="1">
      <c r="A107" s="41"/>
      <c r="B107" s="42"/>
      <c r="C107" s="211" t="s">
        <v>244</v>
      </c>
      <c r="D107" s="211" t="s">
        <v>154</v>
      </c>
      <c r="E107" s="212" t="s">
        <v>455</v>
      </c>
      <c r="F107" s="213" t="s">
        <v>456</v>
      </c>
      <c r="G107" s="214" t="s">
        <v>166</v>
      </c>
      <c r="H107" s="215">
        <v>1</v>
      </c>
      <c r="I107" s="216"/>
      <c r="J107" s="216"/>
      <c r="K107" s="217">
        <f>ROUND(P107*H107,2)</f>
        <v>0</v>
      </c>
      <c r="L107" s="213" t="s">
        <v>20</v>
      </c>
      <c r="M107" s="47"/>
      <c r="N107" s="218" t="s">
        <v>20</v>
      </c>
      <c r="O107" s="219" t="s">
        <v>45</v>
      </c>
      <c r="P107" s="220">
        <f>I107+J107</f>
        <v>0</v>
      </c>
      <c r="Q107" s="220">
        <f>ROUND(I107*H107,2)</f>
        <v>0</v>
      </c>
      <c r="R107" s="220">
        <f>ROUND(J107*H107,2)</f>
        <v>0</v>
      </c>
      <c r="S107" s="87"/>
      <c r="T107" s="221">
        <f>S107*H107</f>
        <v>0</v>
      </c>
      <c r="U107" s="221">
        <v>0</v>
      </c>
      <c r="V107" s="221">
        <f>U107*H107</f>
        <v>0</v>
      </c>
      <c r="W107" s="221">
        <v>0</v>
      </c>
      <c r="X107" s="222">
        <f>W107*H107</f>
        <v>0</v>
      </c>
      <c r="Y107" s="41"/>
      <c r="Z107" s="41"/>
      <c r="AA107" s="41"/>
      <c r="AB107" s="41"/>
      <c r="AC107" s="41"/>
      <c r="AD107" s="41"/>
      <c r="AE107" s="41"/>
      <c r="AR107" s="223" t="s">
        <v>158</v>
      </c>
      <c r="AT107" s="223" t="s">
        <v>154</v>
      </c>
      <c r="AU107" s="223" t="s">
        <v>86</v>
      </c>
      <c r="AY107" s="20" t="s">
        <v>152</v>
      </c>
      <c r="BE107" s="224">
        <f>IF(O107="základní",K107,0)</f>
        <v>0</v>
      </c>
      <c r="BF107" s="224">
        <f>IF(O107="snížená",K107,0)</f>
        <v>0</v>
      </c>
      <c r="BG107" s="224">
        <f>IF(O107="zákl. přenesená",K107,0)</f>
        <v>0</v>
      </c>
      <c r="BH107" s="224">
        <f>IF(O107="sníž. přenesená",K107,0)</f>
        <v>0</v>
      </c>
      <c r="BI107" s="224">
        <f>IF(O107="nulová",K107,0)</f>
        <v>0</v>
      </c>
      <c r="BJ107" s="20" t="s">
        <v>84</v>
      </c>
      <c r="BK107" s="224">
        <f>ROUND(P107*H107,2)</f>
        <v>0</v>
      </c>
      <c r="BL107" s="20" t="s">
        <v>158</v>
      </c>
      <c r="BM107" s="223" t="s">
        <v>457</v>
      </c>
    </row>
    <row r="108" spans="1:47" s="2" customFormat="1" ht="12">
      <c r="A108" s="41"/>
      <c r="B108" s="42"/>
      <c r="C108" s="43"/>
      <c r="D108" s="232" t="s">
        <v>168</v>
      </c>
      <c r="E108" s="43"/>
      <c r="F108" s="242" t="s">
        <v>458</v>
      </c>
      <c r="G108" s="43"/>
      <c r="H108" s="43"/>
      <c r="I108" s="227"/>
      <c r="J108" s="227"/>
      <c r="K108" s="43"/>
      <c r="L108" s="43"/>
      <c r="M108" s="47"/>
      <c r="N108" s="285"/>
      <c r="O108" s="286"/>
      <c r="P108" s="287"/>
      <c r="Q108" s="287"/>
      <c r="R108" s="287"/>
      <c r="S108" s="287"/>
      <c r="T108" s="287"/>
      <c r="U108" s="287"/>
      <c r="V108" s="287"/>
      <c r="W108" s="287"/>
      <c r="X108" s="288"/>
      <c r="Y108" s="41"/>
      <c r="Z108" s="41"/>
      <c r="AA108" s="41"/>
      <c r="AB108" s="41"/>
      <c r="AC108" s="41"/>
      <c r="AD108" s="41"/>
      <c r="AE108" s="41"/>
      <c r="AT108" s="20" t="s">
        <v>168</v>
      </c>
      <c r="AU108" s="20" t="s">
        <v>86</v>
      </c>
    </row>
    <row r="109" spans="1:31" s="2" customFormat="1" ht="6.95" customHeight="1">
      <c r="A109" s="41"/>
      <c r="B109" s="62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47"/>
      <c r="N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</sheetData>
  <sheetProtection password="CDBA" sheet="1" objects="1" scenarios="1" formatColumns="0" formatRows="0" autoFilter="0"/>
  <autoFilter ref="C82:L108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3"/>
      <c r="C3" s="134"/>
      <c r="D3" s="134"/>
      <c r="E3" s="134"/>
      <c r="F3" s="134"/>
      <c r="G3" s="134"/>
      <c r="H3" s="23"/>
    </row>
    <row r="4" spans="2:8" s="1" customFormat="1" ht="24.95" customHeight="1">
      <c r="B4" s="23"/>
      <c r="C4" s="135" t="s">
        <v>459</v>
      </c>
      <c r="H4" s="23"/>
    </row>
    <row r="5" spans="2:8" s="1" customFormat="1" ht="12" customHeight="1">
      <c r="B5" s="23"/>
      <c r="C5" s="292" t="s">
        <v>14</v>
      </c>
      <c r="D5" s="145" t="s">
        <v>15</v>
      </c>
      <c r="E5" s="1"/>
      <c r="F5" s="1"/>
      <c r="H5" s="23"/>
    </row>
    <row r="6" spans="2:8" s="1" customFormat="1" ht="36.95" customHeight="1">
      <c r="B6" s="23"/>
      <c r="C6" s="293" t="s">
        <v>17</v>
      </c>
      <c r="D6" s="294" t="s">
        <v>18</v>
      </c>
      <c r="E6" s="1"/>
      <c r="F6" s="1"/>
      <c r="H6" s="23"/>
    </row>
    <row r="7" spans="2:8" s="1" customFormat="1" ht="16.5" customHeight="1">
      <c r="B7" s="23"/>
      <c r="C7" s="137" t="s">
        <v>24</v>
      </c>
      <c r="D7" s="142" t="str">
        <f>'Rekapitulace zakázky'!AN8</f>
        <v>11. 6. 2023</v>
      </c>
      <c r="H7" s="23"/>
    </row>
    <row r="8" spans="1:8" s="2" customFormat="1" ht="10.8" customHeight="1">
      <c r="A8" s="41"/>
      <c r="B8" s="47"/>
      <c r="C8" s="41"/>
      <c r="D8" s="41"/>
      <c r="E8" s="41"/>
      <c r="F8" s="41"/>
      <c r="G8" s="41"/>
      <c r="H8" s="47"/>
    </row>
    <row r="9" spans="1:8" s="11" customFormat="1" ht="29.25" customHeight="1">
      <c r="A9" s="182"/>
      <c r="B9" s="295"/>
      <c r="C9" s="296" t="s">
        <v>55</v>
      </c>
      <c r="D9" s="297" t="s">
        <v>56</v>
      </c>
      <c r="E9" s="297" t="s">
        <v>135</v>
      </c>
      <c r="F9" s="298" t="s">
        <v>460</v>
      </c>
      <c r="G9" s="182"/>
      <c r="H9" s="295"/>
    </row>
    <row r="10" spans="1:8" s="2" customFormat="1" ht="26.4" customHeight="1">
      <c r="A10" s="41"/>
      <c r="B10" s="47"/>
      <c r="C10" s="299" t="s">
        <v>461</v>
      </c>
      <c r="D10" s="299" t="s">
        <v>82</v>
      </c>
      <c r="E10" s="41"/>
      <c r="F10" s="41"/>
      <c r="G10" s="41"/>
      <c r="H10" s="47"/>
    </row>
    <row r="11" spans="1:8" s="2" customFormat="1" ht="16.8" customHeight="1">
      <c r="A11" s="41"/>
      <c r="B11" s="47"/>
      <c r="C11" s="300" t="s">
        <v>93</v>
      </c>
      <c r="D11" s="301" t="s">
        <v>94</v>
      </c>
      <c r="E11" s="302" t="s">
        <v>95</v>
      </c>
      <c r="F11" s="303">
        <v>125.57</v>
      </c>
      <c r="G11" s="41"/>
      <c r="H11" s="47"/>
    </row>
    <row r="12" spans="1:8" s="2" customFormat="1" ht="16.8" customHeight="1">
      <c r="A12" s="41"/>
      <c r="B12" s="47"/>
      <c r="C12" s="304" t="s">
        <v>20</v>
      </c>
      <c r="D12" s="304" t="s">
        <v>175</v>
      </c>
      <c r="E12" s="20" t="s">
        <v>20</v>
      </c>
      <c r="F12" s="305">
        <v>0</v>
      </c>
      <c r="G12" s="41"/>
      <c r="H12" s="47"/>
    </row>
    <row r="13" spans="1:8" s="2" customFormat="1" ht="16.8" customHeight="1">
      <c r="A13" s="41"/>
      <c r="B13" s="47"/>
      <c r="C13" s="304" t="s">
        <v>20</v>
      </c>
      <c r="D13" s="304" t="s">
        <v>176</v>
      </c>
      <c r="E13" s="20" t="s">
        <v>20</v>
      </c>
      <c r="F13" s="305">
        <v>125.57</v>
      </c>
      <c r="G13" s="41"/>
      <c r="H13" s="47"/>
    </row>
    <row r="14" spans="1:8" s="2" customFormat="1" ht="16.8" customHeight="1">
      <c r="A14" s="41"/>
      <c r="B14" s="47"/>
      <c r="C14" s="304" t="s">
        <v>93</v>
      </c>
      <c r="D14" s="304" t="s">
        <v>177</v>
      </c>
      <c r="E14" s="20" t="s">
        <v>20</v>
      </c>
      <c r="F14" s="305">
        <v>125.57</v>
      </c>
      <c r="G14" s="41"/>
      <c r="H14" s="47"/>
    </row>
    <row r="15" spans="1:8" s="2" customFormat="1" ht="16.8" customHeight="1">
      <c r="A15" s="41"/>
      <c r="B15" s="47"/>
      <c r="C15" s="306" t="s">
        <v>462</v>
      </c>
      <c r="D15" s="41"/>
      <c r="E15" s="41"/>
      <c r="F15" s="41"/>
      <c r="G15" s="41"/>
      <c r="H15" s="47"/>
    </row>
    <row r="16" spans="1:8" s="2" customFormat="1" ht="16.8" customHeight="1">
      <c r="A16" s="41"/>
      <c r="B16" s="47"/>
      <c r="C16" s="304" t="s">
        <v>171</v>
      </c>
      <c r="D16" s="304" t="s">
        <v>463</v>
      </c>
      <c r="E16" s="20" t="s">
        <v>95</v>
      </c>
      <c r="F16" s="305">
        <v>654.77</v>
      </c>
      <c r="G16" s="41"/>
      <c r="H16" s="47"/>
    </row>
    <row r="17" spans="1:8" s="2" customFormat="1" ht="16.8" customHeight="1">
      <c r="A17" s="41"/>
      <c r="B17" s="47"/>
      <c r="C17" s="304" t="s">
        <v>228</v>
      </c>
      <c r="D17" s="304" t="s">
        <v>464</v>
      </c>
      <c r="E17" s="20" t="s">
        <v>95</v>
      </c>
      <c r="F17" s="305">
        <v>736.169</v>
      </c>
      <c r="G17" s="41"/>
      <c r="H17" s="47"/>
    </row>
    <row r="18" spans="1:8" s="2" customFormat="1" ht="16.8" customHeight="1">
      <c r="A18" s="41"/>
      <c r="B18" s="47"/>
      <c r="C18" s="304" t="s">
        <v>240</v>
      </c>
      <c r="D18" s="304" t="s">
        <v>465</v>
      </c>
      <c r="E18" s="20" t="s">
        <v>95</v>
      </c>
      <c r="F18" s="305">
        <v>736.169</v>
      </c>
      <c r="G18" s="41"/>
      <c r="H18" s="47"/>
    </row>
    <row r="19" spans="1:8" s="2" customFormat="1" ht="16.8" customHeight="1">
      <c r="A19" s="41"/>
      <c r="B19" s="47"/>
      <c r="C19" s="304" t="s">
        <v>294</v>
      </c>
      <c r="D19" s="304" t="s">
        <v>466</v>
      </c>
      <c r="E19" s="20" t="s">
        <v>95</v>
      </c>
      <c r="F19" s="305">
        <v>481.039</v>
      </c>
      <c r="G19" s="41"/>
      <c r="H19" s="47"/>
    </row>
    <row r="20" spans="1:8" s="2" customFormat="1" ht="16.8" customHeight="1">
      <c r="A20" s="41"/>
      <c r="B20" s="47"/>
      <c r="C20" s="304" t="s">
        <v>301</v>
      </c>
      <c r="D20" s="304" t="s">
        <v>467</v>
      </c>
      <c r="E20" s="20" t="s">
        <v>95</v>
      </c>
      <c r="F20" s="305">
        <v>37.671</v>
      </c>
      <c r="G20" s="41"/>
      <c r="H20" s="47"/>
    </row>
    <row r="21" spans="1:8" s="2" customFormat="1" ht="16.8" customHeight="1">
      <c r="A21" s="41"/>
      <c r="B21" s="47"/>
      <c r="C21" s="304" t="s">
        <v>191</v>
      </c>
      <c r="D21" s="304" t="s">
        <v>468</v>
      </c>
      <c r="E21" s="20" t="s">
        <v>95</v>
      </c>
      <c r="F21" s="305">
        <v>787.07</v>
      </c>
      <c r="G21" s="41"/>
      <c r="H21" s="47"/>
    </row>
    <row r="22" spans="1:8" s="2" customFormat="1" ht="16.8" customHeight="1">
      <c r="A22" s="41"/>
      <c r="B22" s="47"/>
      <c r="C22" s="300" t="s">
        <v>97</v>
      </c>
      <c r="D22" s="301" t="s">
        <v>98</v>
      </c>
      <c r="E22" s="302" t="s">
        <v>99</v>
      </c>
      <c r="F22" s="303">
        <v>750</v>
      </c>
      <c r="G22" s="41"/>
      <c r="H22" s="47"/>
    </row>
    <row r="23" spans="1:8" s="2" customFormat="1" ht="16.8" customHeight="1">
      <c r="A23" s="41"/>
      <c r="B23" s="47"/>
      <c r="C23" s="304" t="s">
        <v>97</v>
      </c>
      <c r="D23" s="304" t="s">
        <v>279</v>
      </c>
      <c r="E23" s="20" t="s">
        <v>20</v>
      </c>
      <c r="F23" s="305">
        <v>750</v>
      </c>
      <c r="G23" s="41"/>
      <c r="H23" s="47"/>
    </row>
    <row r="24" spans="1:8" s="2" customFormat="1" ht="16.8" customHeight="1">
      <c r="A24" s="41"/>
      <c r="B24" s="47"/>
      <c r="C24" s="306" t="s">
        <v>462</v>
      </c>
      <c r="D24" s="41"/>
      <c r="E24" s="41"/>
      <c r="F24" s="41"/>
      <c r="G24" s="41"/>
      <c r="H24" s="47"/>
    </row>
    <row r="25" spans="1:8" s="2" customFormat="1" ht="16.8" customHeight="1">
      <c r="A25" s="41"/>
      <c r="B25" s="47"/>
      <c r="C25" s="304" t="s">
        <v>275</v>
      </c>
      <c r="D25" s="304" t="s">
        <v>469</v>
      </c>
      <c r="E25" s="20" t="s">
        <v>99</v>
      </c>
      <c r="F25" s="305">
        <v>750</v>
      </c>
      <c r="G25" s="41"/>
      <c r="H25" s="47"/>
    </row>
    <row r="26" spans="1:8" s="2" customFormat="1" ht="16.8" customHeight="1">
      <c r="A26" s="41"/>
      <c r="B26" s="47"/>
      <c r="C26" s="304" t="s">
        <v>251</v>
      </c>
      <c r="D26" s="304" t="s">
        <v>470</v>
      </c>
      <c r="E26" s="20" t="s">
        <v>99</v>
      </c>
      <c r="F26" s="305">
        <v>1750</v>
      </c>
      <c r="G26" s="41"/>
      <c r="H26" s="47"/>
    </row>
    <row r="27" spans="1:8" s="2" customFormat="1" ht="16.8" customHeight="1">
      <c r="A27" s="41"/>
      <c r="B27" s="47"/>
      <c r="C27" s="300" t="s">
        <v>102</v>
      </c>
      <c r="D27" s="301" t="s">
        <v>103</v>
      </c>
      <c r="E27" s="302" t="s">
        <v>95</v>
      </c>
      <c r="F27" s="303">
        <v>529.2</v>
      </c>
      <c r="G27" s="41"/>
      <c r="H27" s="47"/>
    </row>
    <row r="28" spans="1:8" s="2" customFormat="1" ht="16.8" customHeight="1">
      <c r="A28" s="41"/>
      <c r="B28" s="47"/>
      <c r="C28" s="304" t="s">
        <v>20</v>
      </c>
      <c r="D28" s="304" t="s">
        <v>178</v>
      </c>
      <c r="E28" s="20" t="s">
        <v>20</v>
      </c>
      <c r="F28" s="305">
        <v>529.2</v>
      </c>
      <c r="G28" s="41"/>
      <c r="H28" s="47"/>
    </row>
    <row r="29" spans="1:8" s="2" customFormat="1" ht="16.8" customHeight="1">
      <c r="A29" s="41"/>
      <c r="B29" s="47"/>
      <c r="C29" s="304" t="s">
        <v>102</v>
      </c>
      <c r="D29" s="304" t="s">
        <v>177</v>
      </c>
      <c r="E29" s="20" t="s">
        <v>20</v>
      </c>
      <c r="F29" s="305">
        <v>529.2</v>
      </c>
      <c r="G29" s="41"/>
      <c r="H29" s="47"/>
    </row>
    <row r="30" spans="1:8" s="2" customFormat="1" ht="16.8" customHeight="1">
      <c r="A30" s="41"/>
      <c r="B30" s="47"/>
      <c r="C30" s="306" t="s">
        <v>462</v>
      </c>
      <c r="D30" s="41"/>
      <c r="E30" s="41"/>
      <c r="F30" s="41"/>
      <c r="G30" s="41"/>
      <c r="H30" s="47"/>
    </row>
    <row r="31" spans="1:8" s="2" customFormat="1" ht="16.8" customHeight="1">
      <c r="A31" s="41"/>
      <c r="B31" s="47"/>
      <c r="C31" s="304" t="s">
        <v>171</v>
      </c>
      <c r="D31" s="304" t="s">
        <v>463</v>
      </c>
      <c r="E31" s="20" t="s">
        <v>95</v>
      </c>
      <c r="F31" s="305">
        <v>654.77</v>
      </c>
      <c r="G31" s="41"/>
      <c r="H31" s="47"/>
    </row>
    <row r="32" spans="1:8" s="2" customFormat="1" ht="16.8" customHeight="1">
      <c r="A32" s="41"/>
      <c r="B32" s="47"/>
      <c r="C32" s="304" t="s">
        <v>228</v>
      </c>
      <c r="D32" s="304" t="s">
        <v>464</v>
      </c>
      <c r="E32" s="20" t="s">
        <v>95</v>
      </c>
      <c r="F32" s="305">
        <v>736.169</v>
      </c>
      <c r="G32" s="41"/>
      <c r="H32" s="47"/>
    </row>
    <row r="33" spans="1:8" s="2" customFormat="1" ht="16.8" customHeight="1">
      <c r="A33" s="41"/>
      <c r="B33" s="47"/>
      <c r="C33" s="304" t="s">
        <v>240</v>
      </c>
      <c r="D33" s="304" t="s">
        <v>465</v>
      </c>
      <c r="E33" s="20" t="s">
        <v>95</v>
      </c>
      <c r="F33" s="305">
        <v>736.169</v>
      </c>
      <c r="G33" s="41"/>
      <c r="H33" s="47"/>
    </row>
    <row r="34" spans="1:8" s="2" customFormat="1" ht="16.8" customHeight="1">
      <c r="A34" s="41"/>
      <c r="B34" s="47"/>
      <c r="C34" s="304" t="s">
        <v>191</v>
      </c>
      <c r="D34" s="304" t="s">
        <v>468</v>
      </c>
      <c r="E34" s="20" t="s">
        <v>95</v>
      </c>
      <c r="F34" s="305">
        <v>787.07</v>
      </c>
      <c r="G34" s="41"/>
      <c r="H34" s="47"/>
    </row>
    <row r="35" spans="1:8" s="2" customFormat="1" ht="16.8" customHeight="1">
      <c r="A35" s="41"/>
      <c r="B35" s="47"/>
      <c r="C35" s="300" t="s">
        <v>105</v>
      </c>
      <c r="D35" s="301" t="s">
        <v>106</v>
      </c>
      <c r="E35" s="302" t="s">
        <v>95</v>
      </c>
      <c r="F35" s="303">
        <v>132.3</v>
      </c>
      <c r="G35" s="41"/>
      <c r="H35" s="47"/>
    </row>
    <row r="36" spans="1:8" s="2" customFormat="1" ht="16.8" customHeight="1">
      <c r="A36" s="41"/>
      <c r="B36" s="47"/>
      <c r="C36" s="304" t="s">
        <v>20</v>
      </c>
      <c r="D36" s="304" t="s">
        <v>175</v>
      </c>
      <c r="E36" s="20" t="s">
        <v>20</v>
      </c>
      <c r="F36" s="305">
        <v>0</v>
      </c>
      <c r="G36" s="41"/>
      <c r="H36" s="47"/>
    </row>
    <row r="37" spans="1:8" s="2" customFormat="1" ht="16.8" customHeight="1">
      <c r="A37" s="41"/>
      <c r="B37" s="47"/>
      <c r="C37" s="304" t="s">
        <v>105</v>
      </c>
      <c r="D37" s="304" t="s">
        <v>184</v>
      </c>
      <c r="E37" s="20" t="s">
        <v>20</v>
      </c>
      <c r="F37" s="305">
        <v>132.3</v>
      </c>
      <c r="G37" s="41"/>
      <c r="H37" s="47"/>
    </row>
    <row r="38" spans="1:8" s="2" customFormat="1" ht="16.8" customHeight="1">
      <c r="A38" s="41"/>
      <c r="B38" s="47"/>
      <c r="C38" s="306" t="s">
        <v>462</v>
      </c>
      <c r="D38" s="41"/>
      <c r="E38" s="41"/>
      <c r="F38" s="41"/>
      <c r="G38" s="41"/>
      <c r="H38" s="47"/>
    </row>
    <row r="39" spans="1:8" s="2" customFormat="1" ht="16.8" customHeight="1">
      <c r="A39" s="41"/>
      <c r="B39" s="47"/>
      <c r="C39" s="304" t="s">
        <v>180</v>
      </c>
      <c r="D39" s="304" t="s">
        <v>471</v>
      </c>
      <c r="E39" s="20" t="s">
        <v>95</v>
      </c>
      <c r="F39" s="305">
        <v>132.3</v>
      </c>
      <c r="G39" s="41"/>
      <c r="H39" s="47"/>
    </row>
    <row r="40" spans="1:8" s="2" customFormat="1" ht="16.8" customHeight="1">
      <c r="A40" s="41"/>
      <c r="B40" s="47"/>
      <c r="C40" s="304" t="s">
        <v>186</v>
      </c>
      <c r="D40" s="304" t="s">
        <v>472</v>
      </c>
      <c r="E40" s="20" t="s">
        <v>95</v>
      </c>
      <c r="F40" s="305">
        <v>132.3</v>
      </c>
      <c r="G40" s="41"/>
      <c r="H40" s="47"/>
    </row>
    <row r="41" spans="1:8" s="2" customFormat="1" ht="16.8" customHeight="1">
      <c r="A41" s="41"/>
      <c r="B41" s="47"/>
      <c r="C41" s="304" t="s">
        <v>228</v>
      </c>
      <c r="D41" s="304" t="s">
        <v>464</v>
      </c>
      <c r="E41" s="20" t="s">
        <v>95</v>
      </c>
      <c r="F41" s="305">
        <v>736.169</v>
      </c>
      <c r="G41" s="41"/>
      <c r="H41" s="47"/>
    </row>
    <row r="42" spans="1:8" s="2" customFormat="1" ht="16.8" customHeight="1">
      <c r="A42" s="41"/>
      <c r="B42" s="47"/>
      <c r="C42" s="304" t="s">
        <v>240</v>
      </c>
      <c r="D42" s="304" t="s">
        <v>465</v>
      </c>
      <c r="E42" s="20" t="s">
        <v>95</v>
      </c>
      <c r="F42" s="305">
        <v>736.169</v>
      </c>
      <c r="G42" s="41"/>
      <c r="H42" s="47"/>
    </row>
    <row r="43" spans="1:8" s="2" customFormat="1" ht="12">
      <c r="A43" s="41"/>
      <c r="B43" s="47"/>
      <c r="C43" s="304" t="s">
        <v>321</v>
      </c>
      <c r="D43" s="304" t="s">
        <v>322</v>
      </c>
      <c r="E43" s="20" t="s">
        <v>323</v>
      </c>
      <c r="F43" s="305">
        <v>33.075</v>
      </c>
      <c r="G43" s="41"/>
      <c r="H43" s="47"/>
    </row>
    <row r="44" spans="1:8" s="2" customFormat="1" ht="16.8" customHeight="1">
      <c r="A44" s="41"/>
      <c r="B44" s="47"/>
      <c r="C44" s="304" t="s">
        <v>191</v>
      </c>
      <c r="D44" s="304" t="s">
        <v>468</v>
      </c>
      <c r="E44" s="20" t="s">
        <v>95</v>
      </c>
      <c r="F44" s="305">
        <v>787.07</v>
      </c>
      <c r="G44" s="41"/>
      <c r="H44" s="47"/>
    </row>
    <row r="45" spans="1:8" s="2" customFormat="1" ht="16.8" customHeight="1">
      <c r="A45" s="41"/>
      <c r="B45" s="47"/>
      <c r="C45" s="300" t="s">
        <v>108</v>
      </c>
      <c r="D45" s="301" t="s">
        <v>109</v>
      </c>
      <c r="E45" s="302" t="s">
        <v>95</v>
      </c>
      <c r="F45" s="303">
        <v>1626.52</v>
      </c>
      <c r="G45" s="41"/>
      <c r="H45" s="47"/>
    </row>
    <row r="46" spans="1:8" s="2" customFormat="1" ht="16.8" customHeight="1">
      <c r="A46" s="41"/>
      <c r="B46" s="47"/>
      <c r="C46" s="304" t="s">
        <v>20</v>
      </c>
      <c r="D46" s="304" t="s">
        <v>202</v>
      </c>
      <c r="E46" s="20" t="s">
        <v>20</v>
      </c>
      <c r="F46" s="305">
        <v>0</v>
      </c>
      <c r="G46" s="41"/>
      <c r="H46" s="47"/>
    </row>
    <row r="47" spans="1:8" s="2" customFormat="1" ht="16.8" customHeight="1">
      <c r="A47" s="41"/>
      <c r="B47" s="47"/>
      <c r="C47" s="304" t="s">
        <v>20</v>
      </c>
      <c r="D47" s="304" t="s">
        <v>203</v>
      </c>
      <c r="E47" s="20" t="s">
        <v>20</v>
      </c>
      <c r="F47" s="305">
        <v>1576.52</v>
      </c>
      <c r="G47" s="41"/>
      <c r="H47" s="47"/>
    </row>
    <row r="48" spans="1:8" s="2" customFormat="1" ht="16.8" customHeight="1">
      <c r="A48" s="41"/>
      <c r="B48" s="47"/>
      <c r="C48" s="304" t="s">
        <v>20</v>
      </c>
      <c r="D48" s="304" t="s">
        <v>204</v>
      </c>
      <c r="E48" s="20" t="s">
        <v>20</v>
      </c>
      <c r="F48" s="305">
        <v>50</v>
      </c>
      <c r="G48" s="41"/>
      <c r="H48" s="47"/>
    </row>
    <row r="49" spans="1:8" s="2" customFormat="1" ht="16.8" customHeight="1">
      <c r="A49" s="41"/>
      <c r="B49" s="47"/>
      <c r="C49" s="304" t="s">
        <v>108</v>
      </c>
      <c r="D49" s="304" t="s">
        <v>179</v>
      </c>
      <c r="E49" s="20" t="s">
        <v>20</v>
      </c>
      <c r="F49" s="305">
        <v>1626.52</v>
      </c>
      <c r="G49" s="41"/>
      <c r="H49" s="47"/>
    </row>
    <row r="50" spans="1:8" s="2" customFormat="1" ht="16.8" customHeight="1">
      <c r="A50" s="41"/>
      <c r="B50" s="47"/>
      <c r="C50" s="306" t="s">
        <v>462</v>
      </c>
      <c r="D50" s="41"/>
      <c r="E50" s="41"/>
      <c r="F50" s="41"/>
      <c r="G50" s="41"/>
      <c r="H50" s="47"/>
    </row>
    <row r="51" spans="1:8" s="2" customFormat="1" ht="16.8" customHeight="1">
      <c r="A51" s="41"/>
      <c r="B51" s="47"/>
      <c r="C51" s="304" t="s">
        <v>198</v>
      </c>
      <c r="D51" s="304" t="s">
        <v>473</v>
      </c>
      <c r="E51" s="20" t="s">
        <v>95</v>
      </c>
      <c r="F51" s="305">
        <v>813.26</v>
      </c>
      <c r="G51" s="41"/>
      <c r="H51" s="47"/>
    </row>
    <row r="52" spans="1:8" s="2" customFormat="1" ht="16.8" customHeight="1">
      <c r="A52" s="41"/>
      <c r="B52" s="47"/>
      <c r="C52" s="304" t="s">
        <v>207</v>
      </c>
      <c r="D52" s="304" t="s">
        <v>474</v>
      </c>
      <c r="E52" s="20" t="s">
        <v>95</v>
      </c>
      <c r="F52" s="305">
        <v>325.304</v>
      </c>
      <c r="G52" s="41"/>
      <c r="H52" s="47"/>
    </row>
    <row r="53" spans="1:8" s="2" customFormat="1" ht="16.8" customHeight="1">
      <c r="A53" s="41"/>
      <c r="B53" s="47"/>
      <c r="C53" s="304" t="s">
        <v>213</v>
      </c>
      <c r="D53" s="304" t="s">
        <v>475</v>
      </c>
      <c r="E53" s="20" t="s">
        <v>95</v>
      </c>
      <c r="F53" s="305">
        <v>813.26</v>
      </c>
      <c r="G53" s="41"/>
      <c r="H53" s="47"/>
    </row>
    <row r="54" spans="1:8" s="2" customFormat="1" ht="16.8" customHeight="1">
      <c r="A54" s="41"/>
      <c r="B54" s="47"/>
      <c r="C54" s="304" t="s">
        <v>218</v>
      </c>
      <c r="D54" s="304" t="s">
        <v>476</v>
      </c>
      <c r="E54" s="20" t="s">
        <v>95</v>
      </c>
      <c r="F54" s="305">
        <v>325.304</v>
      </c>
      <c r="G54" s="41"/>
      <c r="H54" s="47"/>
    </row>
    <row r="55" spans="1:8" s="2" customFormat="1" ht="16.8" customHeight="1">
      <c r="A55" s="41"/>
      <c r="B55" s="47"/>
      <c r="C55" s="304" t="s">
        <v>223</v>
      </c>
      <c r="D55" s="304" t="s">
        <v>477</v>
      </c>
      <c r="E55" s="20" t="s">
        <v>95</v>
      </c>
      <c r="F55" s="305">
        <v>1509.99</v>
      </c>
      <c r="G55" s="41"/>
      <c r="H55" s="47"/>
    </row>
    <row r="56" spans="1:8" s="2" customFormat="1" ht="16.8" customHeight="1">
      <c r="A56" s="41"/>
      <c r="B56" s="47"/>
      <c r="C56" s="304" t="s">
        <v>234</v>
      </c>
      <c r="D56" s="304" t="s">
        <v>478</v>
      </c>
      <c r="E56" s="20" t="s">
        <v>95</v>
      </c>
      <c r="F56" s="305">
        <v>1509.99</v>
      </c>
      <c r="G56" s="41"/>
      <c r="H56" s="47"/>
    </row>
    <row r="57" spans="1:8" s="2" customFormat="1" ht="16.8" customHeight="1">
      <c r="A57" s="41"/>
      <c r="B57" s="47"/>
      <c r="C57" s="300" t="s">
        <v>111</v>
      </c>
      <c r="D57" s="301" t="s">
        <v>112</v>
      </c>
      <c r="E57" s="302" t="s">
        <v>95</v>
      </c>
      <c r="F57" s="303">
        <v>798.7</v>
      </c>
      <c r="G57" s="41"/>
      <c r="H57" s="47"/>
    </row>
    <row r="58" spans="1:8" s="2" customFormat="1" ht="16.8" customHeight="1">
      <c r="A58" s="41"/>
      <c r="B58" s="47"/>
      <c r="C58" s="304" t="s">
        <v>20</v>
      </c>
      <c r="D58" s="304" t="s">
        <v>202</v>
      </c>
      <c r="E58" s="20" t="s">
        <v>20</v>
      </c>
      <c r="F58" s="305">
        <v>0</v>
      </c>
      <c r="G58" s="41"/>
      <c r="H58" s="47"/>
    </row>
    <row r="59" spans="1:8" s="2" customFormat="1" ht="16.8" customHeight="1">
      <c r="A59" s="41"/>
      <c r="B59" s="47"/>
      <c r="C59" s="304" t="s">
        <v>20</v>
      </c>
      <c r="D59" s="304" t="s">
        <v>311</v>
      </c>
      <c r="E59" s="20" t="s">
        <v>20</v>
      </c>
      <c r="F59" s="305">
        <v>798.7</v>
      </c>
      <c r="G59" s="41"/>
      <c r="H59" s="47"/>
    </row>
    <row r="60" spans="1:8" s="2" customFormat="1" ht="16.8" customHeight="1">
      <c r="A60" s="41"/>
      <c r="B60" s="47"/>
      <c r="C60" s="304" t="s">
        <v>111</v>
      </c>
      <c r="D60" s="304" t="s">
        <v>179</v>
      </c>
      <c r="E60" s="20" t="s">
        <v>20</v>
      </c>
      <c r="F60" s="305">
        <v>798.7</v>
      </c>
      <c r="G60" s="41"/>
      <c r="H60" s="47"/>
    </row>
    <row r="61" spans="1:8" s="2" customFormat="1" ht="16.8" customHeight="1">
      <c r="A61" s="41"/>
      <c r="B61" s="47"/>
      <c r="C61" s="306" t="s">
        <v>462</v>
      </c>
      <c r="D61" s="41"/>
      <c r="E61" s="41"/>
      <c r="F61" s="41"/>
      <c r="G61" s="41"/>
      <c r="H61" s="47"/>
    </row>
    <row r="62" spans="1:8" s="2" customFormat="1" ht="16.8" customHeight="1">
      <c r="A62" s="41"/>
      <c r="B62" s="47"/>
      <c r="C62" s="304" t="s">
        <v>307</v>
      </c>
      <c r="D62" s="304" t="s">
        <v>479</v>
      </c>
      <c r="E62" s="20" t="s">
        <v>95</v>
      </c>
      <c r="F62" s="305">
        <v>798.7</v>
      </c>
      <c r="G62" s="41"/>
      <c r="H62" s="47"/>
    </row>
    <row r="63" spans="1:8" s="2" customFormat="1" ht="16.8" customHeight="1">
      <c r="A63" s="41"/>
      <c r="B63" s="47"/>
      <c r="C63" s="304" t="s">
        <v>313</v>
      </c>
      <c r="D63" s="304" t="s">
        <v>480</v>
      </c>
      <c r="E63" s="20" t="s">
        <v>99</v>
      </c>
      <c r="F63" s="305">
        <v>912.8</v>
      </c>
      <c r="G63" s="41"/>
      <c r="H63" s="47"/>
    </row>
    <row r="64" spans="1:8" s="2" customFormat="1" ht="16.8" customHeight="1">
      <c r="A64" s="41"/>
      <c r="B64" s="47"/>
      <c r="C64" s="300" t="s">
        <v>115</v>
      </c>
      <c r="D64" s="301" t="s">
        <v>116</v>
      </c>
      <c r="E64" s="302" t="s">
        <v>95</v>
      </c>
      <c r="F64" s="303">
        <v>116.53</v>
      </c>
      <c r="G64" s="41"/>
      <c r="H64" s="47"/>
    </row>
    <row r="65" spans="1:8" s="2" customFormat="1" ht="16.8" customHeight="1">
      <c r="A65" s="41"/>
      <c r="B65" s="47"/>
      <c r="C65" s="304" t="s">
        <v>20</v>
      </c>
      <c r="D65" s="304" t="s">
        <v>249</v>
      </c>
      <c r="E65" s="20" t="s">
        <v>20</v>
      </c>
      <c r="F65" s="305">
        <v>116.53</v>
      </c>
      <c r="G65" s="41"/>
      <c r="H65" s="47"/>
    </row>
    <row r="66" spans="1:8" s="2" customFormat="1" ht="16.8" customHeight="1">
      <c r="A66" s="41"/>
      <c r="B66" s="47"/>
      <c r="C66" s="304" t="s">
        <v>115</v>
      </c>
      <c r="D66" s="304" t="s">
        <v>179</v>
      </c>
      <c r="E66" s="20" t="s">
        <v>20</v>
      </c>
      <c r="F66" s="305">
        <v>116.53</v>
      </c>
      <c r="G66" s="41"/>
      <c r="H66" s="47"/>
    </row>
    <row r="67" spans="1:8" s="2" customFormat="1" ht="16.8" customHeight="1">
      <c r="A67" s="41"/>
      <c r="B67" s="47"/>
      <c r="C67" s="306" t="s">
        <v>462</v>
      </c>
      <c r="D67" s="41"/>
      <c r="E67" s="41"/>
      <c r="F67" s="41"/>
      <c r="G67" s="41"/>
      <c r="H67" s="47"/>
    </row>
    <row r="68" spans="1:8" s="2" customFormat="1" ht="16.8" customHeight="1">
      <c r="A68" s="41"/>
      <c r="B68" s="47"/>
      <c r="C68" s="304" t="s">
        <v>245</v>
      </c>
      <c r="D68" s="304" t="s">
        <v>481</v>
      </c>
      <c r="E68" s="20" t="s">
        <v>95</v>
      </c>
      <c r="F68" s="305">
        <v>116.53</v>
      </c>
      <c r="G68" s="41"/>
      <c r="H68" s="47"/>
    </row>
    <row r="69" spans="1:8" s="2" customFormat="1" ht="16.8" customHeight="1">
      <c r="A69" s="41"/>
      <c r="B69" s="47"/>
      <c r="C69" s="304" t="s">
        <v>223</v>
      </c>
      <c r="D69" s="304" t="s">
        <v>477</v>
      </c>
      <c r="E69" s="20" t="s">
        <v>95</v>
      </c>
      <c r="F69" s="305">
        <v>1509.99</v>
      </c>
      <c r="G69" s="41"/>
      <c r="H69" s="47"/>
    </row>
    <row r="70" spans="1:8" s="2" customFormat="1" ht="16.8" customHeight="1">
      <c r="A70" s="41"/>
      <c r="B70" s="47"/>
      <c r="C70" s="304" t="s">
        <v>234</v>
      </c>
      <c r="D70" s="304" t="s">
        <v>478</v>
      </c>
      <c r="E70" s="20" t="s">
        <v>95</v>
      </c>
      <c r="F70" s="305">
        <v>1509.99</v>
      </c>
      <c r="G70" s="41"/>
      <c r="H70" s="47"/>
    </row>
    <row r="71" spans="1:8" s="2" customFormat="1" ht="26.4" customHeight="1">
      <c r="A71" s="41"/>
      <c r="B71" s="47"/>
      <c r="C71" s="299" t="s">
        <v>482</v>
      </c>
      <c r="D71" s="299" t="s">
        <v>88</v>
      </c>
      <c r="E71" s="41"/>
      <c r="F71" s="41"/>
      <c r="G71" s="41"/>
      <c r="H71" s="47"/>
    </row>
    <row r="72" spans="1:8" s="2" customFormat="1" ht="16.8" customHeight="1">
      <c r="A72" s="41"/>
      <c r="B72" s="47"/>
      <c r="C72" s="300" t="s">
        <v>334</v>
      </c>
      <c r="D72" s="301" t="s">
        <v>335</v>
      </c>
      <c r="E72" s="302" t="s">
        <v>336</v>
      </c>
      <c r="F72" s="303">
        <v>1</v>
      </c>
      <c r="G72" s="41"/>
      <c r="H72" s="47"/>
    </row>
    <row r="73" spans="1:8" s="2" customFormat="1" ht="16.8" customHeight="1">
      <c r="A73" s="41"/>
      <c r="B73" s="47"/>
      <c r="C73" s="304" t="s">
        <v>20</v>
      </c>
      <c r="D73" s="304" t="s">
        <v>369</v>
      </c>
      <c r="E73" s="20" t="s">
        <v>20</v>
      </c>
      <c r="F73" s="305">
        <v>1</v>
      </c>
      <c r="G73" s="41"/>
      <c r="H73" s="47"/>
    </row>
    <row r="74" spans="1:8" s="2" customFormat="1" ht="16.8" customHeight="1">
      <c r="A74" s="41"/>
      <c r="B74" s="47"/>
      <c r="C74" s="304" t="s">
        <v>334</v>
      </c>
      <c r="D74" s="304" t="s">
        <v>179</v>
      </c>
      <c r="E74" s="20" t="s">
        <v>20</v>
      </c>
      <c r="F74" s="305">
        <v>1</v>
      </c>
      <c r="G74" s="41"/>
      <c r="H74" s="47"/>
    </row>
    <row r="75" spans="1:8" s="2" customFormat="1" ht="16.8" customHeight="1">
      <c r="A75" s="41"/>
      <c r="B75" s="47"/>
      <c r="C75" s="306" t="s">
        <v>462</v>
      </c>
      <c r="D75" s="41"/>
      <c r="E75" s="41"/>
      <c r="F75" s="41"/>
      <c r="G75" s="41"/>
      <c r="H75" s="47"/>
    </row>
    <row r="76" spans="1:8" s="2" customFormat="1" ht="16.8" customHeight="1">
      <c r="A76" s="41"/>
      <c r="B76" s="47"/>
      <c r="C76" s="304" t="s">
        <v>365</v>
      </c>
      <c r="D76" s="304" t="s">
        <v>483</v>
      </c>
      <c r="E76" s="20" t="s">
        <v>336</v>
      </c>
      <c r="F76" s="305">
        <v>1</v>
      </c>
      <c r="G76" s="41"/>
      <c r="H76" s="47"/>
    </row>
    <row r="77" spans="1:8" s="2" customFormat="1" ht="16.8" customHeight="1">
      <c r="A77" s="41"/>
      <c r="B77" s="47"/>
      <c r="C77" s="304" t="s">
        <v>386</v>
      </c>
      <c r="D77" s="304" t="s">
        <v>484</v>
      </c>
      <c r="E77" s="20" t="s">
        <v>336</v>
      </c>
      <c r="F77" s="305">
        <v>1</v>
      </c>
      <c r="G77" s="41"/>
      <c r="H77" s="47"/>
    </row>
    <row r="78" spans="1:8" s="2" customFormat="1" ht="16.8" customHeight="1">
      <c r="A78" s="41"/>
      <c r="B78" s="47"/>
      <c r="C78" s="304" t="s">
        <v>390</v>
      </c>
      <c r="D78" s="304" t="s">
        <v>485</v>
      </c>
      <c r="E78" s="20" t="s">
        <v>336</v>
      </c>
      <c r="F78" s="305">
        <v>37</v>
      </c>
      <c r="G78" s="41"/>
      <c r="H78" s="47"/>
    </row>
    <row r="79" spans="1:8" s="2" customFormat="1" ht="16.8" customHeight="1">
      <c r="A79" s="41"/>
      <c r="B79" s="47"/>
      <c r="C79" s="300" t="s">
        <v>337</v>
      </c>
      <c r="D79" s="301" t="s">
        <v>338</v>
      </c>
      <c r="E79" s="302" t="s">
        <v>336</v>
      </c>
      <c r="F79" s="303">
        <v>26</v>
      </c>
      <c r="G79" s="41"/>
      <c r="H79" s="47"/>
    </row>
    <row r="80" spans="1:8" s="2" customFormat="1" ht="16.8" customHeight="1">
      <c r="A80" s="41"/>
      <c r="B80" s="47"/>
      <c r="C80" s="304" t="s">
        <v>20</v>
      </c>
      <c r="D80" s="304" t="s">
        <v>350</v>
      </c>
      <c r="E80" s="20" t="s">
        <v>20</v>
      </c>
      <c r="F80" s="305">
        <v>26</v>
      </c>
      <c r="G80" s="41"/>
      <c r="H80" s="47"/>
    </row>
    <row r="81" spans="1:8" s="2" customFormat="1" ht="16.8" customHeight="1">
      <c r="A81" s="41"/>
      <c r="B81" s="47"/>
      <c r="C81" s="304" t="s">
        <v>337</v>
      </c>
      <c r="D81" s="304" t="s">
        <v>179</v>
      </c>
      <c r="E81" s="20" t="s">
        <v>20</v>
      </c>
      <c r="F81" s="305">
        <v>26</v>
      </c>
      <c r="G81" s="41"/>
      <c r="H81" s="47"/>
    </row>
    <row r="82" spans="1:8" s="2" customFormat="1" ht="16.8" customHeight="1">
      <c r="A82" s="41"/>
      <c r="B82" s="47"/>
      <c r="C82" s="306" t="s">
        <v>462</v>
      </c>
      <c r="D82" s="41"/>
      <c r="E82" s="41"/>
      <c r="F82" s="41"/>
      <c r="G82" s="41"/>
      <c r="H82" s="47"/>
    </row>
    <row r="83" spans="1:8" s="2" customFormat="1" ht="16.8" customHeight="1">
      <c r="A83" s="41"/>
      <c r="B83" s="47"/>
      <c r="C83" s="304" t="s">
        <v>346</v>
      </c>
      <c r="D83" s="304" t="s">
        <v>486</v>
      </c>
      <c r="E83" s="20" t="s">
        <v>336</v>
      </c>
      <c r="F83" s="305">
        <v>26</v>
      </c>
      <c r="G83" s="41"/>
      <c r="H83" s="47"/>
    </row>
    <row r="84" spans="1:8" s="2" customFormat="1" ht="16.8" customHeight="1">
      <c r="A84" s="41"/>
      <c r="B84" s="47"/>
      <c r="C84" s="304" t="s">
        <v>370</v>
      </c>
      <c r="D84" s="304" t="s">
        <v>487</v>
      </c>
      <c r="E84" s="20" t="s">
        <v>336</v>
      </c>
      <c r="F84" s="305">
        <v>26</v>
      </c>
      <c r="G84" s="41"/>
      <c r="H84" s="47"/>
    </row>
    <row r="85" spans="1:8" s="2" customFormat="1" ht="16.8" customHeight="1">
      <c r="A85" s="41"/>
      <c r="B85" s="47"/>
      <c r="C85" s="304" t="s">
        <v>390</v>
      </c>
      <c r="D85" s="304" t="s">
        <v>485</v>
      </c>
      <c r="E85" s="20" t="s">
        <v>336</v>
      </c>
      <c r="F85" s="305">
        <v>37</v>
      </c>
      <c r="G85" s="41"/>
      <c r="H85" s="47"/>
    </row>
    <row r="86" spans="1:8" s="2" customFormat="1" ht="16.8" customHeight="1">
      <c r="A86" s="41"/>
      <c r="B86" s="47"/>
      <c r="C86" s="300" t="s">
        <v>339</v>
      </c>
      <c r="D86" s="301" t="s">
        <v>340</v>
      </c>
      <c r="E86" s="302" t="s">
        <v>336</v>
      </c>
      <c r="F86" s="303">
        <v>4</v>
      </c>
      <c r="G86" s="41"/>
      <c r="H86" s="47"/>
    </row>
    <row r="87" spans="1:8" s="2" customFormat="1" ht="16.8" customHeight="1">
      <c r="A87" s="41"/>
      <c r="B87" s="47"/>
      <c r="C87" s="304" t="s">
        <v>20</v>
      </c>
      <c r="D87" s="304" t="s">
        <v>355</v>
      </c>
      <c r="E87" s="20" t="s">
        <v>20</v>
      </c>
      <c r="F87" s="305">
        <v>4</v>
      </c>
      <c r="G87" s="41"/>
      <c r="H87" s="47"/>
    </row>
    <row r="88" spans="1:8" s="2" customFormat="1" ht="16.8" customHeight="1">
      <c r="A88" s="41"/>
      <c r="B88" s="47"/>
      <c r="C88" s="304" t="s">
        <v>339</v>
      </c>
      <c r="D88" s="304" t="s">
        <v>179</v>
      </c>
      <c r="E88" s="20" t="s">
        <v>20</v>
      </c>
      <c r="F88" s="305">
        <v>4</v>
      </c>
      <c r="G88" s="41"/>
      <c r="H88" s="47"/>
    </row>
    <row r="89" spans="1:8" s="2" customFormat="1" ht="16.8" customHeight="1">
      <c r="A89" s="41"/>
      <c r="B89" s="47"/>
      <c r="C89" s="306" t="s">
        <v>462</v>
      </c>
      <c r="D89" s="41"/>
      <c r="E89" s="41"/>
      <c r="F89" s="41"/>
      <c r="G89" s="41"/>
      <c r="H89" s="47"/>
    </row>
    <row r="90" spans="1:8" s="2" customFormat="1" ht="16.8" customHeight="1">
      <c r="A90" s="41"/>
      <c r="B90" s="47"/>
      <c r="C90" s="304" t="s">
        <v>351</v>
      </c>
      <c r="D90" s="304" t="s">
        <v>488</v>
      </c>
      <c r="E90" s="20" t="s">
        <v>336</v>
      </c>
      <c r="F90" s="305">
        <v>4</v>
      </c>
      <c r="G90" s="41"/>
      <c r="H90" s="47"/>
    </row>
    <row r="91" spans="1:8" s="2" customFormat="1" ht="16.8" customHeight="1">
      <c r="A91" s="41"/>
      <c r="B91" s="47"/>
      <c r="C91" s="304" t="s">
        <v>374</v>
      </c>
      <c r="D91" s="304" t="s">
        <v>489</v>
      </c>
      <c r="E91" s="20" t="s">
        <v>336</v>
      </c>
      <c r="F91" s="305">
        <v>4</v>
      </c>
      <c r="G91" s="41"/>
      <c r="H91" s="47"/>
    </row>
    <row r="92" spans="1:8" s="2" customFormat="1" ht="16.8" customHeight="1">
      <c r="A92" s="41"/>
      <c r="B92" s="47"/>
      <c r="C92" s="304" t="s">
        <v>390</v>
      </c>
      <c r="D92" s="304" t="s">
        <v>485</v>
      </c>
      <c r="E92" s="20" t="s">
        <v>336</v>
      </c>
      <c r="F92" s="305">
        <v>37</v>
      </c>
      <c r="G92" s="41"/>
      <c r="H92" s="47"/>
    </row>
    <row r="93" spans="1:8" s="2" customFormat="1" ht="16.8" customHeight="1">
      <c r="A93" s="41"/>
      <c r="B93" s="47"/>
      <c r="C93" s="300" t="s">
        <v>341</v>
      </c>
      <c r="D93" s="301" t="s">
        <v>342</v>
      </c>
      <c r="E93" s="302" t="s">
        <v>336</v>
      </c>
      <c r="F93" s="303">
        <v>4</v>
      </c>
      <c r="G93" s="41"/>
      <c r="H93" s="47"/>
    </row>
    <row r="94" spans="1:8" s="2" customFormat="1" ht="16.8" customHeight="1">
      <c r="A94" s="41"/>
      <c r="B94" s="47"/>
      <c r="C94" s="304" t="s">
        <v>20</v>
      </c>
      <c r="D94" s="304" t="s">
        <v>355</v>
      </c>
      <c r="E94" s="20" t="s">
        <v>20</v>
      </c>
      <c r="F94" s="305">
        <v>4</v>
      </c>
      <c r="G94" s="41"/>
      <c r="H94" s="47"/>
    </row>
    <row r="95" spans="1:8" s="2" customFormat="1" ht="16.8" customHeight="1">
      <c r="A95" s="41"/>
      <c r="B95" s="47"/>
      <c r="C95" s="304" t="s">
        <v>341</v>
      </c>
      <c r="D95" s="304" t="s">
        <v>179</v>
      </c>
      <c r="E95" s="20" t="s">
        <v>20</v>
      </c>
      <c r="F95" s="305">
        <v>4</v>
      </c>
      <c r="G95" s="41"/>
      <c r="H95" s="47"/>
    </row>
    <row r="96" spans="1:8" s="2" customFormat="1" ht="16.8" customHeight="1">
      <c r="A96" s="41"/>
      <c r="B96" s="47"/>
      <c r="C96" s="306" t="s">
        <v>462</v>
      </c>
      <c r="D96" s="41"/>
      <c r="E96" s="41"/>
      <c r="F96" s="41"/>
      <c r="G96" s="41"/>
      <c r="H96" s="47"/>
    </row>
    <row r="97" spans="1:8" s="2" customFormat="1" ht="16.8" customHeight="1">
      <c r="A97" s="41"/>
      <c r="B97" s="47"/>
      <c r="C97" s="304" t="s">
        <v>356</v>
      </c>
      <c r="D97" s="304" t="s">
        <v>490</v>
      </c>
      <c r="E97" s="20" t="s">
        <v>336</v>
      </c>
      <c r="F97" s="305">
        <v>4</v>
      </c>
      <c r="G97" s="41"/>
      <c r="H97" s="47"/>
    </row>
    <row r="98" spans="1:8" s="2" customFormat="1" ht="16.8" customHeight="1">
      <c r="A98" s="41"/>
      <c r="B98" s="47"/>
      <c r="C98" s="304" t="s">
        <v>378</v>
      </c>
      <c r="D98" s="304" t="s">
        <v>491</v>
      </c>
      <c r="E98" s="20" t="s">
        <v>336</v>
      </c>
      <c r="F98" s="305">
        <v>4</v>
      </c>
      <c r="G98" s="41"/>
      <c r="H98" s="47"/>
    </row>
    <row r="99" spans="1:8" s="2" customFormat="1" ht="16.8" customHeight="1">
      <c r="A99" s="41"/>
      <c r="B99" s="47"/>
      <c r="C99" s="304" t="s">
        <v>390</v>
      </c>
      <c r="D99" s="304" t="s">
        <v>485</v>
      </c>
      <c r="E99" s="20" t="s">
        <v>336</v>
      </c>
      <c r="F99" s="305">
        <v>37</v>
      </c>
      <c r="G99" s="41"/>
      <c r="H99" s="47"/>
    </row>
    <row r="100" spans="1:8" s="2" customFormat="1" ht="16.8" customHeight="1">
      <c r="A100" s="41"/>
      <c r="B100" s="47"/>
      <c r="C100" s="300" t="s">
        <v>343</v>
      </c>
      <c r="D100" s="301" t="s">
        <v>344</v>
      </c>
      <c r="E100" s="302" t="s">
        <v>336</v>
      </c>
      <c r="F100" s="303">
        <v>2</v>
      </c>
      <c r="G100" s="41"/>
      <c r="H100" s="47"/>
    </row>
    <row r="101" spans="1:8" s="2" customFormat="1" ht="16.8" customHeight="1">
      <c r="A101" s="41"/>
      <c r="B101" s="47"/>
      <c r="C101" s="304" t="s">
        <v>20</v>
      </c>
      <c r="D101" s="304" t="s">
        <v>364</v>
      </c>
      <c r="E101" s="20" t="s">
        <v>20</v>
      </c>
      <c r="F101" s="305">
        <v>2</v>
      </c>
      <c r="G101" s="41"/>
      <c r="H101" s="47"/>
    </row>
    <row r="102" spans="1:8" s="2" customFormat="1" ht="16.8" customHeight="1">
      <c r="A102" s="41"/>
      <c r="B102" s="47"/>
      <c r="C102" s="304" t="s">
        <v>343</v>
      </c>
      <c r="D102" s="304" t="s">
        <v>179</v>
      </c>
      <c r="E102" s="20" t="s">
        <v>20</v>
      </c>
      <c r="F102" s="305">
        <v>2</v>
      </c>
      <c r="G102" s="41"/>
      <c r="H102" s="47"/>
    </row>
    <row r="103" spans="1:8" s="2" customFormat="1" ht="16.8" customHeight="1">
      <c r="A103" s="41"/>
      <c r="B103" s="47"/>
      <c r="C103" s="306" t="s">
        <v>462</v>
      </c>
      <c r="D103" s="41"/>
      <c r="E103" s="41"/>
      <c r="F103" s="41"/>
      <c r="G103" s="41"/>
      <c r="H103" s="47"/>
    </row>
    <row r="104" spans="1:8" s="2" customFormat="1" ht="16.8" customHeight="1">
      <c r="A104" s="41"/>
      <c r="B104" s="47"/>
      <c r="C104" s="304" t="s">
        <v>360</v>
      </c>
      <c r="D104" s="304" t="s">
        <v>492</v>
      </c>
      <c r="E104" s="20" t="s">
        <v>336</v>
      </c>
      <c r="F104" s="305">
        <v>2</v>
      </c>
      <c r="G104" s="41"/>
      <c r="H104" s="47"/>
    </row>
    <row r="105" spans="1:8" s="2" customFormat="1" ht="16.8" customHeight="1">
      <c r="A105" s="41"/>
      <c r="B105" s="47"/>
      <c r="C105" s="304" t="s">
        <v>382</v>
      </c>
      <c r="D105" s="304" t="s">
        <v>493</v>
      </c>
      <c r="E105" s="20" t="s">
        <v>336</v>
      </c>
      <c r="F105" s="305">
        <v>2</v>
      </c>
      <c r="G105" s="41"/>
      <c r="H105" s="47"/>
    </row>
    <row r="106" spans="1:8" s="2" customFormat="1" ht="16.8" customHeight="1">
      <c r="A106" s="41"/>
      <c r="B106" s="47"/>
      <c r="C106" s="304" t="s">
        <v>390</v>
      </c>
      <c r="D106" s="304" t="s">
        <v>485</v>
      </c>
      <c r="E106" s="20" t="s">
        <v>336</v>
      </c>
      <c r="F106" s="305">
        <v>37</v>
      </c>
      <c r="G106" s="41"/>
      <c r="H106" s="47"/>
    </row>
    <row r="107" spans="1:8" s="2" customFormat="1" ht="7.4" customHeight="1">
      <c r="A107" s="41"/>
      <c r="B107" s="161"/>
      <c r="C107" s="162"/>
      <c r="D107" s="162"/>
      <c r="E107" s="162"/>
      <c r="F107" s="162"/>
      <c r="G107" s="162"/>
      <c r="H107" s="47"/>
    </row>
    <row r="108" spans="1:8" s="2" customFormat="1" ht="12">
      <c r="A108" s="41"/>
      <c r="B108" s="41"/>
      <c r="C108" s="41"/>
      <c r="D108" s="41"/>
      <c r="E108" s="41"/>
      <c r="F108" s="41"/>
      <c r="G108" s="41"/>
      <c r="H108" s="41"/>
    </row>
  </sheetData>
  <sheetProtection password="CDBA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4"/>
  <sheetViews>
    <sheetView showGridLines="0" workbookViewId="0" topLeftCell="A202"/>
  </sheetViews>
  <sheetFormatPr defaultColWidth="9.140625" defaultRowHeight="12"/>
  <cols>
    <col min="1" max="1" width="8.28125" style="307" customWidth="1"/>
    <col min="2" max="2" width="1.7109375" style="307" customWidth="1"/>
    <col min="3" max="4" width="5.00390625" style="307" customWidth="1"/>
    <col min="5" max="5" width="11.7109375" style="307" customWidth="1"/>
    <col min="6" max="6" width="9.140625" style="307" customWidth="1"/>
    <col min="7" max="7" width="5.00390625" style="307" customWidth="1"/>
    <col min="8" max="8" width="77.8515625" style="307" customWidth="1"/>
    <col min="9" max="10" width="20.00390625" style="307" customWidth="1"/>
    <col min="11" max="11" width="1.7109375" style="307" customWidth="1"/>
  </cols>
  <sheetData>
    <row r="1" s="1" customFormat="1" ht="37.5" customHeight="1"/>
    <row r="2" spans="2:11" s="1" customFormat="1" ht="7.5" customHeight="1">
      <c r="B2" s="308"/>
      <c r="C2" s="309"/>
      <c r="D2" s="309"/>
      <c r="E2" s="309"/>
      <c r="F2" s="309"/>
      <c r="G2" s="309"/>
      <c r="H2" s="309"/>
      <c r="I2" s="309"/>
      <c r="J2" s="309"/>
      <c r="K2" s="310"/>
    </row>
    <row r="3" spans="2:11" s="17" customFormat="1" ht="45" customHeight="1">
      <c r="B3" s="311"/>
      <c r="C3" s="312" t="s">
        <v>494</v>
      </c>
      <c r="D3" s="312"/>
      <c r="E3" s="312"/>
      <c r="F3" s="312"/>
      <c r="G3" s="312"/>
      <c r="H3" s="312"/>
      <c r="I3" s="312"/>
      <c r="J3" s="312"/>
      <c r="K3" s="313"/>
    </row>
    <row r="4" spans="2:11" s="1" customFormat="1" ht="25.5" customHeight="1">
      <c r="B4" s="314"/>
      <c r="C4" s="315" t="s">
        <v>495</v>
      </c>
      <c r="D4" s="315"/>
      <c r="E4" s="315"/>
      <c r="F4" s="315"/>
      <c r="G4" s="315"/>
      <c r="H4" s="315"/>
      <c r="I4" s="315"/>
      <c r="J4" s="315"/>
      <c r="K4" s="316"/>
    </row>
    <row r="5" spans="2:11" s="1" customFormat="1" ht="5.25" customHeight="1">
      <c r="B5" s="314"/>
      <c r="C5" s="317"/>
      <c r="D5" s="317"/>
      <c r="E5" s="317"/>
      <c r="F5" s="317"/>
      <c r="G5" s="317"/>
      <c r="H5" s="317"/>
      <c r="I5" s="317"/>
      <c r="J5" s="317"/>
      <c r="K5" s="316"/>
    </row>
    <row r="6" spans="2:11" s="1" customFormat="1" ht="15" customHeight="1">
      <c r="B6" s="314"/>
      <c r="C6" s="318" t="s">
        <v>496</v>
      </c>
      <c r="D6" s="318"/>
      <c r="E6" s="318"/>
      <c r="F6" s="318"/>
      <c r="G6" s="318"/>
      <c r="H6" s="318"/>
      <c r="I6" s="318"/>
      <c r="J6" s="318"/>
      <c r="K6" s="316"/>
    </row>
    <row r="7" spans="2:11" s="1" customFormat="1" ht="15" customHeight="1">
      <c r="B7" s="319"/>
      <c r="C7" s="318" t="s">
        <v>497</v>
      </c>
      <c r="D7" s="318"/>
      <c r="E7" s="318"/>
      <c r="F7" s="318"/>
      <c r="G7" s="318"/>
      <c r="H7" s="318"/>
      <c r="I7" s="318"/>
      <c r="J7" s="318"/>
      <c r="K7" s="316"/>
    </row>
    <row r="8" spans="2:11" s="1" customFormat="1" ht="12.75" customHeight="1">
      <c r="B8" s="319"/>
      <c r="C8" s="318"/>
      <c r="D8" s="318"/>
      <c r="E8" s="318"/>
      <c r="F8" s="318"/>
      <c r="G8" s="318"/>
      <c r="H8" s="318"/>
      <c r="I8" s="318"/>
      <c r="J8" s="318"/>
      <c r="K8" s="316"/>
    </row>
    <row r="9" spans="2:11" s="1" customFormat="1" ht="15" customHeight="1">
      <c r="B9" s="319"/>
      <c r="C9" s="318" t="s">
        <v>498</v>
      </c>
      <c r="D9" s="318"/>
      <c r="E9" s="318"/>
      <c r="F9" s="318"/>
      <c r="G9" s="318"/>
      <c r="H9" s="318"/>
      <c r="I9" s="318"/>
      <c r="J9" s="318"/>
      <c r="K9" s="316"/>
    </row>
    <row r="10" spans="2:11" s="1" customFormat="1" ht="15" customHeight="1">
      <c r="B10" s="319"/>
      <c r="C10" s="318"/>
      <c r="D10" s="318" t="s">
        <v>499</v>
      </c>
      <c r="E10" s="318"/>
      <c r="F10" s="318"/>
      <c r="G10" s="318"/>
      <c r="H10" s="318"/>
      <c r="I10" s="318"/>
      <c r="J10" s="318"/>
      <c r="K10" s="316"/>
    </row>
    <row r="11" spans="2:11" s="1" customFormat="1" ht="15" customHeight="1">
      <c r="B11" s="319"/>
      <c r="C11" s="320"/>
      <c r="D11" s="318" t="s">
        <v>500</v>
      </c>
      <c r="E11" s="318"/>
      <c r="F11" s="318"/>
      <c r="G11" s="318"/>
      <c r="H11" s="318"/>
      <c r="I11" s="318"/>
      <c r="J11" s="318"/>
      <c r="K11" s="316"/>
    </row>
    <row r="12" spans="2:11" s="1" customFormat="1" ht="15" customHeight="1">
      <c r="B12" s="319"/>
      <c r="C12" s="320"/>
      <c r="D12" s="318"/>
      <c r="E12" s="318"/>
      <c r="F12" s="318"/>
      <c r="G12" s="318"/>
      <c r="H12" s="318"/>
      <c r="I12" s="318"/>
      <c r="J12" s="318"/>
      <c r="K12" s="316"/>
    </row>
    <row r="13" spans="2:11" s="1" customFormat="1" ht="15" customHeight="1">
      <c r="B13" s="319"/>
      <c r="C13" s="320"/>
      <c r="D13" s="321" t="s">
        <v>501</v>
      </c>
      <c r="E13" s="318"/>
      <c r="F13" s="318"/>
      <c r="G13" s="318"/>
      <c r="H13" s="318"/>
      <c r="I13" s="318"/>
      <c r="J13" s="318"/>
      <c r="K13" s="316"/>
    </row>
    <row r="14" spans="2:11" s="1" customFormat="1" ht="12.75" customHeight="1">
      <c r="B14" s="319"/>
      <c r="C14" s="320"/>
      <c r="D14" s="320"/>
      <c r="E14" s="320"/>
      <c r="F14" s="320"/>
      <c r="G14" s="320"/>
      <c r="H14" s="320"/>
      <c r="I14" s="320"/>
      <c r="J14" s="320"/>
      <c r="K14" s="316"/>
    </row>
    <row r="15" spans="2:11" s="1" customFormat="1" ht="15" customHeight="1">
      <c r="B15" s="319"/>
      <c r="C15" s="320"/>
      <c r="D15" s="318" t="s">
        <v>502</v>
      </c>
      <c r="E15" s="318"/>
      <c r="F15" s="318"/>
      <c r="G15" s="318"/>
      <c r="H15" s="318"/>
      <c r="I15" s="318"/>
      <c r="J15" s="318"/>
      <c r="K15" s="316"/>
    </row>
    <row r="16" spans="2:11" s="1" customFormat="1" ht="15" customHeight="1">
      <c r="B16" s="319"/>
      <c r="C16" s="320"/>
      <c r="D16" s="318" t="s">
        <v>503</v>
      </c>
      <c r="E16" s="318"/>
      <c r="F16" s="318"/>
      <c r="G16" s="318"/>
      <c r="H16" s="318"/>
      <c r="I16" s="318"/>
      <c r="J16" s="318"/>
      <c r="K16" s="316"/>
    </row>
    <row r="17" spans="2:11" s="1" customFormat="1" ht="15" customHeight="1">
      <c r="B17" s="319"/>
      <c r="C17" s="320"/>
      <c r="D17" s="318" t="s">
        <v>504</v>
      </c>
      <c r="E17" s="318"/>
      <c r="F17" s="318"/>
      <c r="G17" s="318"/>
      <c r="H17" s="318"/>
      <c r="I17" s="318"/>
      <c r="J17" s="318"/>
      <c r="K17" s="316"/>
    </row>
    <row r="18" spans="2:11" s="1" customFormat="1" ht="15" customHeight="1">
      <c r="B18" s="319"/>
      <c r="C18" s="320"/>
      <c r="D18" s="320"/>
      <c r="E18" s="322" t="s">
        <v>83</v>
      </c>
      <c r="F18" s="318" t="s">
        <v>505</v>
      </c>
      <c r="G18" s="318"/>
      <c r="H18" s="318"/>
      <c r="I18" s="318"/>
      <c r="J18" s="318"/>
      <c r="K18" s="316"/>
    </row>
    <row r="19" spans="2:11" s="1" customFormat="1" ht="15" customHeight="1">
      <c r="B19" s="319"/>
      <c r="C19" s="320"/>
      <c r="D19" s="320"/>
      <c r="E19" s="322" t="s">
        <v>506</v>
      </c>
      <c r="F19" s="318" t="s">
        <v>507</v>
      </c>
      <c r="G19" s="318"/>
      <c r="H19" s="318"/>
      <c r="I19" s="318"/>
      <c r="J19" s="318"/>
      <c r="K19" s="316"/>
    </row>
    <row r="20" spans="2:11" s="1" customFormat="1" ht="15" customHeight="1">
      <c r="B20" s="319"/>
      <c r="C20" s="320"/>
      <c r="D20" s="320"/>
      <c r="E20" s="322" t="s">
        <v>508</v>
      </c>
      <c r="F20" s="318" t="s">
        <v>509</v>
      </c>
      <c r="G20" s="318"/>
      <c r="H20" s="318"/>
      <c r="I20" s="318"/>
      <c r="J20" s="318"/>
      <c r="K20" s="316"/>
    </row>
    <row r="21" spans="2:11" s="1" customFormat="1" ht="15" customHeight="1">
      <c r="B21" s="319"/>
      <c r="C21" s="320"/>
      <c r="D21" s="320"/>
      <c r="E21" s="322" t="s">
        <v>510</v>
      </c>
      <c r="F21" s="318" t="s">
        <v>511</v>
      </c>
      <c r="G21" s="318"/>
      <c r="H21" s="318"/>
      <c r="I21" s="318"/>
      <c r="J21" s="318"/>
      <c r="K21" s="316"/>
    </row>
    <row r="22" spans="2:11" s="1" customFormat="1" ht="15" customHeight="1">
      <c r="B22" s="319"/>
      <c r="C22" s="320"/>
      <c r="D22" s="320"/>
      <c r="E22" s="322" t="s">
        <v>512</v>
      </c>
      <c r="F22" s="318" t="s">
        <v>403</v>
      </c>
      <c r="G22" s="318"/>
      <c r="H22" s="318"/>
      <c r="I22" s="318"/>
      <c r="J22" s="318"/>
      <c r="K22" s="316"/>
    </row>
    <row r="23" spans="2:11" s="1" customFormat="1" ht="15" customHeight="1">
      <c r="B23" s="319"/>
      <c r="C23" s="320"/>
      <c r="D23" s="320"/>
      <c r="E23" s="322" t="s">
        <v>513</v>
      </c>
      <c r="F23" s="318" t="s">
        <v>514</v>
      </c>
      <c r="G23" s="318"/>
      <c r="H23" s="318"/>
      <c r="I23" s="318"/>
      <c r="J23" s="318"/>
      <c r="K23" s="316"/>
    </row>
    <row r="24" spans="2:11" s="1" customFormat="1" ht="12.75" customHeight="1">
      <c r="B24" s="319"/>
      <c r="C24" s="320"/>
      <c r="D24" s="320"/>
      <c r="E24" s="320"/>
      <c r="F24" s="320"/>
      <c r="G24" s="320"/>
      <c r="H24" s="320"/>
      <c r="I24" s="320"/>
      <c r="J24" s="320"/>
      <c r="K24" s="316"/>
    </row>
    <row r="25" spans="2:11" s="1" customFormat="1" ht="15" customHeight="1">
      <c r="B25" s="319"/>
      <c r="C25" s="318" t="s">
        <v>515</v>
      </c>
      <c r="D25" s="318"/>
      <c r="E25" s="318"/>
      <c r="F25" s="318"/>
      <c r="G25" s="318"/>
      <c r="H25" s="318"/>
      <c r="I25" s="318"/>
      <c r="J25" s="318"/>
      <c r="K25" s="316"/>
    </row>
    <row r="26" spans="2:11" s="1" customFormat="1" ht="15" customHeight="1">
      <c r="B26" s="319"/>
      <c r="C26" s="318" t="s">
        <v>516</v>
      </c>
      <c r="D26" s="318"/>
      <c r="E26" s="318"/>
      <c r="F26" s="318"/>
      <c r="G26" s="318"/>
      <c r="H26" s="318"/>
      <c r="I26" s="318"/>
      <c r="J26" s="318"/>
      <c r="K26" s="316"/>
    </row>
    <row r="27" spans="2:11" s="1" customFormat="1" ht="15" customHeight="1">
      <c r="B27" s="319"/>
      <c r="C27" s="318"/>
      <c r="D27" s="318" t="s">
        <v>517</v>
      </c>
      <c r="E27" s="318"/>
      <c r="F27" s="318"/>
      <c r="G27" s="318"/>
      <c r="H27" s="318"/>
      <c r="I27" s="318"/>
      <c r="J27" s="318"/>
      <c r="K27" s="316"/>
    </row>
    <row r="28" spans="2:11" s="1" customFormat="1" ht="15" customHeight="1">
      <c r="B28" s="319"/>
      <c r="C28" s="320"/>
      <c r="D28" s="318" t="s">
        <v>518</v>
      </c>
      <c r="E28" s="318"/>
      <c r="F28" s="318"/>
      <c r="G28" s="318"/>
      <c r="H28" s="318"/>
      <c r="I28" s="318"/>
      <c r="J28" s="318"/>
      <c r="K28" s="316"/>
    </row>
    <row r="29" spans="2:11" s="1" customFormat="1" ht="12.75" customHeight="1">
      <c r="B29" s="319"/>
      <c r="C29" s="320"/>
      <c r="D29" s="320"/>
      <c r="E29" s="320"/>
      <c r="F29" s="320"/>
      <c r="G29" s="320"/>
      <c r="H29" s="320"/>
      <c r="I29" s="320"/>
      <c r="J29" s="320"/>
      <c r="K29" s="316"/>
    </row>
    <row r="30" spans="2:11" s="1" customFormat="1" ht="15" customHeight="1">
      <c r="B30" s="319"/>
      <c r="C30" s="320"/>
      <c r="D30" s="318" t="s">
        <v>519</v>
      </c>
      <c r="E30" s="318"/>
      <c r="F30" s="318"/>
      <c r="G30" s="318"/>
      <c r="H30" s="318"/>
      <c r="I30" s="318"/>
      <c r="J30" s="318"/>
      <c r="K30" s="316"/>
    </row>
    <row r="31" spans="2:11" s="1" customFormat="1" ht="15" customHeight="1">
      <c r="B31" s="319"/>
      <c r="C31" s="320"/>
      <c r="D31" s="318" t="s">
        <v>520</v>
      </c>
      <c r="E31" s="318"/>
      <c r="F31" s="318"/>
      <c r="G31" s="318"/>
      <c r="H31" s="318"/>
      <c r="I31" s="318"/>
      <c r="J31" s="318"/>
      <c r="K31" s="316"/>
    </row>
    <row r="32" spans="2:11" s="1" customFormat="1" ht="12.75" customHeight="1">
      <c r="B32" s="319"/>
      <c r="C32" s="320"/>
      <c r="D32" s="320"/>
      <c r="E32" s="320"/>
      <c r="F32" s="320"/>
      <c r="G32" s="320"/>
      <c r="H32" s="320"/>
      <c r="I32" s="320"/>
      <c r="J32" s="320"/>
      <c r="K32" s="316"/>
    </row>
    <row r="33" spans="2:11" s="1" customFormat="1" ht="15" customHeight="1">
      <c r="B33" s="319"/>
      <c r="C33" s="320"/>
      <c r="D33" s="318" t="s">
        <v>521</v>
      </c>
      <c r="E33" s="318"/>
      <c r="F33" s="318"/>
      <c r="G33" s="318"/>
      <c r="H33" s="318"/>
      <c r="I33" s="318"/>
      <c r="J33" s="318"/>
      <c r="K33" s="316"/>
    </row>
    <row r="34" spans="2:11" s="1" customFormat="1" ht="15" customHeight="1">
      <c r="B34" s="319"/>
      <c r="C34" s="320"/>
      <c r="D34" s="318" t="s">
        <v>522</v>
      </c>
      <c r="E34" s="318"/>
      <c r="F34" s="318"/>
      <c r="G34" s="318"/>
      <c r="H34" s="318"/>
      <c r="I34" s="318"/>
      <c r="J34" s="318"/>
      <c r="K34" s="316"/>
    </row>
    <row r="35" spans="2:11" s="1" customFormat="1" ht="15" customHeight="1">
      <c r="B35" s="319"/>
      <c r="C35" s="320"/>
      <c r="D35" s="318" t="s">
        <v>523</v>
      </c>
      <c r="E35" s="318"/>
      <c r="F35" s="318"/>
      <c r="G35" s="318"/>
      <c r="H35" s="318"/>
      <c r="I35" s="318"/>
      <c r="J35" s="318"/>
      <c r="K35" s="316"/>
    </row>
    <row r="36" spans="2:11" s="1" customFormat="1" ht="15" customHeight="1">
      <c r="B36" s="319"/>
      <c r="C36" s="320"/>
      <c r="D36" s="318"/>
      <c r="E36" s="321" t="s">
        <v>134</v>
      </c>
      <c r="F36" s="318"/>
      <c r="G36" s="318" t="s">
        <v>524</v>
      </c>
      <c r="H36" s="318"/>
      <c r="I36" s="318"/>
      <c r="J36" s="318"/>
      <c r="K36" s="316"/>
    </row>
    <row r="37" spans="2:11" s="1" customFormat="1" ht="30.75" customHeight="1">
      <c r="B37" s="319"/>
      <c r="C37" s="320"/>
      <c r="D37" s="318"/>
      <c r="E37" s="321" t="s">
        <v>525</v>
      </c>
      <c r="F37" s="318"/>
      <c r="G37" s="318" t="s">
        <v>526</v>
      </c>
      <c r="H37" s="318"/>
      <c r="I37" s="318"/>
      <c r="J37" s="318"/>
      <c r="K37" s="316"/>
    </row>
    <row r="38" spans="2:11" s="1" customFormat="1" ht="15" customHeight="1">
      <c r="B38" s="319"/>
      <c r="C38" s="320"/>
      <c r="D38" s="318"/>
      <c r="E38" s="321" t="s">
        <v>55</v>
      </c>
      <c r="F38" s="318"/>
      <c r="G38" s="318" t="s">
        <v>527</v>
      </c>
      <c r="H38" s="318"/>
      <c r="I38" s="318"/>
      <c r="J38" s="318"/>
      <c r="K38" s="316"/>
    </row>
    <row r="39" spans="2:11" s="1" customFormat="1" ht="15" customHeight="1">
      <c r="B39" s="319"/>
      <c r="C39" s="320"/>
      <c r="D39" s="318"/>
      <c r="E39" s="321" t="s">
        <v>56</v>
      </c>
      <c r="F39" s="318"/>
      <c r="G39" s="318" t="s">
        <v>528</v>
      </c>
      <c r="H39" s="318"/>
      <c r="I39" s="318"/>
      <c r="J39" s="318"/>
      <c r="K39" s="316"/>
    </row>
    <row r="40" spans="2:11" s="1" customFormat="1" ht="15" customHeight="1">
      <c r="B40" s="319"/>
      <c r="C40" s="320"/>
      <c r="D40" s="318"/>
      <c r="E40" s="321" t="s">
        <v>135</v>
      </c>
      <c r="F40" s="318"/>
      <c r="G40" s="318" t="s">
        <v>529</v>
      </c>
      <c r="H40" s="318"/>
      <c r="I40" s="318"/>
      <c r="J40" s="318"/>
      <c r="K40" s="316"/>
    </row>
    <row r="41" spans="2:11" s="1" customFormat="1" ht="15" customHeight="1">
      <c r="B41" s="319"/>
      <c r="C41" s="320"/>
      <c r="D41" s="318"/>
      <c r="E41" s="321" t="s">
        <v>136</v>
      </c>
      <c r="F41" s="318"/>
      <c r="G41" s="318" t="s">
        <v>530</v>
      </c>
      <c r="H41" s="318"/>
      <c r="I41" s="318"/>
      <c r="J41" s="318"/>
      <c r="K41" s="316"/>
    </row>
    <row r="42" spans="2:11" s="1" customFormat="1" ht="15" customHeight="1">
      <c r="B42" s="319"/>
      <c r="C42" s="320"/>
      <c r="D42" s="318"/>
      <c r="E42" s="321" t="s">
        <v>531</v>
      </c>
      <c r="F42" s="318"/>
      <c r="G42" s="318" t="s">
        <v>532</v>
      </c>
      <c r="H42" s="318"/>
      <c r="I42" s="318"/>
      <c r="J42" s="318"/>
      <c r="K42" s="316"/>
    </row>
    <row r="43" spans="2:11" s="1" customFormat="1" ht="15" customHeight="1">
      <c r="B43" s="319"/>
      <c r="C43" s="320"/>
      <c r="D43" s="318"/>
      <c r="E43" s="321"/>
      <c r="F43" s="318"/>
      <c r="G43" s="318" t="s">
        <v>533</v>
      </c>
      <c r="H43" s="318"/>
      <c r="I43" s="318"/>
      <c r="J43" s="318"/>
      <c r="K43" s="316"/>
    </row>
    <row r="44" spans="2:11" s="1" customFormat="1" ht="15" customHeight="1">
      <c r="B44" s="319"/>
      <c r="C44" s="320"/>
      <c r="D44" s="318"/>
      <c r="E44" s="321" t="s">
        <v>534</v>
      </c>
      <c r="F44" s="318"/>
      <c r="G44" s="318" t="s">
        <v>535</v>
      </c>
      <c r="H44" s="318"/>
      <c r="I44" s="318"/>
      <c r="J44" s="318"/>
      <c r="K44" s="316"/>
    </row>
    <row r="45" spans="2:11" s="1" customFormat="1" ht="15" customHeight="1">
      <c r="B45" s="319"/>
      <c r="C45" s="320"/>
      <c r="D45" s="318"/>
      <c r="E45" s="321" t="s">
        <v>139</v>
      </c>
      <c r="F45" s="318"/>
      <c r="G45" s="318" t="s">
        <v>536</v>
      </c>
      <c r="H45" s="318"/>
      <c r="I45" s="318"/>
      <c r="J45" s="318"/>
      <c r="K45" s="316"/>
    </row>
    <row r="46" spans="2:11" s="1" customFormat="1" ht="12.75" customHeight="1">
      <c r="B46" s="319"/>
      <c r="C46" s="320"/>
      <c r="D46" s="318"/>
      <c r="E46" s="318"/>
      <c r="F46" s="318"/>
      <c r="G46" s="318"/>
      <c r="H46" s="318"/>
      <c r="I46" s="318"/>
      <c r="J46" s="318"/>
      <c r="K46" s="316"/>
    </row>
    <row r="47" spans="2:11" s="1" customFormat="1" ht="15" customHeight="1">
      <c r="B47" s="319"/>
      <c r="C47" s="320"/>
      <c r="D47" s="318" t="s">
        <v>537</v>
      </c>
      <c r="E47" s="318"/>
      <c r="F47" s="318"/>
      <c r="G47" s="318"/>
      <c r="H47" s="318"/>
      <c r="I47" s="318"/>
      <c r="J47" s="318"/>
      <c r="K47" s="316"/>
    </row>
    <row r="48" spans="2:11" s="1" customFormat="1" ht="15" customHeight="1">
      <c r="B48" s="319"/>
      <c r="C48" s="320"/>
      <c r="D48" s="320"/>
      <c r="E48" s="318" t="s">
        <v>538</v>
      </c>
      <c r="F48" s="318"/>
      <c r="G48" s="318"/>
      <c r="H48" s="318"/>
      <c r="I48" s="318"/>
      <c r="J48" s="318"/>
      <c r="K48" s="316"/>
    </row>
    <row r="49" spans="2:11" s="1" customFormat="1" ht="15" customHeight="1">
      <c r="B49" s="319"/>
      <c r="C49" s="320"/>
      <c r="D49" s="320"/>
      <c r="E49" s="318" t="s">
        <v>539</v>
      </c>
      <c r="F49" s="318"/>
      <c r="G49" s="318"/>
      <c r="H49" s="318"/>
      <c r="I49" s="318"/>
      <c r="J49" s="318"/>
      <c r="K49" s="316"/>
    </row>
    <row r="50" spans="2:11" s="1" customFormat="1" ht="15" customHeight="1">
      <c r="B50" s="319"/>
      <c r="C50" s="320"/>
      <c r="D50" s="320"/>
      <c r="E50" s="318" t="s">
        <v>540</v>
      </c>
      <c r="F50" s="318"/>
      <c r="G50" s="318"/>
      <c r="H50" s="318"/>
      <c r="I50" s="318"/>
      <c r="J50" s="318"/>
      <c r="K50" s="316"/>
    </row>
    <row r="51" spans="2:11" s="1" customFormat="1" ht="15" customHeight="1">
      <c r="B51" s="319"/>
      <c r="C51" s="320"/>
      <c r="D51" s="318" t="s">
        <v>541</v>
      </c>
      <c r="E51" s="318"/>
      <c r="F51" s="318"/>
      <c r="G51" s="318"/>
      <c r="H51" s="318"/>
      <c r="I51" s="318"/>
      <c r="J51" s="318"/>
      <c r="K51" s="316"/>
    </row>
    <row r="52" spans="2:11" s="1" customFormat="1" ht="25.5" customHeight="1">
      <c r="B52" s="314"/>
      <c r="C52" s="315" t="s">
        <v>542</v>
      </c>
      <c r="D52" s="315"/>
      <c r="E52" s="315"/>
      <c r="F52" s="315"/>
      <c r="G52" s="315"/>
      <c r="H52" s="315"/>
      <c r="I52" s="315"/>
      <c r="J52" s="315"/>
      <c r="K52" s="316"/>
    </row>
    <row r="53" spans="2:11" s="1" customFormat="1" ht="5.25" customHeight="1">
      <c r="B53" s="314"/>
      <c r="C53" s="317"/>
      <c r="D53" s="317"/>
      <c r="E53" s="317"/>
      <c r="F53" s="317"/>
      <c r="G53" s="317"/>
      <c r="H53" s="317"/>
      <c r="I53" s="317"/>
      <c r="J53" s="317"/>
      <c r="K53" s="316"/>
    </row>
    <row r="54" spans="2:11" s="1" customFormat="1" ht="15" customHeight="1">
      <c r="B54" s="314"/>
      <c r="C54" s="318" t="s">
        <v>543</v>
      </c>
      <c r="D54" s="318"/>
      <c r="E54" s="318"/>
      <c r="F54" s="318"/>
      <c r="G54" s="318"/>
      <c r="H54" s="318"/>
      <c r="I54" s="318"/>
      <c r="J54" s="318"/>
      <c r="K54" s="316"/>
    </row>
    <row r="55" spans="2:11" s="1" customFormat="1" ht="15" customHeight="1">
      <c r="B55" s="314"/>
      <c r="C55" s="318" t="s">
        <v>544</v>
      </c>
      <c r="D55" s="318"/>
      <c r="E55" s="318"/>
      <c r="F55" s="318"/>
      <c r="G55" s="318"/>
      <c r="H55" s="318"/>
      <c r="I55" s="318"/>
      <c r="J55" s="318"/>
      <c r="K55" s="316"/>
    </row>
    <row r="56" spans="2:11" s="1" customFormat="1" ht="12.75" customHeight="1">
      <c r="B56" s="314"/>
      <c r="C56" s="318"/>
      <c r="D56" s="318"/>
      <c r="E56" s="318"/>
      <c r="F56" s="318"/>
      <c r="G56" s="318"/>
      <c r="H56" s="318"/>
      <c r="I56" s="318"/>
      <c r="J56" s="318"/>
      <c r="K56" s="316"/>
    </row>
    <row r="57" spans="2:11" s="1" customFormat="1" ht="15" customHeight="1">
      <c r="B57" s="314"/>
      <c r="C57" s="318" t="s">
        <v>545</v>
      </c>
      <c r="D57" s="318"/>
      <c r="E57" s="318"/>
      <c r="F57" s="318"/>
      <c r="G57" s="318"/>
      <c r="H57" s="318"/>
      <c r="I57" s="318"/>
      <c r="J57" s="318"/>
      <c r="K57" s="316"/>
    </row>
    <row r="58" spans="2:11" s="1" customFormat="1" ht="15" customHeight="1">
      <c r="B58" s="314"/>
      <c r="C58" s="320"/>
      <c r="D58" s="318" t="s">
        <v>546</v>
      </c>
      <c r="E58" s="318"/>
      <c r="F58" s="318"/>
      <c r="G58" s="318"/>
      <c r="H58" s="318"/>
      <c r="I58" s="318"/>
      <c r="J58" s="318"/>
      <c r="K58" s="316"/>
    </row>
    <row r="59" spans="2:11" s="1" customFormat="1" ht="15" customHeight="1">
      <c r="B59" s="314"/>
      <c r="C59" s="320"/>
      <c r="D59" s="318" t="s">
        <v>547</v>
      </c>
      <c r="E59" s="318"/>
      <c r="F59" s="318"/>
      <c r="G59" s="318"/>
      <c r="H59" s="318"/>
      <c r="I59" s="318"/>
      <c r="J59" s="318"/>
      <c r="K59" s="316"/>
    </row>
    <row r="60" spans="2:11" s="1" customFormat="1" ht="15" customHeight="1">
      <c r="B60" s="314"/>
      <c r="C60" s="320"/>
      <c r="D60" s="318" t="s">
        <v>548</v>
      </c>
      <c r="E60" s="318"/>
      <c r="F60" s="318"/>
      <c r="G60" s="318"/>
      <c r="H60" s="318"/>
      <c r="I60" s="318"/>
      <c r="J60" s="318"/>
      <c r="K60" s="316"/>
    </row>
    <row r="61" spans="2:11" s="1" customFormat="1" ht="15" customHeight="1">
      <c r="B61" s="314"/>
      <c r="C61" s="320"/>
      <c r="D61" s="318" t="s">
        <v>549</v>
      </c>
      <c r="E61" s="318"/>
      <c r="F61" s="318"/>
      <c r="G61" s="318"/>
      <c r="H61" s="318"/>
      <c r="I61" s="318"/>
      <c r="J61" s="318"/>
      <c r="K61" s="316"/>
    </row>
    <row r="62" spans="2:11" s="1" customFormat="1" ht="15" customHeight="1">
      <c r="B62" s="314"/>
      <c r="C62" s="320"/>
      <c r="D62" s="323" t="s">
        <v>550</v>
      </c>
      <c r="E62" s="323"/>
      <c r="F62" s="323"/>
      <c r="G62" s="323"/>
      <c r="H62" s="323"/>
      <c r="I62" s="323"/>
      <c r="J62" s="323"/>
      <c r="K62" s="316"/>
    </row>
    <row r="63" spans="2:11" s="1" customFormat="1" ht="15" customHeight="1">
      <c r="B63" s="314"/>
      <c r="C63" s="320"/>
      <c r="D63" s="318" t="s">
        <v>551</v>
      </c>
      <c r="E63" s="318"/>
      <c r="F63" s="318"/>
      <c r="G63" s="318"/>
      <c r="H63" s="318"/>
      <c r="I63" s="318"/>
      <c r="J63" s="318"/>
      <c r="K63" s="316"/>
    </row>
    <row r="64" spans="2:11" s="1" customFormat="1" ht="12.75" customHeight="1">
      <c r="B64" s="314"/>
      <c r="C64" s="320"/>
      <c r="D64" s="320"/>
      <c r="E64" s="324"/>
      <c r="F64" s="320"/>
      <c r="G64" s="320"/>
      <c r="H64" s="320"/>
      <c r="I64" s="320"/>
      <c r="J64" s="320"/>
      <c r="K64" s="316"/>
    </row>
    <row r="65" spans="2:11" s="1" customFormat="1" ht="15" customHeight="1">
      <c r="B65" s="314"/>
      <c r="C65" s="320"/>
      <c r="D65" s="318" t="s">
        <v>552</v>
      </c>
      <c r="E65" s="318"/>
      <c r="F65" s="318"/>
      <c r="G65" s="318"/>
      <c r="H65" s="318"/>
      <c r="I65" s="318"/>
      <c r="J65" s="318"/>
      <c r="K65" s="316"/>
    </row>
    <row r="66" spans="2:11" s="1" customFormat="1" ht="15" customHeight="1">
      <c r="B66" s="314"/>
      <c r="C66" s="320"/>
      <c r="D66" s="323" t="s">
        <v>553</v>
      </c>
      <c r="E66" s="323"/>
      <c r="F66" s="323"/>
      <c r="G66" s="323"/>
      <c r="H66" s="323"/>
      <c r="I66" s="323"/>
      <c r="J66" s="323"/>
      <c r="K66" s="316"/>
    </row>
    <row r="67" spans="2:11" s="1" customFormat="1" ht="15" customHeight="1">
      <c r="B67" s="314"/>
      <c r="C67" s="320"/>
      <c r="D67" s="318" t="s">
        <v>554</v>
      </c>
      <c r="E67" s="318"/>
      <c r="F67" s="318"/>
      <c r="G67" s="318"/>
      <c r="H67" s="318"/>
      <c r="I67" s="318"/>
      <c r="J67" s="318"/>
      <c r="K67" s="316"/>
    </row>
    <row r="68" spans="2:11" s="1" customFormat="1" ht="15" customHeight="1">
      <c r="B68" s="314"/>
      <c r="C68" s="320"/>
      <c r="D68" s="318" t="s">
        <v>555</v>
      </c>
      <c r="E68" s="318"/>
      <c r="F68" s="318"/>
      <c r="G68" s="318"/>
      <c r="H68" s="318"/>
      <c r="I68" s="318"/>
      <c r="J68" s="318"/>
      <c r="K68" s="316"/>
    </row>
    <row r="69" spans="2:11" s="1" customFormat="1" ht="15" customHeight="1">
      <c r="B69" s="314"/>
      <c r="C69" s="320"/>
      <c r="D69" s="318" t="s">
        <v>556</v>
      </c>
      <c r="E69" s="318"/>
      <c r="F69" s="318"/>
      <c r="G69" s="318"/>
      <c r="H69" s="318"/>
      <c r="I69" s="318"/>
      <c r="J69" s="318"/>
      <c r="K69" s="316"/>
    </row>
    <row r="70" spans="2:11" s="1" customFormat="1" ht="15" customHeight="1">
      <c r="B70" s="314"/>
      <c r="C70" s="320"/>
      <c r="D70" s="318" t="s">
        <v>557</v>
      </c>
      <c r="E70" s="318"/>
      <c r="F70" s="318"/>
      <c r="G70" s="318"/>
      <c r="H70" s="318"/>
      <c r="I70" s="318"/>
      <c r="J70" s="318"/>
      <c r="K70" s="316"/>
    </row>
    <row r="71" spans="2:11" s="1" customFormat="1" ht="12.75" customHeight="1">
      <c r="B71" s="325"/>
      <c r="C71" s="326"/>
      <c r="D71" s="326"/>
      <c r="E71" s="326"/>
      <c r="F71" s="326"/>
      <c r="G71" s="326"/>
      <c r="H71" s="326"/>
      <c r="I71" s="326"/>
      <c r="J71" s="326"/>
      <c r="K71" s="327"/>
    </row>
    <row r="72" spans="2:11" s="1" customFormat="1" ht="18.75" customHeight="1">
      <c r="B72" s="328"/>
      <c r="C72" s="328"/>
      <c r="D72" s="328"/>
      <c r="E72" s="328"/>
      <c r="F72" s="328"/>
      <c r="G72" s="328"/>
      <c r="H72" s="328"/>
      <c r="I72" s="328"/>
      <c r="J72" s="328"/>
      <c r="K72" s="329"/>
    </row>
    <row r="73" spans="2:11" s="1" customFormat="1" ht="18.75" customHeight="1">
      <c r="B73" s="329"/>
      <c r="C73" s="329"/>
      <c r="D73" s="329"/>
      <c r="E73" s="329"/>
      <c r="F73" s="329"/>
      <c r="G73" s="329"/>
      <c r="H73" s="329"/>
      <c r="I73" s="329"/>
      <c r="J73" s="329"/>
      <c r="K73" s="329"/>
    </row>
    <row r="74" spans="2:11" s="1" customFormat="1" ht="7.5" customHeight="1">
      <c r="B74" s="330"/>
      <c r="C74" s="331"/>
      <c r="D74" s="331"/>
      <c r="E74" s="331"/>
      <c r="F74" s="331"/>
      <c r="G74" s="331"/>
      <c r="H74" s="331"/>
      <c r="I74" s="331"/>
      <c r="J74" s="331"/>
      <c r="K74" s="332"/>
    </row>
    <row r="75" spans="2:11" s="1" customFormat="1" ht="45" customHeight="1">
      <c r="B75" s="333"/>
      <c r="C75" s="334" t="s">
        <v>558</v>
      </c>
      <c r="D75" s="334"/>
      <c r="E75" s="334"/>
      <c r="F75" s="334"/>
      <c r="G75" s="334"/>
      <c r="H75" s="334"/>
      <c r="I75" s="334"/>
      <c r="J75" s="334"/>
      <c r="K75" s="335"/>
    </row>
    <row r="76" spans="2:11" s="1" customFormat="1" ht="17.25" customHeight="1">
      <c r="B76" s="333"/>
      <c r="C76" s="336" t="s">
        <v>559</v>
      </c>
      <c r="D76" s="336"/>
      <c r="E76" s="336"/>
      <c r="F76" s="336" t="s">
        <v>560</v>
      </c>
      <c r="G76" s="337"/>
      <c r="H76" s="336" t="s">
        <v>56</v>
      </c>
      <c r="I76" s="336" t="s">
        <v>59</v>
      </c>
      <c r="J76" s="336" t="s">
        <v>561</v>
      </c>
      <c r="K76" s="335"/>
    </row>
    <row r="77" spans="2:11" s="1" customFormat="1" ht="17.25" customHeight="1">
      <c r="B77" s="333"/>
      <c r="C77" s="338" t="s">
        <v>562</v>
      </c>
      <c r="D77" s="338"/>
      <c r="E77" s="338"/>
      <c r="F77" s="339" t="s">
        <v>563</v>
      </c>
      <c r="G77" s="340"/>
      <c r="H77" s="338"/>
      <c r="I77" s="338"/>
      <c r="J77" s="338" t="s">
        <v>564</v>
      </c>
      <c r="K77" s="335"/>
    </row>
    <row r="78" spans="2:11" s="1" customFormat="1" ht="5.25" customHeight="1">
      <c r="B78" s="333"/>
      <c r="C78" s="341"/>
      <c r="D78" s="341"/>
      <c r="E78" s="341"/>
      <c r="F78" s="341"/>
      <c r="G78" s="342"/>
      <c r="H78" s="341"/>
      <c r="I78" s="341"/>
      <c r="J78" s="341"/>
      <c r="K78" s="335"/>
    </row>
    <row r="79" spans="2:11" s="1" customFormat="1" ht="15" customHeight="1">
      <c r="B79" s="333"/>
      <c r="C79" s="321" t="s">
        <v>55</v>
      </c>
      <c r="D79" s="343"/>
      <c r="E79" s="343"/>
      <c r="F79" s="344" t="s">
        <v>565</v>
      </c>
      <c r="G79" s="345"/>
      <c r="H79" s="321" t="s">
        <v>566</v>
      </c>
      <c r="I79" s="321" t="s">
        <v>567</v>
      </c>
      <c r="J79" s="321">
        <v>20</v>
      </c>
      <c r="K79" s="335"/>
    </row>
    <row r="80" spans="2:11" s="1" customFormat="1" ht="15" customHeight="1">
      <c r="B80" s="333"/>
      <c r="C80" s="321" t="s">
        <v>568</v>
      </c>
      <c r="D80" s="321"/>
      <c r="E80" s="321"/>
      <c r="F80" s="344" t="s">
        <v>565</v>
      </c>
      <c r="G80" s="345"/>
      <c r="H80" s="321" t="s">
        <v>569</v>
      </c>
      <c r="I80" s="321" t="s">
        <v>567</v>
      </c>
      <c r="J80" s="321">
        <v>120</v>
      </c>
      <c r="K80" s="335"/>
    </row>
    <row r="81" spans="2:11" s="1" customFormat="1" ht="15" customHeight="1">
      <c r="B81" s="346"/>
      <c r="C81" s="321" t="s">
        <v>570</v>
      </c>
      <c r="D81" s="321"/>
      <c r="E81" s="321"/>
      <c r="F81" s="344" t="s">
        <v>571</v>
      </c>
      <c r="G81" s="345"/>
      <c r="H81" s="321" t="s">
        <v>572</v>
      </c>
      <c r="I81" s="321" t="s">
        <v>567</v>
      </c>
      <c r="J81" s="321">
        <v>50</v>
      </c>
      <c r="K81" s="335"/>
    </row>
    <row r="82" spans="2:11" s="1" customFormat="1" ht="15" customHeight="1">
      <c r="B82" s="346"/>
      <c r="C82" s="321" t="s">
        <v>573</v>
      </c>
      <c r="D82" s="321"/>
      <c r="E82" s="321"/>
      <c r="F82" s="344" t="s">
        <v>565</v>
      </c>
      <c r="G82" s="345"/>
      <c r="H82" s="321" t="s">
        <v>574</v>
      </c>
      <c r="I82" s="321" t="s">
        <v>575</v>
      </c>
      <c r="J82" s="321"/>
      <c r="K82" s="335"/>
    </row>
    <row r="83" spans="2:11" s="1" customFormat="1" ht="15" customHeight="1">
      <c r="B83" s="346"/>
      <c r="C83" s="347" t="s">
        <v>576</v>
      </c>
      <c r="D83" s="347"/>
      <c r="E83" s="347"/>
      <c r="F83" s="348" t="s">
        <v>571</v>
      </c>
      <c r="G83" s="347"/>
      <c r="H83" s="347" t="s">
        <v>577</v>
      </c>
      <c r="I83" s="347" t="s">
        <v>567</v>
      </c>
      <c r="J83" s="347">
        <v>15</v>
      </c>
      <c r="K83" s="335"/>
    </row>
    <row r="84" spans="2:11" s="1" customFormat="1" ht="15" customHeight="1">
      <c r="B84" s="346"/>
      <c r="C84" s="347" t="s">
        <v>578</v>
      </c>
      <c r="D84" s="347"/>
      <c r="E84" s="347"/>
      <c r="F84" s="348" t="s">
        <v>571</v>
      </c>
      <c r="G84" s="347"/>
      <c r="H84" s="347" t="s">
        <v>579</v>
      </c>
      <c r="I84" s="347" t="s">
        <v>567</v>
      </c>
      <c r="J84" s="347">
        <v>15</v>
      </c>
      <c r="K84" s="335"/>
    </row>
    <row r="85" spans="2:11" s="1" customFormat="1" ht="15" customHeight="1">
      <c r="B85" s="346"/>
      <c r="C85" s="347" t="s">
        <v>580</v>
      </c>
      <c r="D85" s="347"/>
      <c r="E85" s="347"/>
      <c r="F85" s="348" t="s">
        <v>571</v>
      </c>
      <c r="G85" s="347"/>
      <c r="H85" s="347" t="s">
        <v>581</v>
      </c>
      <c r="I85" s="347" t="s">
        <v>567</v>
      </c>
      <c r="J85" s="347">
        <v>20</v>
      </c>
      <c r="K85" s="335"/>
    </row>
    <row r="86" spans="2:11" s="1" customFormat="1" ht="15" customHeight="1">
      <c r="B86" s="346"/>
      <c r="C86" s="347" t="s">
        <v>582</v>
      </c>
      <c r="D86" s="347"/>
      <c r="E86" s="347"/>
      <c r="F86" s="348" t="s">
        <v>571</v>
      </c>
      <c r="G86" s="347"/>
      <c r="H86" s="347" t="s">
        <v>583</v>
      </c>
      <c r="I86" s="347" t="s">
        <v>567</v>
      </c>
      <c r="J86" s="347">
        <v>20</v>
      </c>
      <c r="K86" s="335"/>
    </row>
    <row r="87" spans="2:11" s="1" customFormat="1" ht="15" customHeight="1">
      <c r="B87" s="346"/>
      <c r="C87" s="321" t="s">
        <v>584</v>
      </c>
      <c r="D87" s="321"/>
      <c r="E87" s="321"/>
      <c r="F87" s="344" t="s">
        <v>571</v>
      </c>
      <c r="G87" s="345"/>
      <c r="H87" s="321" t="s">
        <v>585</v>
      </c>
      <c r="I87" s="321" t="s">
        <v>567</v>
      </c>
      <c r="J87" s="321">
        <v>50</v>
      </c>
      <c r="K87" s="335"/>
    </row>
    <row r="88" spans="2:11" s="1" customFormat="1" ht="15" customHeight="1">
      <c r="B88" s="346"/>
      <c r="C88" s="321" t="s">
        <v>586</v>
      </c>
      <c r="D88" s="321"/>
      <c r="E88" s="321"/>
      <c r="F88" s="344" t="s">
        <v>571</v>
      </c>
      <c r="G88" s="345"/>
      <c r="H88" s="321" t="s">
        <v>587</v>
      </c>
      <c r="I88" s="321" t="s">
        <v>567</v>
      </c>
      <c r="J88" s="321">
        <v>20</v>
      </c>
      <c r="K88" s="335"/>
    </row>
    <row r="89" spans="2:11" s="1" customFormat="1" ht="15" customHeight="1">
      <c r="B89" s="346"/>
      <c r="C89" s="321" t="s">
        <v>588</v>
      </c>
      <c r="D89" s="321"/>
      <c r="E89" s="321"/>
      <c r="F89" s="344" t="s">
        <v>571</v>
      </c>
      <c r="G89" s="345"/>
      <c r="H89" s="321" t="s">
        <v>589</v>
      </c>
      <c r="I89" s="321" t="s">
        <v>567</v>
      </c>
      <c r="J89" s="321">
        <v>20</v>
      </c>
      <c r="K89" s="335"/>
    </row>
    <row r="90" spans="2:11" s="1" customFormat="1" ht="15" customHeight="1">
      <c r="B90" s="346"/>
      <c r="C90" s="321" t="s">
        <v>590</v>
      </c>
      <c r="D90" s="321"/>
      <c r="E90" s="321"/>
      <c r="F90" s="344" t="s">
        <v>571</v>
      </c>
      <c r="G90" s="345"/>
      <c r="H90" s="321" t="s">
        <v>591</v>
      </c>
      <c r="I90" s="321" t="s">
        <v>567</v>
      </c>
      <c r="J90" s="321">
        <v>50</v>
      </c>
      <c r="K90" s="335"/>
    </row>
    <row r="91" spans="2:11" s="1" customFormat="1" ht="15" customHeight="1">
      <c r="B91" s="346"/>
      <c r="C91" s="321" t="s">
        <v>592</v>
      </c>
      <c r="D91" s="321"/>
      <c r="E91" s="321"/>
      <c r="F91" s="344" t="s">
        <v>571</v>
      </c>
      <c r="G91" s="345"/>
      <c r="H91" s="321" t="s">
        <v>592</v>
      </c>
      <c r="I91" s="321" t="s">
        <v>567</v>
      </c>
      <c r="J91" s="321">
        <v>50</v>
      </c>
      <c r="K91" s="335"/>
    </row>
    <row r="92" spans="2:11" s="1" customFormat="1" ht="15" customHeight="1">
      <c r="B92" s="346"/>
      <c r="C92" s="321" t="s">
        <v>593</v>
      </c>
      <c r="D92" s="321"/>
      <c r="E92" s="321"/>
      <c r="F92" s="344" t="s">
        <v>571</v>
      </c>
      <c r="G92" s="345"/>
      <c r="H92" s="321" t="s">
        <v>594</v>
      </c>
      <c r="I92" s="321" t="s">
        <v>567</v>
      </c>
      <c r="J92" s="321">
        <v>255</v>
      </c>
      <c r="K92" s="335"/>
    </row>
    <row r="93" spans="2:11" s="1" customFormat="1" ht="15" customHeight="1">
      <c r="B93" s="346"/>
      <c r="C93" s="321" t="s">
        <v>595</v>
      </c>
      <c r="D93" s="321"/>
      <c r="E93" s="321"/>
      <c r="F93" s="344" t="s">
        <v>565</v>
      </c>
      <c r="G93" s="345"/>
      <c r="H93" s="321" t="s">
        <v>596</v>
      </c>
      <c r="I93" s="321" t="s">
        <v>597</v>
      </c>
      <c r="J93" s="321"/>
      <c r="K93" s="335"/>
    </row>
    <row r="94" spans="2:11" s="1" customFormat="1" ht="15" customHeight="1">
      <c r="B94" s="346"/>
      <c r="C94" s="321" t="s">
        <v>598</v>
      </c>
      <c r="D94" s="321"/>
      <c r="E94" s="321"/>
      <c r="F94" s="344" t="s">
        <v>565</v>
      </c>
      <c r="G94" s="345"/>
      <c r="H94" s="321" t="s">
        <v>599</v>
      </c>
      <c r="I94" s="321" t="s">
        <v>600</v>
      </c>
      <c r="J94" s="321"/>
      <c r="K94" s="335"/>
    </row>
    <row r="95" spans="2:11" s="1" customFormat="1" ht="15" customHeight="1">
      <c r="B95" s="346"/>
      <c r="C95" s="321" t="s">
        <v>601</v>
      </c>
      <c r="D95" s="321"/>
      <c r="E95" s="321"/>
      <c r="F95" s="344" t="s">
        <v>565</v>
      </c>
      <c r="G95" s="345"/>
      <c r="H95" s="321" t="s">
        <v>601</v>
      </c>
      <c r="I95" s="321" t="s">
        <v>600</v>
      </c>
      <c r="J95" s="321"/>
      <c r="K95" s="335"/>
    </row>
    <row r="96" spans="2:11" s="1" customFormat="1" ht="15" customHeight="1">
      <c r="B96" s="346"/>
      <c r="C96" s="321" t="s">
        <v>40</v>
      </c>
      <c r="D96" s="321"/>
      <c r="E96" s="321"/>
      <c r="F96" s="344" t="s">
        <v>565</v>
      </c>
      <c r="G96" s="345"/>
      <c r="H96" s="321" t="s">
        <v>602</v>
      </c>
      <c r="I96" s="321" t="s">
        <v>600</v>
      </c>
      <c r="J96" s="321"/>
      <c r="K96" s="335"/>
    </row>
    <row r="97" spans="2:11" s="1" customFormat="1" ht="15" customHeight="1">
      <c r="B97" s="346"/>
      <c r="C97" s="321" t="s">
        <v>50</v>
      </c>
      <c r="D97" s="321"/>
      <c r="E97" s="321"/>
      <c r="F97" s="344" t="s">
        <v>565</v>
      </c>
      <c r="G97" s="345"/>
      <c r="H97" s="321" t="s">
        <v>603</v>
      </c>
      <c r="I97" s="321" t="s">
        <v>600</v>
      </c>
      <c r="J97" s="321"/>
      <c r="K97" s="335"/>
    </row>
    <row r="98" spans="2:11" s="1" customFormat="1" ht="15" customHeight="1">
      <c r="B98" s="349"/>
      <c r="C98" s="350"/>
      <c r="D98" s="350"/>
      <c r="E98" s="350"/>
      <c r="F98" s="350"/>
      <c r="G98" s="350"/>
      <c r="H98" s="350"/>
      <c r="I98" s="350"/>
      <c r="J98" s="350"/>
      <c r="K98" s="351"/>
    </row>
    <row r="99" spans="2:11" s="1" customFormat="1" ht="18.75" customHeight="1">
      <c r="B99" s="352"/>
      <c r="C99" s="353"/>
      <c r="D99" s="353"/>
      <c r="E99" s="353"/>
      <c r="F99" s="353"/>
      <c r="G99" s="353"/>
      <c r="H99" s="353"/>
      <c r="I99" s="353"/>
      <c r="J99" s="353"/>
      <c r="K99" s="352"/>
    </row>
    <row r="100" spans="2:11" s="1" customFormat="1" ht="18.75" customHeight="1">
      <c r="B100" s="329"/>
      <c r="C100" s="329"/>
      <c r="D100" s="329"/>
      <c r="E100" s="329"/>
      <c r="F100" s="329"/>
      <c r="G100" s="329"/>
      <c r="H100" s="329"/>
      <c r="I100" s="329"/>
      <c r="J100" s="329"/>
      <c r="K100" s="329"/>
    </row>
    <row r="101" spans="2:11" s="1" customFormat="1" ht="7.5" customHeight="1">
      <c r="B101" s="330"/>
      <c r="C101" s="331"/>
      <c r="D101" s="331"/>
      <c r="E101" s="331"/>
      <c r="F101" s="331"/>
      <c r="G101" s="331"/>
      <c r="H101" s="331"/>
      <c r="I101" s="331"/>
      <c r="J101" s="331"/>
      <c r="K101" s="332"/>
    </row>
    <row r="102" spans="2:11" s="1" customFormat="1" ht="45" customHeight="1">
      <c r="B102" s="333"/>
      <c r="C102" s="334" t="s">
        <v>604</v>
      </c>
      <c r="D102" s="334"/>
      <c r="E102" s="334"/>
      <c r="F102" s="334"/>
      <c r="G102" s="334"/>
      <c r="H102" s="334"/>
      <c r="I102" s="334"/>
      <c r="J102" s="334"/>
      <c r="K102" s="335"/>
    </row>
    <row r="103" spans="2:11" s="1" customFormat="1" ht="17.25" customHeight="1">
      <c r="B103" s="333"/>
      <c r="C103" s="336" t="s">
        <v>559</v>
      </c>
      <c r="D103" s="336"/>
      <c r="E103" s="336"/>
      <c r="F103" s="336" t="s">
        <v>560</v>
      </c>
      <c r="G103" s="337"/>
      <c r="H103" s="336" t="s">
        <v>56</v>
      </c>
      <c r="I103" s="336" t="s">
        <v>59</v>
      </c>
      <c r="J103" s="336" t="s">
        <v>561</v>
      </c>
      <c r="K103" s="335"/>
    </row>
    <row r="104" spans="2:11" s="1" customFormat="1" ht="17.25" customHeight="1">
      <c r="B104" s="333"/>
      <c r="C104" s="338" t="s">
        <v>562</v>
      </c>
      <c r="D104" s="338"/>
      <c r="E104" s="338"/>
      <c r="F104" s="339" t="s">
        <v>563</v>
      </c>
      <c r="G104" s="340"/>
      <c r="H104" s="338"/>
      <c r="I104" s="338"/>
      <c r="J104" s="338" t="s">
        <v>564</v>
      </c>
      <c r="K104" s="335"/>
    </row>
    <row r="105" spans="2:11" s="1" customFormat="1" ht="5.25" customHeight="1">
      <c r="B105" s="333"/>
      <c r="C105" s="336"/>
      <c r="D105" s="336"/>
      <c r="E105" s="336"/>
      <c r="F105" s="336"/>
      <c r="G105" s="354"/>
      <c r="H105" s="336"/>
      <c r="I105" s="336"/>
      <c r="J105" s="336"/>
      <c r="K105" s="335"/>
    </row>
    <row r="106" spans="2:11" s="1" customFormat="1" ht="15" customHeight="1">
      <c r="B106" s="333"/>
      <c r="C106" s="321" t="s">
        <v>55</v>
      </c>
      <c r="D106" s="343"/>
      <c r="E106" s="343"/>
      <c r="F106" s="344" t="s">
        <v>565</v>
      </c>
      <c r="G106" s="321"/>
      <c r="H106" s="321" t="s">
        <v>605</v>
      </c>
      <c r="I106" s="321" t="s">
        <v>567</v>
      </c>
      <c r="J106" s="321">
        <v>20</v>
      </c>
      <c r="K106" s="335"/>
    </row>
    <row r="107" spans="2:11" s="1" customFormat="1" ht="15" customHeight="1">
      <c r="B107" s="333"/>
      <c r="C107" s="321" t="s">
        <v>568</v>
      </c>
      <c r="D107" s="321"/>
      <c r="E107" s="321"/>
      <c r="F107" s="344" t="s">
        <v>565</v>
      </c>
      <c r="G107" s="321"/>
      <c r="H107" s="321" t="s">
        <v>605</v>
      </c>
      <c r="I107" s="321" t="s">
        <v>567</v>
      </c>
      <c r="J107" s="321">
        <v>120</v>
      </c>
      <c r="K107" s="335"/>
    </row>
    <row r="108" spans="2:11" s="1" customFormat="1" ht="15" customHeight="1">
      <c r="B108" s="346"/>
      <c r="C108" s="321" t="s">
        <v>570</v>
      </c>
      <c r="D108" s="321"/>
      <c r="E108" s="321"/>
      <c r="F108" s="344" t="s">
        <v>571</v>
      </c>
      <c r="G108" s="321"/>
      <c r="H108" s="321" t="s">
        <v>605</v>
      </c>
      <c r="I108" s="321" t="s">
        <v>567</v>
      </c>
      <c r="J108" s="321">
        <v>50</v>
      </c>
      <c r="K108" s="335"/>
    </row>
    <row r="109" spans="2:11" s="1" customFormat="1" ht="15" customHeight="1">
      <c r="B109" s="346"/>
      <c r="C109" s="321" t="s">
        <v>573</v>
      </c>
      <c r="D109" s="321"/>
      <c r="E109" s="321"/>
      <c r="F109" s="344" t="s">
        <v>565</v>
      </c>
      <c r="G109" s="321"/>
      <c r="H109" s="321" t="s">
        <v>605</v>
      </c>
      <c r="I109" s="321" t="s">
        <v>575</v>
      </c>
      <c r="J109" s="321"/>
      <c r="K109" s="335"/>
    </row>
    <row r="110" spans="2:11" s="1" customFormat="1" ht="15" customHeight="1">
      <c r="B110" s="346"/>
      <c r="C110" s="321" t="s">
        <v>584</v>
      </c>
      <c r="D110" s="321"/>
      <c r="E110" s="321"/>
      <c r="F110" s="344" t="s">
        <v>571</v>
      </c>
      <c r="G110" s="321"/>
      <c r="H110" s="321" t="s">
        <v>605</v>
      </c>
      <c r="I110" s="321" t="s">
        <v>567</v>
      </c>
      <c r="J110" s="321">
        <v>50</v>
      </c>
      <c r="K110" s="335"/>
    </row>
    <row r="111" spans="2:11" s="1" customFormat="1" ht="15" customHeight="1">
      <c r="B111" s="346"/>
      <c r="C111" s="321" t="s">
        <v>592</v>
      </c>
      <c r="D111" s="321"/>
      <c r="E111" s="321"/>
      <c r="F111" s="344" t="s">
        <v>571</v>
      </c>
      <c r="G111" s="321"/>
      <c r="H111" s="321" t="s">
        <v>605</v>
      </c>
      <c r="I111" s="321" t="s">
        <v>567</v>
      </c>
      <c r="J111" s="321">
        <v>50</v>
      </c>
      <c r="K111" s="335"/>
    </row>
    <row r="112" spans="2:11" s="1" customFormat="1" ht="15" customHeight="1">
      <c r="B112" s="346"/>
      <c r="C112" s="321" t="s">
        <v>590</v>
      </c>
      <c r="D112" s="321"/>
      <c r="E112" s="321"/>
      <c r="F112" s="344" t="s">
        <v>571</v>
      </c>
      <c r="G112" s="321"/>
      <c r="H112" s="321" t="s">
        <v>605</v>
      </c>
      <c r="I112" s="321" t="s">
        <v>567</v>
      </c>
      <c r="J112" s="321">
        <v>50</v>
      </c>
      <c r="K112" s="335"/>
    </row>
    <row r="113" spans="2:11" s="1" customFormat="1" ht="15" customHeight="1">
      <c r="B113" s="346"/>
      <c r="C113" s="321" t="s">
        <v>55</v>
      </c>
      <c r="D113" s="321"/>
      <c r="E113" s="321"/>
      <c r="F113" s="344" t="s">
        <v>565</v>
      </c>
      <c r="G113" s="321"/>
      <c r="H113" s="321" t="s">
        <v>606</v>
      </c>
      <c r="I113" s="321" t="s">
        <v>567</v>
      </c>
      <c r="J113" s="321">
        <v>20</v>
      </c>
      <c r="K113" s="335"/>
    </row>
    <row r="114" spans="2:11" s="1" customFormat="1" ht="15" customHeight="1">
      <c r="B114" s="346"/>
      <c r="C114" s="321" t="s">
        <v>607</v>
      </c>
      <c r="D114" s="321"/>
      <c r="E114" s="321"/>
      <c r="F114" s="344" t="s">
        <v>565</v>
      </c>
      <c r="G114" s="321"/>
      <c r="H114" s="321" t="s">
        <v>608</v>
      </c>
      <c r="I114" s="321" t="s">
        <v>567</v>
      </c>
      <c r="J114" s="321">
        <v>120</v>
      </c>
      <c r="K114" s="335"/>
    </row>
    <row r="115" spans="2:11" s="1" customFormat="1" ht="15" customHeight="1">
      <c r="B115" s="346"/>
      <c r="C115" s="321" t="s">
        <v>40</v>
      </c>
      <c r="D115" s="321"/>
      <c r="E115" s="321"/>
      <c r="F115" s="344" t="s">
        <v>565</v>
      </c>
      <c r="G115" s="321"/>
      <c r="H115" s="321" t="s">
        <v>609</v>
      </c>
      <c r="I115" s="321" t="s">
        <v>600</v>
      </c>
      <c r="J115" s="321"/>
      <c r="K115" s="335"/>
    </row>
    <row r="116" spans="2:11" s="1" customFormat="1" ht="15" customHeight="1">
      <c r="B116" s="346"/>
      <c r="C116" s="321" t="s">
        <v>50</v>
      </c>
      <c r="D116" s="321"/>
      <c r="E116" s="321"/>
      <c r="F116" s="344" t="s">
        <v>565</v>
      </c>
      <c r="G116" s="321"/>
      <c r="H116" s="321" t="s">
        <v>610</v>
      </c>
      <c r="I116" s="321" t="s">
        <v>600</v>
      </c>
      <c r="J116" s="321"/>
      <c r="K116" s="335"/>
    </row>
    <row r="117" spans="2:11" s="1" customFormat="1" ht="15" customHeight="1">
      <c r="B117" s="346"/>
      <c r="C117" s="321" t="s">
        <v>59</v>
      </c>
      <c r="D117" s="321"/>
      <c r="E117" s="321"/>
      <c r="F117" s="344" t="s">
        <v>565</v>
      </c>
      <c r="G117" s="321"/>
      <c r="H117" s="321" t="s">
        <v>611</v>
      </c>
      <c r="I117" s="321" t="s">
        <v>612</v>
      </c>
      <c r="J117" s="321"/>
      <c r="K117" s="335"/>
    </row>
    <row r="118" spans="2:11" s="1" customFormat="1" ht="15" customHeight="1">
      <c r="B118" s="349"/>
      <c r="C118" s="355"/>
      <c r="D118" s="355"/>
      <c r="E118" s="355"/>
      <c r="F118" s="355"/>
      <c r="G118" s="355"/>
      <c r="H118" s="355"/>
      <c r="I118" s="355"/>
      <c r="J118" s="355"/>
      <c r="K118" s="351"/>
    </row>
    <row r="119" spans="2:11" s="1" customFormat="1" ht="18.75" customHeight="1">
      <c r="B119" s="356"/>
      <c r="C119" s="357"/>
      <c r="D119" s="357"/>
      <c r="E119" s="357"/>
      <c r="F119" s="358"/>
      <c r="G119" s="357"/>
      <c r="H119" s="357"/>
      <c r="I119" s="357"/>
      <c r="J119" s="357"/>
      <c r="K119" s="356"/>
    </row>
    <row r="120" spans="2:11" s="1" customFormat="1" ht="18.75" customHeight="1">
      <c r="B120" s="329"/>
      <c r="C120" s="329"/>
      <c r="D120" s="329"/>
      <c r="E120" s="329"/>
      <c r="F120" s="329"/>
      <c r="G120" s="329"/>
      <c r="H120" s="329"/>
      <c r="I120" s="329"/>
      <c r="J120" s="329"/>
      <c r="K120" s="329"/>
    </row>
    <row r="121" spans="2:11" s="1" customFormat="1" ht="7.5" customHeight="1">
      <c r="B121" s="359"/>
      <c r="C121" s="360"/>
      <c r="D121" s="360"/>
      <c r="E121" s="360"/>
      <c r="F121" s="360"/>
      <c r="G121" s="360"/>
      <c r="H121" s="360"/>
      <c r="I121" s="360"/>
      <c r="J121" s="360"/>
      <c r="K121" s="361"/>
    </row>
    <row r="122" spans="2:11" s="1" customFormat="1" ht="45" customHeight="1">
      <c r="B122" s="362"/>
      <c r="C122" s="312" t="s">
        <v>613</v>
      </c>
      <c r="D122" s="312"/>
      <c r="E122" s="312"/>
      <c r="F122" s="312"/>
      <c r="G122" s="312"/>
      <c r="H122" s="312"/>
      <c r="I122" s="312"/>
      <c r="J122" s="312"/>
      <c r="K122" s="363"/>
    </row>
    <row r="123" spans="2:11" s="1" customFormat="1" ht="17.25" customHeight="1">
      <c r="B123" s="364"/>
      <c r="C123" s="336" t="s">
        <v>559</v>
      </c>
      <c r="D123" s="336"/>
      <c r="E123" s="336"/>
      <c r="F123" s="336" t="s">
        <v>560</v>
      </c>
      <c r="G123" s="337"/>
      <c r="H123" s="336" t="s">
        <v>56</v>
      </c>
      <c r="I123" s="336" t="s">
        <v>59</v>
      </c>
      <c r="J123" s="336" t="s">
        <v>561</v>
      </c>
      <c r="K123" s="365"/>
    </row>
    <row r="124" spans="2:11" s="1" customFormat="1" ht="17.25" customHeight="1">
      <c r="B124" s="364"/>
      <c r="C124" s="338" t="s">
        <v>562</v>
      </c>
      <c r="D124" s="338"/>
      <c r="E124" s="338"/>
      <c r="F124" s="339" t="s">
        <v>563</v>
      </c>
      <c r="G124" s="340"/>
      <c r="H124" s="338"/>
      <c r="I124" s="338"/>
      <c r="J124" s="338" t="s">
        <v>564</v>
      </c>
      <c r="K124" s="365"/>
    </row>
    <row r="125" spans="2:11" s="1" customFormat="1" ht="5.25" customHeight="1">
      <c r="B125" s="366"/>
      <c r="C125" s="341"/>
      <c r="D125" s="341"/>
      <c r="E125" s="341"/>
      <c r="F125" s="341"/>
      <c r="G125" s="367"/>
      <c r="H125" s="341"/>
      <c r="I125" s="341"/>
      <c r="J125" s="341"/>
      <c r="K125" s="368"/>
    </row>
    <row r="126" spans="2:11" s="1" customFormat="1" ht="15" customHeight="1">
      <c r="B126" s="366"/>
      <c r="C126" s="321" t="s">
        <v>568</v>
      </c>
      <c r="D126" s="343"/>
      <c r="E126" s="343"/>
      <c r="F126" s="344" t="s">
        <v>565</v>
      </c>
      <c r="G126" s="321"/>
      <c r="H126" s="321" t="s">
        <v>605</v>
      </c>
      <c r="I126" s="321" t="s">
        <v>567</v>
      </c>
      <c r="J126" s="321">
        <v>120</v>
      </c>
      <c r="K126" s="369"/>
    </row>
    <row r="127" spans="2:11" s="1" customFormat="1" ht="15" customHeight="1">
      <c r="B127" s="366"/>
      <c r="C127" s="321" t="s">
        <v>614</v>
      </c>
      <c r="D127" s="321"/>
      <c r="E127" s="321"/>
      <c r="F127" s="344" t="s">
        <v>565</v>
      </c>
      <c r="G127" s="321"/>
      <c r="H127" s="321" t="s">
        <v>615</v>
      </c>
      <c r="I127" s="321" t="s">
        <v>567</v>
      </c>
      <c r="J127" s="321" t="s">
        <v>616</v>
      </c>
      <c r="K127" s="369"/>
    </row>
    <row r="128" spans="2:11" s="1" customFormat="1" ht="15" customHeight="1">
      <c r="B128" s="366"/>
      <c r="C128" s="321" t="s">
        <v>513</v>
      </c>
      <c r="D128" s="321"/>
      <c r="E128" s="321"/>
      <c r="F128" s="344" t="s">
        <v>565</v>
      </c>
      <c r="G128" s="321"/>
      <c r="H128" s="321" t="s">
        <v>617</v>
      </c>
      <c r="I128" s="321" t="s">
        <v>567</v>
      </c>
      <c r="J128" s="321" t="s">
        <v>616</v>
      </c>
      <c r="K128" s="369"/>
    </row>
    <row r="129" spans="2:11" s="1" customFormat="1" ht="15" customHeight="1">
      <c r="B129" s="366"/>
      <c r="C129" s="321" t="s">
        <v>576</v>
      </c>
      <c r="D129" s="321"/>
      <c r="E129" s="321"/>
      <c r="F129" s="344" t="s">
        <v>571</v>
      </c>
      <c r="G129" s="321"/>
      <c r="H129" s="321" t="s">
        <v>577</v>
      </c>
      <c r="I129" s="321" t="s">
        <v>567</v>
      </c>
      <c r="J129" s="321">
        <v>15</v>
      </c>
      <c r="K129" s="369"/>
    </row>
    <row r="130" spans="2:11" s="1" customFormat="1" ht="15" customHeight="1">
      <c r="B130" s="366"/>
      <c r="C130" s="347" t="s">
        <v>578</v>
      </c>
      <c r="D130" s="347"/>
      <c r="E130" s="347"/>
      <c r="F130" s="348" t="s">
        <v>571</v>
      </c>
      <c r="G130" s="347"/>
      <c r="H130" s="347" t="s">
        <v>579</v>
      </c>
      <c r="I130" s="347" t="s">
        <v>567</v>
      </c>
      <c r="J130" s="347">
        <v>15</v>
      </c>
      <c r="K130" s="369"/>
    </row>
    <row r="131" spans="2:11" s="1" customFormat="1" ht="15" customHeight="1">
      <c r="B131" s="366"/>
      <c r="C131" s="347" t="s">
        <v>580</v>
      </c>
      <c r="D131" s="347"/>
      <c r="E131" s="347"/>
      <c r="F131" s="348" t="s">
        <v>571</v>
      </c>
      <c r="G131" s="347"/>
      <c r="H131" s="347" t="s">
        <v>581</v>
      </c>
      <c r="I131" s="347" t="s">
        <v>567</v>
      </c>
      <c r="J131" s="347">
        <v>20</v>
      </c>
      <c r="K131" s="369"/>
    </row>
    <row r="132" spans="2:11" s="1" customFormat="1" ht="15" customHeight="1">
      <c r="B132" s="366"/>
      <c r="C132" s="347" t="s">
        <v>582</v>
      </c>
      <c r="D132" s="347"/>
      <c r="E132" s="347"/>
      <c r="F132" s="348" t="s">
        <v>571</v>
      </c>
      <c r="G132" s="347"/>
      <c r="H132" s="347" t="s">
        <v>583</v>
      </c>
      <c r="I132" s="347" t="s">
        <v>567</v>
      </c>
      <c r="J132" s="347">
        <v>20</v>
      </c>
      <c r="K132" s="369"/>
    </row>
    <row r="133" spans="2:11" s="1" customFormat="1" ht="15" customHeight="1">
      <c r="B133" s="366"/>
      <c r="C133" s="321" t="s">
        <v>570</v>
      </c>
      <c r="D133" s="321"/>
      <c r="E133" s="321"/>
      <c r="F133" s="344" t="s">
        <v>571</v>
      </c>
      <c r="G133" s="321"/>
      <c r="H133" s="321" t="s">
        <v>605</v>
      </c>
      <c r="I133" s="321" t="s">
        <v>567</v>
      </c>
      <c r="J133" s="321">
        <v>50</v>
      </c>
      <c r="K133" s="369"/>
    </row>
    <row r="134" spans="2:11" s="1" customFormat="1" ht="15" customHeight="1">
      <c r="B134" s="366"/>
      <c r="C134" s="321" t="s">
        <v>584</v>
      </c>
      <c r="D134" s="321"/>
      <c r="E134" s="321"/>
      <c r="F134" s="344" t="s">
        <v>571</v>
      </c>
      <c r="G134" s="321"/>
      <c r="H134" s="321" t="s">
        <v>605</v>
      </c>
      <c r="I134" s="321" t="s">
        <v>567</v>
      </c>
      <c r="J134" s="321">
        <v>50</v>
      </c>
      <c r="K134" s="369"/>
    </row>
    <row r="135" spans="2:11" s="1" customFormat="1" ht="15" customHeight="1">
      <c r="B135" s="366"/>
      <c r="C135" s="321" t="s">
        <v>590</v>
      </c>
      <c r="D135" s="321"/>
      <c r="E135" s="321"/>
      <c r="F135" s="344" t="s">
        <v>571</v>
      </c>
      <c r="G135" s="321"/>
      <c r="H135" s="321" t="s">
        <v>605</v>
      </c>
      <c r="I135" s="321" t="s">
        <v>567</v>
      </c>
      <c r="J135" s="321">
        <v>50</v>
      </c>
      <c r="K135" s="369"/>
    </row>
    <row r="136" spans="2:11" s="1" customFormat="1" ht="15" customHeight="1">
      <c r="B136" s="366"/>
      <c r="C136" s="321" t="s">
        <v>592</v>
      </c>
      <c r="D136" s="321"/>
      <c r="E136" s="321"/>
      <c r="F136" s="344" t="s">
        <v>571</v>
      </c>
      <c r="G136" s="321"/>
      <c r="H136" s="321" t="s">
        <v>605</v>
      </c>
      <c r="I136" s="321" t="s">
        <v>567</v>
      </c>
      <c r="J136" s="321">
        <v>50</v>
      </c>
      <c r="K136" s="369"/>
    </row>
    <row r="137" spans="2:11" s="1" customFormat="1" ht="15" customHeight="1">
      <c r="B137" s="366"/>
      <c r="C137" s="321" t="s">
        <v>593</v>
      </c>
      <c r="D137" s="321"/>
      <c r="E137" s="321"/>
      <c r="F137" s="344" t="s">
        <v>571</v>
      </c>
      <c r="G137" s="321"/>
      <c r="H137" s="321" t="s">
        <v>618</v>
      </c>
      <c r="I137" s="321" t="s">
        <v>567</v>
      </c>
      <c r="J137" s="321">
        <v>255</v>
      </c>
      <c r="K137" s="369"/>
    </row>
    <row r="138" spans="2:11" s="1" customFormat="1" ht="15" customHeight="1">
      <c r="B138" s="366"/>
      <c r="C138" s="321" t="s">
        <v>595</v>
      </c>
      <c r="D138" s="321"/>
      <c r="E138" s="321"/>
      <c r="F138" s="344" t="s">
        <v>565</v>
      </c>
      <c r="G138" s="321"/>
      <c r="H138" s="321" t="s">
        <v>619</v>
      </c>
      <c r="I138" s="321" t="s">
        <v>597</v>
      </c>
      <c r="J138" s="321"/>
      <c r="K138" s="369"/>
    </row>
    <row r="139" spans="2:11" s="1" customFormat="1" ht="15" customHeight="1">
      <c r="B139" s="366"/>
      <c r="C139" s="321" t="s">
        <v>598</v>
      </c>
      <c r="D139" s="321"/>
      <c r="E139" s="321"/>
      <c r="F139" s="344" t="s">
        <v>565</v>
      </c>
      <c r="G139" s="321"/>
      <c r="H139" s="321" t="s">
        <v>620</v>
      </c>
      <c r="I139" s="321" t="s">
        <v>600</v>
      </c>
      <c r="J139" s="321"/>
      <c r="K139" s="369"/>
    </row>
    <row r="140" spans="2:11" s="1" customFormat="1" ht="15" customHeight="1">
      <c r="B140" s="366"/>
      <c r="C140" s="321" t="s">
        <v>601</v>
      </c>
      <c r="D140" s="321"/>
      <c r="E140" s="321"/>
      <c r="F140" s="344" t="s">
        <v>565</v>
      </c>
      <c r="G140" s="321"/>
      <c r="H140" s="321" t="s">
        <v>601</v>
      </c>
      <c r="I140" s="321" t="s">
        <v>600</v>
      </c>
      <c r="J140" s="321"/>
      <c r="K140" s="369"/>
    </row>
    <row r="141" spans="2:11" s="1" customFormat="1" ht="15" customHeight="1">
      <c r="B141" s="366"/>
      <c r="C141" s="321" t="s">
        <v>40</v>
      </c>
      <c r="D141" s="321"/>
      <c r="E141" s="321"/>
      <c r="F141" s="344" t="s">
        <v>565</v>
      </c>
      <c r="G141" s="321"/>
      <c r="H141" s="321" t="s">
        <v>621</v>
      </c>
      <c r="I141" s="321" t="s">
        <v>600</v>
      </c>
      <c r="J141" s="321"/>
      <c r="K141" s="369"/>
    </row>
    <row r="142" spans="2:11" s="1" customFormat="1" ht="15" customHeight="1">
      <c r="B142" s="366"/>
      <c r="C142" s="321" t="s">
        <v>622</v>
      </c>
      <c r="D142" s="321"/>
      <c r="E142" s="321"/>
      <c r="F142" s="344" t="s">
        <v>565</v>
      </c>
      <c r="G142" s="321"/>
      <c r="H142" s="321" t="s">
        <v>623</v>
      </c>
      <c r="I142" s="321" t="s">
        <v>600</v>
      </c>
      <c r="J142" s="321"/>
      <c r="K142" s="369"/>
    </row>
    <row r="143" spans="2:11" s="1" customFormat="1" ht="15" customHeight="1">
      <c r="B143" s="370"/>
      <c r="C143" s="371"/>
      <c r="D143" s="371"/>
      <c r="E143" s="371"/>
      <c r="F143" s="371"/>
      <c r="G143" s="371"/>
      <c r="H143" s="371"/>
      <c r="I143" s="371"/>
      <c r="J143" s="371"/>
      <c r="K143" s="372"/>
    </row>
    <row r="144" spans="2:11" s="1" customFormat="1" ht="18.75" customHeight="1">
      <c r="B144" s="357"/>
      <c r="C144" s="357"/>
      <c r="D144" s="357"/>
      <c r="E144" s="357"/>
      <c r="F144" s="358"/>
      <c r="G144" s="357"/>
      <c r="H144" s="357"/>
      <c r="I144" s="357"/>
      <c r="J144" s="357"/>
      <c r="K144" s="357"/>
    </row>
    <row r="145" spans="2:11" s="1" customFormat="1" ht="18.75" customHeight="1">
      <c r="B145" s="329"/>
      <c r="C145" s="329"/>
      <c r="D145" s="329"/>
      <c r="E145" s="329"/>
      <c r="F145" s="329"/>
      <c r="G145" s="329"/>
      <c r="H145" s="329"/>
      <c r="I145" s="329"/>
      <c r="J145" s="329"/>
      <c r="K145" s="329"/>
    </row>
    <row r="146" spans="2:11" s="1" customFormat="1" ht="7.5" customHeight="1">
      <c r="B146" s="330"/>
      <c r="C146" s="331"/>
      <c r="D146" s="331"/>
      <c r="E146" s="331"/>
      <c r="F146" s="331"/>
      <c r="G146" s="331"/>
      <c r="H146" s="331"/>
      <c r="I146" s="331"/>
      <c r="J146" s="331"/>
      <c r="K146" s="332"/>
    </row>
    <row r="147" spans="2:11" s="1" customFormat="1" ht="45" customHeight="1">
      <c r="B147" s="333"/>
      <c r="C147" s="334" t="s">
        <v>624</v>
      </c>
      <c r="D147" s="334"/>
      <c r="E147" s="334"/>
      <c r="F147" s="334"/>
      <c r="G147" s="334"/>
      <c r="H147" s="334"/>
      <c r="I147" s="334"/>
      <c r="J147" s="334"/>
      <c r="K147" s="335"/>
    </row>
    <row r="148" spans="2:11" s="1" customFormat="1" ht="17.25" customHeight="1">
      <c r="B148" s="333"/>
      <c r="C148" s="336" t="s">
        <v>559</v>
      </c>
      <c r="D148" s="336"/>
      <c r="E148" s="336"/>
      <c r="F148" s="336" t="s">
        <v>560</v>
      </c>
      <c r="G148" s="337"/>
      <c r="H148" s="336" t="s">
        <v>56</v>
      </c>
      <c r="I148" s="336" t="s">
        <v>59</v>
      </c>
      <c r="J148" s="336" t="s">
        <v>561</v>
      </c>
      <c r="K148" s="335"/>
    </row>
    <row r="149" spans="2:11" s="1" customFormat="1" ht="17.25" customHeight="1">
      <c r="B149" s="333"/>
      <c r="C149" s="338" t="s">
        <v>562</v>
      </c>
      <c r="D149" s="338"/>
      <c r="E149" s="338"/>
      <c r="F149" s="339" t="s">
        <v>563</v>
      </c>
      <c r="G149" s="340"/>
      <c r="H149" s="338"/>
      <c r="I149" s="338"/>
      <c r="J149" s="338" t="s">
        <v>564</v>
      </c>
      <c r="K149" s="335"/>
    </row>
    <row r="150" spans="2:11" s="1" customFormat="1" ht="5.25" customHeight="1">
      <c r="B150" s="346"/>
      <c r="C150" s="341"/>
      <c r="D150" s="341"/>
      <c r="E150" s="341"/>
      <c r="F150" s="341"/>
      <c r="G150" s="342"/>
      <c r="H150" s="341"/>
      <c r="I150" s="341"/>
      <c r="J150" s="341"/>
      <c r="K150" s="369"/>
    </row>
    <row r="151" spans="2:11" s="1" customFormat="1" ht="15" customHeight="1">
      <c r="B151" s="346"/>
      <c r="C151" s="373" t="s">
        <v>568</v>
      </c>
      <c r="D151" s="321"/>
      <c r="E151" s="321"/>
      <c r="F151" s="374" t="s">
        <v>565</v>
      </c>
      <c r="G151" s="321"/>
      <c r="H151" s="373" t="s">
        <v>605</v>
      </c>
      <c r="I151" s="373" t="s">
        <v>567</v>
      </c>
      <c r="J151" s="373">
        <v>120</v>
      </c>
      <c r="K151" s="369"/>
    </row>
    <row r="152" spans="2:11" s="1" customFormat="1" ht="15" customHeight="1">
      <c r="B152" s="346"/>
      <c r="C152" s="373" t="s">
        <v>614</v>
      </c>
      <c r="D152" s="321"/>
      <c r="E152" s="321"/>
      <c r="F152" s="374" t="s">
        <v>565</v>
      </c>
      <c r="G152" s="321"/>
      <c r="H152" s="373" t="s">
        <v>625</v>
      </c>
      <c r="I152" s="373" t="s">
        <v>567</v>
      </c>
      <c r="J152" s="373" t="s">
        <v>616</v>
      </c>
      <c r="K152" s="369"/>
    </row>
    <row r="153" spans="2:11" s="1" customFormat="1" ht="15" customHeight="1">
      <c r="B153" s="346"/>
      <c r="C153" s="373" t="s">
        <v>513</v>
      </c>
      <c r="D153" s="321"/>
      <c r="E153" s="321"/>
      <c r="F153" s="374" t="s">
        <v>565</v>
      </c>
      <c r="G153" s="321"/>
      <c r="H153" s="373" t="s">
        <v>626</v>
      </c>
      <c r="I153" s="373" t="s">
        <v>567</v>
      </c>
      <c r="J153" s="373" t="s">
        <v>616</v>
      </c>
      <c r="K153" s="369"/>
    </row>
    <row r="154" spans="2:11" s="1" customFormat="1" ht="15" customHeight="1">
      <c r="B154" s="346"/>
      <c r="C154" s="373" t="s">
        <v>570</v>
      </c>
      <c r="D154" s="321"/>
      <c r="E154" s="321"/>
      <c r="F154" s="374" t="s">
        <v>571</v>
      </c>
      <c r="G154" s="321"/>
      <c r="H154" s="373" t="s">
        <v>605</v>
      </c>
      <c r="I154" s="373" t="s">
        <v>567</v>
      </c>
      <c r="J154" s="373">
        <v>50</v>
      </c>
      <c r="K154" s="369"/>
    </row>
    <row r="155" spans="2:11" s="1" customFormat="1" ht="15" customHeight="1">
      <c r="B155" s="346"/>
      <c r="C155" s="373" t="s">
        <v>573</v>
      </c>
      <c r="D155" s="321"/>
      <c r="E155" s="321"/>
      <c r="F155" s="374" t="s">
        <v>565</v>
      </c>
      <c r="G155" s="321"/>
      <c r="H155" s="373" t="s">
        <v>605</v>
      </c>
      <c r="I155" s="373" t="s">
        <v>575</v>
      </c>
      <c r="J155" s="373"/>
      <c r="K155" s="369"/>
    </row>
    <row r="156" spans="2:11" s="1" customFormat="1" ht="15" customHeight="1">
      <c r="B156" s="346"/>
      <c r="C156" s="373" t="s">
        <v>584</v>
      </c>
      <c r="D156" s="321"/>
      <c r="E156" s="321"/>
      <c r="F156" s="374" t="s">
        <v>571</v>
      </c>
      <c r="G156" s="321"/>
      <c r="H156" s="373" t="s">
        <v>605</v>
      </c>
      <c r="I156" s="373" t="s">
        <v>567</v>
      </c>
      <c r="J156" s="373">
        <v>50</v>
      </c>
      <c r="K156" s="369"/>
    </row>
    <row r="157" spans="2:11" s="1" customFormat="1" ht="15" customHeight="1">
      <c r="B157" s="346"/>
      <c r="C157" s="373" t="s">
        <v>592</v>
      </c>
      <c r="D157" s="321"/>
      <c r="E157" s="321"/>
      <c r="F157" s="374" t="s">
        <v>571</v>
      </c>
      <c r="G157" s="321"/>
      <c r="H157" s="373" t="s">
        <v>605</v>
      </c>
      <c r="I157" s="373" t="s">
        <v>567</v>
      </c>
      <c r="J157" s="373">
        <v>50</v>
      </c>
      <c r="K157" s="369"/>
    </row>
    <row r="158" spans="2:11" s="1" customFormat="1" ht="15" customHeight="1">
      <c r="B158" s="346"/>
      <c r="C158" s="373" t="s">
        <v>590</v>
      </c>
      <c r="D158" s="321"/>
      <c r="E158" s="321"/>
      <c r="F158" s="374" t="s">
        <v>571</v>
      </c>
      <c r="G158" s="321"/>
      <c r="H158" s="373" t="s">
        <v>605</v>
      </c>
      <c r="I158" s="373" t="s">
        <v>567</v>
      </c>
      <c r="J158" s="373">
        <v>50</v>
      </c>
      <c r="K158" s="369"/>
    </row>
    <row r="159" spans="2:11" s="1" customFormat="1" ht="15" customHeight="1">
      <c r="B159" s="346"/>
      <c r="C159" s="373" t="s">
        <v>122</v>
      </c>
      <c r="D159" s="321"/>
      <c r="E159" s="321"/>
      <c r="F159" s="374" t="s">
        <v>565</v>
      </c>
      <c r="G159" s="321"/>
      <c r="H159" s="373" t="s">
        <v>627</v>
      </c>
      <c r="I159" s="373" t="s">
        <v>567</v>
      </c>
      <c r="J159" s="373" t="s">
        <v>628</v>
      </c>
      <c r="K159" s="369"/>
    </row>
    <row r="160" spans="2:11" s="1" customFormat="1" ht="15" customHeight="1">
      <c r="B160" s="346"/>
      <c r="C160" s="373" t="s">
        <v>629</v>
      </c>
      <c r="D160" s="321"/>
      <c r="E160" s="321"/>
      <c r="F160" s="374" t="s">
        <v>565</v>
      </c>
      <c r="G160" s="321"/>
      <c r="H160" s="373" t="s">
        <v>630</v>
      </c>
      <c r="I160" s="373" t="s">
        <v>600</v>
      </c>
      <c r="J160" s="373"/>
      <c r="K160" s="369"/>
    </row>
    <row r="161" spans="2:11" s="1" customFormat="1" ht="15" customHeight="1">
      <c r="B161" s="375"/>
      <c r="C161" s="376"/>
      <c r="D161" s="376"/>
      <c r="E161" s="376"/>
      <c r="F161" s="376"/>
      <c r="G161" s="376"/>
      <c r="H161" s="376"/>
      <c r="I161" s="376"/>
      <c r="J161" s="376"/>
      <c r="K161" s="377"/>
    </row>
    <row r="162" spans="2:11" s="1" customFormat="1" ht="18.75" customHeight="1">
      <c r="B162" s="357"/>
      <c r="C162" s="367"/>
      <c r="D162" s="367"/>
      <c r="E162" s="367"/>
      <c r="F162" s="378"/>
      <c r="G162" s="367"/>
      <c r="H162" s="367"/>
      <c r="I162" s="367"/>
      <c r="J162" s="367"/>
      <c r="K162" s="357"/>
    </row>
    <row r="163" spans="2:11" s="1" customFormat="1" ht="18.75" customHeight="1">
      <c r="B163" s="357"/>
      <c r="C163" s="367"/>
      <c r="D163" s="367"/>
      <c r="E163" s="367"/>
      <c r="F163" s="378"/>
      <c r="G163" s="367"/>
      <c r="H163" s="367"/>
      <c r="I163" s="367"/>
      <c r="J163" s="367"/>
      <c r="K163" s="357"/>
    </row>
    <row r="164" spans="2:11" s="1" customFormat="1" ht="18.75" customHeight="1">
      <c r="B164" s="357"/>
      <c r="C164" s="367"/>
      <c r="D164" s="367"/>
      <c r="E164" s="367"/>
      <c r="F164" s="378"/>
      <c r="G164" s="367"/>
      <c r="H164" s="367"/>
      <c r="I164" s="367"/>
      <c r="J164" s="367"/>
      <c r="K164" s="357"/>
    </row>
    <row r="165" spans="2:11" s="1" customFormat="1" ht="18.75" customHeight="1">
      <c r="B165" s="357"/>
      <c r="C165" s="367"/>
      <c r="D165" s="367"/>
      <c r="E165" s="367"/>
      <c r="F165" s="378"/>
      <c r="G165" s="367"/>
      <c r="H165" s="367"/>
      <c r="I165" s="367"/>
      <c r="J165" s="367"/>
      <c r="K165" s="357"/>
    </row>
    <row r="166" spans="2:11" s="1" customFormat="1" ht="18.75" customHeight="1">
      <c r="B166" s="357"/>
      <c r="C166" s="367"/>
      <c r="D166" s="367"/>
      <c r="E166" s="367"/>
      <c r="F166" s="378"/>
      <c r="G166" s="367"/>
      <c r="H166" s="367"/>
      <c r="I166" s="367"/>
      <c r="J166" s="367"/>
      <c r="K166" s="357"/>
    </row>
    <row r="167" spans="2:11" s="1" customFormat="1" ht="18.75" customHeight="1">
      <c r="B167" s="357"/>
      <c r="C167" s="367"/>
      <c r="D167" s="367"/>
      <c r="E167" s="367"/>
      <c r="F167" s="378"/>
      <c r="G167" s="367"/>
      <c r="H167" s="367"/>
      <c r="I167" s="367"/>
      <c r="J167" s="367"/>
      <c r="K167" s="357"/>
    </row>
    <row r="168" spans="2:11" s="1" customFormat="1" ht="18.75" customHeight="1">
      <c r="B168" s="357"/>
      <c r="C168" s="367"/>
      <c r="D168" s="367"/>
      <c r="E168" s="367"/>
      <c r="F168" s="378"/>
      <c r="G168" s="367"/>
      <c r="H168" s="367"/>
      <c r="I168" s="367"/>
      <c r="J168" s="367"/>
      <c r="K168" s="357"/>
    </row>
    <row r="169" spans="2:11" s="1" customFormat="1" ht="18.75" customHeight="1">
      <c r="B169" s="329"/>
      <c r="C169" s="329"/>
      <c r="D169" s="329"/>
      <c r="E169" s="329"/>
      <c r="F169" s="329"/>
      <c r="G169" s="329"/>
      <c r="H169" s="329"/>
      <c r="I169" s="329"/>
      <c r="J169" s="329"/>
      <c r="K169" s="329"/>
    </row>
    <row r="170" spans="2:11" s="1" customFormat="1" ht="7.5" customHeight="1">
      <c r="B170" s="308"/>
      <c r="C170" s="309"/>
      <c r="D170" s="309"/>
      <c r="E170" s="309"/>
      <c r="F170" s="309"/>
      <c r="G170" s="309"/>
      <c r="H170" s="309"/>
      <c r="I170" s="309"/>
      <c r="J170" s="309"/>
      <c r="K170" s="310"/>
    </row>
    <row r="171" spans="2:11" s="1" customFormat="1" ht="45" customHeight="1">
      <c r="B171" s="311"/>
      <c r="C171" s="312" t="s">
        <v>631</v>
      </c>
      <c r="D171" s="312"/>
      <c r="E171" s="312"/>
      <c r="F171" s="312"/>
      <c r="G171" s="312"/>
      <c r="H171" s="312"/>
      <c r="I171" s="312"/>
      <c r="J171" s="312"/>
      <c r="K171" s="313"/>
    </row>
    <row r="172" spans="2:11" s="1" customFormat="1" ht="17.25" customHeight="1">
      <c r="B172" s="311"/>
      <c r="C172" s="336" t="s">
        <v>559</v>
      </c>
      <c r="D172" s="336"/>
      <c r="E172" s="336"/>
      <c r="F172" s="336" t="s">
        <v>560</v>
      </c>
      <c r="G172" s="379"/>
      <c r="H172" s="380" t="s">
        <v>56</v>
      </c>
      <c r="I172" s="380" t="s">
        <v>59</v>
      </c>
      <c r="J172" s="336" t="s">
        <v>561</v>
      </c>
      <c r="K172" s="313"/>
    </row>
    <row r="173" spans="2:11" s="1" customFormat="1" ht="17.25" customHeight="1">
      <c r="B173" s="314"/>
      <c r="C173" s="338" t="s">
        <v>562</v>
      </c>
      <c r="D173" s="338"/>
      <c r="E173" s="338"/>
      <c r="F173" s="339" t="s">
        <v>563</v>
      </c>
      <c r="G173" s="381"/>
      <c r="H173" s="382"/>
      <c r="I173" s="382"/>
      <c r="J173" s="338" t="s">
        <v>564</v>
      </c>
      <c r="K173" s="316"/>
    </row>
    <row r="174" spans="2:11" s="1" customFormat="1" ht="5.25" customHeight="1">
      <c r="B174" s="346"/>
      <c r="C174" s="341"/>
      <c r="D174" s="341"/>
      <c r="E174" s="341"/>
      <c r="F174" s="341"/>
      <c r="G174" s="342"/>
      <c r="H174" s="341"/>
      <c r="I174" s="341"/>
      <c r="J174" s="341"/>
      <c r="K174" s="369"/>
    </row>
    <row r="175" spans="2:11" s="1" customFormat="1" ht="15" customHeight="1">
      <c r="B175" s="346"/>
      <c r="C175" s="321" t="s">
        <v>568</v>
      </c>
      <c r="D175" s="321"/>
      <c r="E175" s="321"/>
      <c r="F175" s="344" t="s">
        <v>565</v>
      </c>
      <c r="G175" s="321"/>
      <c r="H175" s="321" t="s">
        <v>605</v>
      </c>
      <c r="I175" s="321" t="s">
        <v>567</v>
      </c>
      <c r="J175" s="321">
        <v>120</v>
      </c>
      <c r="K175" s="369"/>
    </row>
    <row r="176" spans="2:11" s="1" customFormat="1" ht="15" customHeight="1">
      <c r="B176" s="346"/>
      <c r="C176" s="321" t="s">
        <v>614</v>
      </c>
      <c r="D176" s="321"/>
      <c r="E176" s="321"/>
      <c r="F176" s="344" t="s">
        <v>565</v>
      </c>
      <c r="G176" s="321"/>
      <c r="H176" s="321" t="s">
        <v>615</v>
      </c>
      <c r="I176" s="321" t="s">
        <v>567</v>
      </c>
      <c r="J176" s="321" t="s">
        <v>616</v>
      </c>
      <c r="K176" s="369"/>
    </row>
    <row r="177" spans="2:11" s="1" customFormat="1" ht="15" customHeight="1">
      <c r="B177" s="346"/>
      <c r="C177" s="321" t="s">
        <v>513</v>
      </c>
      <c r="D177" s="321"/>
      <c r="E177" s="321"/>
      <c r="F177" s="344" t="s">
        <v>565</v>
      </c>
      <c r="G177" s="321"/>
      <c r="H177" s="321" t="s">
        <v>632</v>
      </c>
      <c r="I177" s="321" t="s">
        <v>567</v>
      </c>
      <c r="J177" s="321" t="s">
        <v>616</v>
      </c>
      <c r="K177" s="369"/>
    </row>
    <row r="178" spans="2:11" s="1" customFormat="1" ht="15" customHeight="1">
      <c r="B178" s="346"/>
      <c r="C178" s="321" t="s">
        <v>570</v>
      </c>
      <c r="D178" s="321"/>
      <c r="E178" s="321"/>
      <c r="F178" s="344" t="s">
        <v>571</v>
      </c>
      <c r="G178" s="321"/>
      <c r="H178" s="321" t="s">
        <v>632</v>
      </c>
      <c r="I178" s="321" t="s">
        <v>567</v>
      </c>
      <c r="J178" s="321">
        <v>50</v>
      </c>
      <c r="K178" s="369"/>
    </row>
    <row r="179" spans="2:11" s="1" customFormat="1" ht="15" customHeight="1">
      <c r="B179" s="346"/>
      <c r="C179" s="321" t="s">
        <v>573</v>
      </c>
      <c r="D179" s="321"/>
      <c r="E179" s="321"/>
      <c r="F179" s="344" t="s">
        <v>565</v>
      </c>
      <c r="G179" s="321"/>
      <c r="H179" s="321" t="s">
        <v>632</v>
      </c>
      <c r="I179" s="321" t="s">
        <v>575</v>
      </c>
      <c r="J179" s="321"/>
      <c r="K179" s="369"/>
    </row>
    <row r="180" spans="2:11" s="1" customFormat="1" ht="15" customHeight="1">
      <c r="B180" s="346"/>
      <c r="C180" s="321" t="s">
        <v>584</v>
      </c>
      <c r="D180" s="321"/>
      <c r="E180" s="321"/>
      <c r="F180" s="344" t="s">
        <v>571</v>
      </c>
      <c r="G180" s="321"/>
      <c r="H180" s="321" t="s">
        <v>632</v>
      </c>
      <c r="I180" s="321" t="s">
        <v>567</v>
      </c>
      <c r="J180" s="321">
        <v>50</v>
      </c>
      <c r="K180" s="369"/>
    </row>
    <row r="181" spans="2:11" s="1" customFormat="1" ht="15" customHeight="1">
      <c r="B181" s="346"/>
      <c r="C181" s="321" t="s">
        <v>592</v>
      </c>
      <c r="D181" s="321"/>
      <c r="E181" s="321"/>
      <c r="F181" s="344" t="s">
        <v>571</v>
      </c>
      <c r="G181" s="321"/>
      <c r="H181" s="321" t="s">
        <v>632</v>
      </c>
      <c r="I181" s="321" t="s">
        <v>567</v>
      </c>
      <c r="J181" s="321">
        <v>50</v>
      </c>
      <c r="K181" s="369"/>
    </row>
    <row r="182" spans="2:11" s="1" customFormat="1" ht="15" customHeight="1">
      <c r="B182" s="346"/>
      <c r="C182" s="321" t="s">
        <v>590</v>
      </c>
      <c r="D182" s="321"/>
      <c r="E182" s="321"/>
      <c r="F182" s="344" t="s">
        <v>571</v>
      </c>
      <c r="G182" s="321"/>
      <c r="H182" s="321" t="s">
        <v>632</v>
      </c>
      <c r="I182" s="321" t="s">
        <v>567</v>
      </c>
      <c r="J182" s="321">
        <v>50</v>
      </c>
      <c r="K182" s="369"/>
    </row>
    <row r="183" spans="2:11" s="1" customFormat="1" ht="15" customHeight="1">
      <c r="B183" s="346"/>
      <c r="C183" s="321" t="s">
        <v>134</v>
      </c>
      <c r="D183" s="321"/>
      <c r="E183" s="321"/>
      <c r="F183" s="344" t="s">
        <v>565</v>
      </c>
      <c r="G183" s="321"/>
      <c r="H183" s="321" t="s">
        <v>633</v>
      </c>
      <c r="I183" s="321" t="s">
        <v>634</v>
      </c>
      <c r="J183" s="321"/>
      <c r="K183" s="369"/>
    </row>
    <row r="184" spans="2:11" s="1" customFormat="1" ht="15" customHeight="1">
      <c r="B184" s="346"/>
      <c r="C184" s="321" t="s">
        <v>59</v>
      </c>
      <c r="D184" s="321"/>
      <c r="E184" s="321"/>
      <c r="F184" s="344" t="s">
        <v>565</v>
      </c>
      <c r="G184" s="321"/>
      <c r="H184" s="321" t="s">
        <v>635</v>
      </c>
      <c r="I184" s="321" t="s">
        <v>636</v>
      </c>
      <c r="J184" s="321">
        <v>1</v>
      </c>
      <c r="K184" s="369"/>
    </row>
    <row r="185" spans="2:11" s="1" customFormat="1" ht="15" customHeight="1">
      <c r="B185" s="346"/>
      <c r="C185" s="321" t="s">
        <v>55</v>
      </c>
      <c r="D185" s="321"/>
      <c r="E185" s="321"/>
      <c r="F185" s="344" t="s">
        <v>565</v>
      </c>
      <c r="G185" s="321"/>
      <c r="H185" s="321" t="s">
        <v>637</v>
      </c>
      <c r="I185" s="321" t="s">
        <v>567</v>
      </c>
      <c r="J185" s="321">
        <v>20</v>
      </c>
      <c r="K185" s="369"/>
    </row>
    <row r="186" spans="2:11" s="1" customFormat="1" ht="15" customHeight="1">
      <c r="B186" s="346"/>
      <c r="C186" s="321" t="s">
        <v>56</v>
      </c>
      <c r="D186" s="321"/>
      <c r="E186" s="321"/>
      <c r="F186" s="344" t="s">
        <v>565</v>
      </c>
      <c r="G186" s="321"/>
      <c r="H186" s="321" t="s">
        <v>638</v>
      </c>
      <c r="I186" s="321" t="s">
        <v>567</v>
      </c>
      <c r="J186" s="321">
        <v>255</v>
      </c>
      <c r="K186" s="369"/>
    </row>
    <row r="187" spans="2:11" s="1" customFormat="1" ht="15" customHeight="1">
      <c r="B187" s="346"/>
      <c r="C187" s="321" t="s">
        <v>135</v>
      </c>
      <c r="D187" s="321"/>
      <c r="E187" s="321"/>
      <c r="F187" s="344" t="s">
        <v>565</v>
      </c>
      <c r="G187" s="321"/>
      <c r="H187" s="321" t="s">
        <v>529</v>
      </c>
      <c r="I187" s="321" t="s">
        <v>567</v>
      </c>
      <c r="J187" s="321">
        <v>10</v>
      </c>
      <c r="K187" s="369"/>
    </row>
    <row r="188" spans="2:11" s="1" customFormat="1" ht="15" customHeight="1">
      <c r="B188" s="346"/>
      <c r="C188" s="321" t="s">
        <v>136</v>
      </c>
      <c r="D188" s="321"/>
      <c r="E188" s="321"/>
      <c r="F188" s="344" t="s">
        <v>565</v>
      </c>
      <c r="G188" s="321"/>
      <c r="H188" s="321" t="s">
        <v>639</v>
      </c>
      <c r="I188" s="321" t="s">
        <v>600</v>
      </c>
      <c r="J188" s="321"/>
      <c r="K188" s="369"/>
    </row>
    <row r="189" spans="2:11" s="1" customFormat="1" ht="15" customHeight="1">
      <c r="B189" s="346"/>
      <c r="C189" s="321" t="s">
        <v>640</v>
      </c>
      <c r="D189" s="321"/>
      <c r="E189" s="321"/>
      <c r="F189" s="344" t="s">
        <v>565</v>
      </c>
      <c r="G189" s="321"/>
      <c r="H189" s="321" t="s">
        <v>641</v>
      </c>
      <c r="I189" s="321" t="s">
        <v>600</v>
      </c>
      <c r="J189" s="321"/>
      <c r="K189" s="369"/>
    </row>
    <row r="190" spans="2:11" s="1" customFormat="1" ht="15" customHeight="1">
      <c r="B190" s="346"/>
      <c r="C190" s="321" t="s">
        <v>629</v>
      </c>
      <c r="D190" s="321"/>
      <c r="E190" s="321"/>
      <c r="F190" s="344" t="s">
        <v>565</v>
      </c>
      <c r="G190" s="321"/>
      <c r="H190" s="321" t="s">
        <v>642</v>
      </c>
      <c r="I190" s="321" t="s">
        <v>600</v>
      </c>
      <c r="J190" s="321"/>
      <c r="K190" s="369"/>
    </row>
    <row r="191" spans="2:11" s="1" customFormat="1" ht="15" customHeight="1">
      <c r="B191" s="346"/>
      <c r="C191" s="321" t="s">
        <v>139</v>
      </c>
      <c r="D191" s="321"/>
      <c r="E191" s="321"/>
      <c r="F191" s="344" t="s">
        <v>571</v>
      </c>
      <c r="G191" s="321"/>
      <c r="H191" s="321" t="s">
        <v>643</v>
      </c>
      <c r="I191" s="321" t="s">
        <v>567</v>
      </c>
      <c r="J191" s="321">
        <v>50</v>
      </c>
      <c r="K191" s="369"/>
    </row>
    <row r="192" spans="2:11" s="1" customFormat="1" ht="15" customHeight="1">
      <c r="B192" s="346"/>
      <c r="C192" s="321" t="s">
        <v>644</v>
      </c>
      <c r="D192" s="321"/>
      <c r="E192" s="321"/>
      <c r="F192" s="344" t="s">
        <v>571</v>
      </c>
      <c r="G192" s="321"/>
      <c r="H192" s="321" t="s">
        <v>645</v>
      </c>
      <c r="I192" s="321" t="s">
        <v>646</v>
      </c>
      <c r="J192" s="321"/>
      <c r="K192" s="369"/>
    </row>
    <row r="193" spans="2:11" s="1" customFormat="1" ht="15" customHeight="1">
      <c r="B193" s="346"/>
      <c r="C193" s="321" t="s">
        <v>647</v>
      </c>
      <c r="D193" s="321"/>
      <c r="E193" s="321"/>
      <c r="F193" s="344" t="s">
        <v>571</v>
      </c>
      <c r="G193" s="321"/>
      <c r="H193" s="321" t="s">
        <v>648</v>
      </c>
      <c r="I193" s="321" t="s">
        <v>646</v>
      </c>
      <c r="J193" s="321"/>
      <c r="K193" s="369"/>
    </row>
    <row r="194" spans="2:11" s="1" customFormat="1" ht="15" customHeight="1">
      <c r="B194" s="346"/>
      <c r="C194" s="321" t="s">
        <v>649</v>
      </c>
      <c r="D194" s="321"/>
      <c r="E194" s="321"/>
      <c r="F194" s="344" t="s">
        <v>571</v>
      </c>
      <c r="G194" s="321"/>
      <c r="H194" s="321" t="s">
        <v>650</v>
      </c>
      <c r="I194" s="321" t="s">
        <v>646</v>
      </c>
      <c r="J194" s="321"/>
      <c r="K194" s="369"/>
    </row>
    <row r="195" spans="2:11" s="1" customFormat="1" ht="15" customHeight="1">
      <c r="B195" s="346"/>
      <c r="C195" s="383" t="s">
        <v>651</v>
      </c>
      <c r="D195" s="321"/>
      <c r="E195" s="321"/>
      <c r="F195" s="344" t="s">
        <v>571</v>
      </c>
      <c r="G195" s="321"/>
      <c r="H195" s="321" t="s">
        <v>652</v>
      </c>
      <c r="I195" s="321" t="s">
        <v>653</v>
      </c>
      <c r="J195" s="384" t="s">
        <v>654</v>
      </c>
      <c r="K195" s="369"/>
    </row>
    <row r="196" spans="2:11" s="18" customFormat="1" ht="15" customHeight="1">
      <c r="B196" s="385"/>
      <c r="C196" s="386" t="s">
        <v>655</v>
      </c>
      <c r="D196" s="387"/>
      <c r="E196" s="387"/>
      <c r="F196" s="388" t="s">
        <v>571</v>
      </c>
      <c r="G196" s="387"/>
      <c r="H196" s="387" t="s">
        <v>656</v>
      </c>
      <c r="I196" s="387" t="s">
        <v>653</v>
      </c>
      <c r="J196" s="389" t="s">
        <v>654</v>
      </c>
      <c r="K196" s="390"/>
    </row>
    <row r="197" spans="2:11" s="1" customFormat="1" ht="15" customHeight="1">
      <c r="B197" s="346"/>
      <c r="C197" s="383" t="s">
        <v>44</v>
      </c>
      <c r="D197" s="321"/>
      <c r="E197" s="321"/>
      <c r="F197" s="344" t="s">
        <v>565</v>
      </c>
      <c r="G197" s="321"/>
      <c r="H197" s="318" t="s">
        <v>657</v>
      </c>
      <c r="I197" s="321" t="s">
        <v>658</v>
      </c>
      <c r="J197" s="321"/>
      <c r="K197" s="369"/>
    </row>
    <row r="198" spans="2:11" s="1" customFormat="1" ht="15" customHeight="1">
      <c r="B198" s="346"/>
      <c r="C198" s="383" t="s">
        <v>659</v>
      </c>
      <c r="D198" s="321"/>
      <c r="E198" s="321"/>
      <c r="F198" s="344" t="s">
        <v>565</v>
      </c>
      <c r="G198" s="321"/>
      <c r="H198" s="321" t="s">
        <v>660</v>
      </c>
      <c r="I198" s="321" t="s">
        <v>600</v>
      </c>
      <c r="J198" s="321"/>
      <c r="K198" s="369"/>
    </row>
    <row r="199" spans="2:11" s="1" customFormat="1" ht="15" customHeight="1">
      <c r="B199" s="346"/>
      <c r="C199" s="383" t="s">
        <v>661</v>
      </c>
      <c r="D199" s="321"/>
      <c r="E199" s="321"/>
      <c r="F199" s="344" t="s">
        <v>565</v>
      </c>
      <c r="G199" s="321"/>
      <c r="H199" s="321" t="s">
        <v>662</v>
      </c>
      <c r="I199" s="321" t="s">
        <v>600</v>
      </c>
      <c r="J199" s="321"/>
      <c r="K199" s="369"/>
    </row>
    <row r="200" spans="2:11" s="1" customFormat="1" ht="15" customHeight="1">
      <c r="B200" s="346"/>
      <c r="C200" s="383" t="s">
        <v>663</v>
      </c>
      <c r="D200" s="321"/>
      <c r="E200" s="321"/>
      <c r="F200" s="344" t="s">
        <v>571</v>
      </c>
      <c r="G200" s="321"/>
      <c r="H200" s="321" t="s">
        <v>664</v>
      </c>
      <c r="I200" s="321" t="s">
        <v>600</v>
      </c>
      <c r="J200" s="321"/>
      <c r="K200" s="369"/>
    </row>
    <row r="201" spans="2:11" s="1" customFormat="1" ht="15" customHeight="1">
      <c r="B201" s="375"/>
      <c r="C201" s="391"/>
      <c r="D201" s="376"/>
      <c r="E201" s="376"/>
      <c r="F201" s="376"/>
      <c r="G201" s="376"/>
      <c r="H201" s="376"/>
      <c r="I201" s="376"/>
      <c r="J201" s="376"/>
      <c r="K201" s="377"/>
    </row>
    <row r="202" spans="2:11" s="1" customFormat="1" ht="18.75" customHeight="1">
      <c r="B202" s="357"/>
      <c r="C202" s="367"/>
      <c r="D202" s="367"/>
      <c r="E202" s="367"/>
      <c r="F202" s="378"/>
      <c r="G202" s="367"/>
      <c r="H202" s="367"/>
      <c r="I202" s="367"/>
      <c r="J202" s="367"/>
      <c r="K202" s="357"/>
    </row>
    <row r="203" spans="2:11" s="1" customFormat="1" ht="18.75" customHeight="1">
      <c r="B203" s="329"/>
      <c r="C203" s="329"/>
      <c r="D203" s="329"/>
      <c r="E203" s="329"/>
      <c r="F203" s="329"/>
      <c r="G203" s="329"/>
      <c r="H203" s="329"/>
      <c r="I203" s="329"/>
      <c r="J203" s="329"/>
      <c r="K203" s="329"/>
    </row>
    <row r="204" spans="2:11" s="1" customFormat="1" ht="13.5">
      <c r="B204" s="308"/>
      <c r="C204" s="309"/>
      <c r="D204" s="309"/>
      <c r="E204" s="309"/>
      <c r="F204" s="309"/>
      <c r="G204" s="309"/>
      <c r="H204" s="309"/>
      <c r="I204" s="309"/>
      <c r="J204" s="309"/>
      <c r="K204" s="310"/>
    </row>
    <row r="205" spans="2:11" s="1" customFormat="1" ht="21" customHeight="1">
      <c r="B205" s="311"/>
      <c r="C205" s="312" t="s">
        <v>665</v>
      </c>
      <c r="D205" s="312"/>
      <c r="E205" s="312"/>
      <c r="F205" s="312"/>
      <c r="G205" s="312"/>
      <c r="H205" s="312"/>
      <c r="I205" s="312"/>
      <c r="J205" s="312"/>
      <c r="K205" s="313"/>
    </row>
    <row r="206" spans="2:11" s="1" customFormat="1" ht="25.5" customHeight="1">
      <c r="B206" s="311"/>
      <c r="C206" s="392" t="s">
        <v>666</v>
      </c>
      <c r="D206" s="392"/>
      <c r="E206" s="392"/>
      <c r="F206" s="392" t="s">
        <v>667</v>
      </c>
      <c r="G206" s="393"/>
      <c r="H206" s="392" t="s">
        <v>668</v>
      </c>
      <c r="I206" s="392"/>
      <c r="J206" s="392"/>
      <c r="K206" s="313"/>
    </row>
    <row r="207" spans="2:11" s="1" customFormat="1" ht="5.25" customHeight="1">
      <c r="B207" s="346"/>
      <c r="C207" s="341"/>
      <c r="D207" s="341"/>
      <c r="E207" s="341"/>
      <c r="F207" s="341"/>
      <c r="G207" s="367"/>
      <c r="H207" s="341"/>
      <c r="I207" s="341"/>
      <c r="J207" s="341"/>
      <c r="K207" s="369"/>
    </row>
    <row r="208" spans="2:11" s="1" customFormat="1" ht="15" customHeight="1">
      <c r="B208" s="346"/>
      <c r="C208" s="321" t="s">
        <v>658</v>
      </c>
      <c r="D208" s="321"/>
      <c r="E208" s="321"/>
      <c r="F208" s="344" t="s">
        <v>45</v>
      </c>
      <c r="G208" s="321"/>
      <c r="H208" s="321" t="s">
        <v>669</v>
      </c>
      <c r="I208" s="321"/>
      <c r="J208" s="321"/>
      <c r="K208" s="369"/>
    </row>
    <row r="209" spans="2:11" s="1" customFormat="1" ht="15" customHeight="1">
      <c r="B209" s="346"/>
      <c r="C209" s="321"/>
      <c r="D209" s="321"/>
      <c r="E209" s="321"/>
      <c r="F209" s="344" t="s">
        <v>46</v>
      </c>
      <c r="G209" s="321"/>
      <c r="H209" s="321" t="s">
        <v>670</v>
      </c>
      <c r="I209" s="321"/>
      <c r="J209" s="321"/>
      <c r="K209" s="369"/>
    </row>
    <row r="210" spans="2:11" s="1" customFormat="1" ht="15" customHeight="1">
      <c r="B210" s="346"/>
      <c r="C210" s="321"/>
      <c r="D210" s="321"/>
      <c r="E210" s="321"/>
      <c r="F210" s="344" t="s">
        <v>49</v>
      </c>
      <c r="G210" s="321"/>
      <c r="H210" s="321" t="s">
        <v>671</v>
      </c>
      <c r="I210" s="321"/>
      <c r="J210" s="321"/>
      <c r="K210" s="369"/>
    </row>
    <row r="211" spans="2:11" s="1" customFormat="1" ht="15" customHeight="1">
      <c r="B211" s="346"/>
      <c r="C211" s="321"/>
      <c r="D211" s="321"/>
      <c r="E211" s="321"/>
      <c r="F211" s="344" t="s">
        <v>47</v>
      </c>
      <c r="G211" s="321"/>
      <c r="H211" s="321" t="s">
        <v>672</v>
      </c>
      <c r="I211" s="321"/>
      <c r="J211" s="321"/>
      <c r="K211" s="369"/>
    </row>
    <row r="212" spans="2:11" s="1" customFormat="1" ht="15" customHeight="1">
      <c r="B212" s="346"/>
      <c r="C212" s="321"/>
      <c r="D212" s="321"/>
      <c r="E212" s="321"/>
      <c r="F212" s="344" t="s">
        <v>48</v>
      </c>
      <c r="G212" s="321"/>
      <c r="H212" s="321" t="s">
        <v>673</v>
      </c>
      <c r="I212" s="321"/>
      <c r="J212" s="321"/>
      <c r="K212" s="369"/>
    </row>
    <row r="213" spans="2:11" s="1" customFormat="1" ht="15" customHeight="1">
      <c r="B213" s="346"/>
      <c r="C213" s="321"/>
      <c r="D213" s="321"/>
      <c r="E213" s="321"/>
      <c r="F213" s="344"/>
      <c r="G213" s="321"/>
      <c r="H213" s="321"/>
      <c r="I213" s="321"/>
      <c r="J213" s="321"/>
      <c r="K213" s="369"/>
    </row>
    <row r="214" spans="2:11" s="1" customFormat="1" ht="15" customHeight="1">
      <c r="B214" s="346"/>
      <c r="C214" s="321" t="s">
        <v>612</v>
      </c>
      <c r="D214" s="321"/>
      <c r="E214" s="321"/>
      <c r="F214" s="344" t="s">
        <v>83</v>
      </c>
      <c r="G214" s="321"/>
      <c r="H214" s="321" t="s">
        <v>674</v>
      </c>
      <c r="I214" s="321"/>
      <c r="J214" s="321"/>
      <c r="K214" s="369"/>
    </row>
    <row r="215" spans="2:11" s="1" customFormat="1" ht="15" customHeight="1">
      <c r="B215" s="346"/>
      <c r="C215" s="321"/>
      <c r="D215" s="321"/>
      <c r="E215" s="321"/>
      <c r="F215" s="344" t="s">
        <v>508</v>
      </c>
      <c r="G215" s="321"/>
      <c r="H215" s="321" t="s">
        <v>509</v>
      </c>
      <c r="I215" s="321"/>
      <c r="J215" s="321"/>
      <c r="K215" s="369"/>
    </row>
    <row r="216" spans="2:11" s="1" customFormat="1" ht="15" customHeight="1">
      <c r="B216" s="346"/>
      <c r="C216" s="321"/>
      <c r="D216" s="321"/>
      <c r="E216" s="321"/>
      <c r="F216" s="344" t="s">
        <v>506</v>
      </c>
      <c r="G216" s="321"/>
      <c r="H216" s="321" t="s">
        <v>675</v>
      </c>
      <c r="I216" s="321"/>
      <c r="J216" s="321"/>
      <c r="K216" s="369"/>
    </row>
    <row r="217" spans="2:11" s="1" customFormat="1" ht="15" customHeight="1">
      <c r="B217" s="394"/>
      <c r="C217" s="321"/>
      <c r="D217" s="321"/>
      <c r="E217" s="321"/>
      <c r="F217" s="344" t="s">
        <v>510</v>
      </c>
      <c r="G217" s="383"/>
      <c r="H217" s="373" t="s">
        <v>511</v>
      </c>
      <c r="I217" s="373"/>
      <c r="J217" s="373"/>
      <c r="K217" s="395"/>
    </row>
    <row r="218" spans="2:11" s="1" customFormat="1" ht="15" customHeight="1">
      <c r="B218" s="394"/>
      <c r="C218" s="321"/>
      <c r="D218" s="321"/>
      <c r="E218" s="321"/>
      <c r="F218" s="344" t="s">
        <v>512</v>
      </c>
      <c r="G218" s="383"/>
      <c r="H218" s="373" t="s">
        <v>405</v>
      </c>
      <c r="I218" s="373"/>
      <c r="J218" s="373"/>
      <c r="K218" s="395"/>
    </row>
    <row r="219" spans="2:11" s="1" customFormat="1" ht="15" customHeight="1">
      <c r="B219" s="394"/>
      <c r="C219" s="321"/>
      <c r="D219" s="321"/>
      <c r="E219" s="321"/>
      <c r="F219" s="344"/>
      <c r="G219" s="383"/>
      <c r="H219" s="373"/>
      <c r="I219" s="373"/>
      <c r="J219" s="373"/>
      <c r="K219" s="395"/>
    </row>
    <row r="220" spans="2:11" s="1" customFormat="1" ht="15" customHeight="1">
      <c r="B220" s="394"/>
      <c r="C220" s="321" t="s">
        <v>636</v>
      </c>
      <c r="D220" s="321"/>
      <c r="E220" s="321"/>
      <c r="F220" s="344">
        <v>1</v>
      </c>
      <c r="G220" s="383"/>
      <c r="H220" s="373" t="s">
        <v>676</v>
      </c>
      <c r="I220" s="373"/>
      <c r="J220" s="373"/>
      <c r="K220" s="395"/>
    </row>
    <row r="221" spans="2:11" s="1" customFormat="1" ht="15" customHeight="1">
      <c r="B221" s="394"/>
      <c r="C221" s="321"/>
      <c r="D221" s="321"/>
      <c r="E221" s="321"/>
      <c r="F221" s="344">
        <v>2</v>
      </c>
      <c r="G221" s="383"/>
      <c r="H221" s="373" t="s">
        <v>677</v>
      </c>
      <c r="I221" s="373"/>
      <c r="J221" s="373"/>
      <c r="K221" s="395"/>
    </row>
    <row r="222" spans="2:11" s="1" customFormat="1" ht="15" customHeight="1">
      <c r="B222" s="394"/>
      <c r="C222" s="321"/>
      <c r="D222" s="321"/>
      <c r="E222" s="321"/>
      <c r="F222" s="344">
        <v>3</v>
      </c>
      <c r="G222" s="383"/>
      <c r="H222" s="373" t="s">
        <v>678</v>
      </c>
      <c r="I222" s="373"/>
      <c r="J222" s="373"/>
      <c r="K222" s="395"/>
    </row>
    <row r="223" spans="2:11" s="1" customFormat="1" ht="15" customHeight="1">
      <c r="B223" s="394"/>
      <c r="C223" s="321"/>
      <c r="D223" s="321"/>
      <c r="E223" s="321"/>
      <c r="F223" s="344">
        <v>4</v>
      </c>
      <c r="G223" s="383"/>
      <c r="H223" s="373" t="s">
        <v>679</v>
      </c>
      <c r="I223" s="373"/>
      <c r="J223" s="373"/>
      <c r="K223" s="395"/>
    </row>
    <row r="224" spans="2:11" s="1" customFormat="1" ht="12.75" customHeight="1">
      <c r="B224" s="396"/>
      <c r="C224" s="397"/>
      <c r="D224" s="397"/>
      <c r="E224" s="397"/>
      <c r="F224" s="397"/>
      <c r="G224" s="397"/>
      <c r="H224" s="397"/>
      <c r="I224" s="397"/>
      <c r="J224" s="397"/>
      <c r="K224" s="398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71:J171"/>
    <mergeCell ref="C205:J205"/>
    <mergeCell ref="H206:J206"/>
    <mergeCell ref="H209:J209"/>
    <mergeCell ref="H210:J210"/>
    <mergeCell ref="H216:J216"/>
    <mergeCell ref="H217:J217"/>
    <mergeCell ref="H218:J218"/>
    <mergeCell ref="H220:J220"/>
    <mergeCell ref="H221:J221"/>
    <mergeCell ref="H222:J222"/>
    <mergeCell ref="H208:J208"/>
    <mergeCell ref="H223:J223"/>
    <mergeCell ref="H211:J211"/>
    <mergeCell ref="H212:J212"/>
    <mergeCell ref="H214:J214"/>
    <mergeCell ref="H215:J215"/>
  </mergeCells>
  <printOptions/>
  <pageMargins left="0.75" right="0.75" top="1" bottom="1" header="0.5" footer="0.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REGIO15-KROS3\kros3</dc:creator>
  <cp:keywords/>
  <dc:description/>
  <cp:lastModifiedBy>REGIO15-KROS3\kros3</cp:lastModifiedBy>
  <dcterms:created xsi:type="dcterms:W3CDTF">2024-02-08T09:45:21Z</dcterms:created>
  <dcterms:modified xsi:type="dcterms:W3CDTF">2024-02-08T09:45:28Z</dcterms:modified>
  <cp:category/>
  <cp:version/>
  <cp:contentType/>
  <cp:contentStatus/>
</cp:coreProperties>
</file>