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pohonné hmoty II/"/>
    </mc:Choice>
  </mc:AlternateContent>
  <xr:revisionPtr revIDLastSave="2" documentId="8_{7E6B3D8B-F6FE-451F-B1CD-DF148D0FBC76}" xr6:coauthVersionLast="47" xr6:coauthVersionMax="47" xr10:uidLastSave="{C05059A7-A33D-4331-9914-FD01F8786C24}"/>
  <bookViews>
    <workbookView xWindow="2730" yWindow="2730" windowWidth="21600" windowHeight="11385" xr2:uid="{00000000-000D-0000-FFFF-FFFF00000000}"/>
  </bookViews>
  <sheets>
    <sheet name="Vyhlašované ceny" sheetId="1" r:id="rId1"/>
    <sheet name="Celková nabídková cen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18" i="1"/>
  <c r="B4" i="2" s="1"/>
  <c r="F18" i="1"/>
  <c r="B5" i="2" s="1"/>
  <c r="D5" i="2" s="1"/>
  <c r="G5" i="2"/>
  <c r="H5" i="2" l="1"/>
  <c r="E5" i="2"/>
  <c r="F5" i="2" s="1"/>
  <c r="D4" i="2" l="1"/>
  <c r="H4" i="2" l="1"/>
  <c r="H6" i="2" s="1"/>
  <c r="E4" i="2"/>
  <c r="F4" i="2" s="1"/>
</calcChain>
</file>

<file path=xl/sharedStrings.xml><?xml version="1.0" encoding="utf-8"?>
<sst xmlns="http://schemas.openxmlformats.org/spreadsheetml/2006/main" count="46" uniqueCount="33">
  <si>
    <t xml:space="preserve">Vyhlašované týdenní ceny za období říjen - prosinec 2023   </t>
  </si>
  <si>
    <r>
      <t>Odvíjející se od vývoje cen PHM dle indexu</t>
    </r>
    <r>
      <rPr>
        <b/>
        <sz val="11"/>
        <color rgb="FFFF0000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>:</t>
    </r>
  </si>
  <si>
    <t>Datum</t>
  </si>
  <si>
    <t>týden</t>
  </si>
  <si>
    <t>Motorová nafta Kč bez DPH</t>
  </si>
  <si>
    <t>od</t>
  </si>
  <si>
    <t>-</t>
  </si>
  <si>
    <t>do</t>
  </si>
  <si>
    <r>
      <t xml:space="preserve">VÝSLEDEK,
 tzn. Průměr z </t>
    </r>
    <r>
      <rPr>
        <b/>
        <sz val="10"/>
        <color rgb="FFFF0000"/>
        <rFont val="Calibri"/>
        <family val="2"/>
        <charset val="238"/>
        <scheme val="minor"/>
      </rPr>
      <t>vyplněných cen</t>
    </r>
  </si>
  <si>
    <t>List2: tabulka   NABÍDKOVÁ CENA</t>
  </si>
  <si>
    <t>PHM</t>
  </si>
  <si>
    <r>
      <t xml:space="preserve">Průměr z vyhlašovaných týdenních cen odvíjejících se od vývoje cen PHM dle indexu vybraného dodavatelem za období 01-06 2023, 
bez DPH (v Kč) 
</t>
    </r>
    <r>
      <rPr>
        <b/>
        <sz val="10"/>
        <color rgb="FFFF0000"/>
        <rFont val="Calibri"/>
        <family val="2"/>
        <charset val="238"/>
        <scheme val="minor"/>
      </rPr>
      <t>(Nevyplňujte - automatické přetažení ceny z Listu 1)</t>
    </r>
  </si>
  <si>
    <t>Poskytnutá sleva
 z průměru týdenních vyhlašovaných cen z Listu 1 
na 1 litr PHM
bez DPH (Kč)</t>
  </si>
  <si>
    <r>
      <t xml:space="preserve">Cena za 1 litr PHM se slevou 
bez DPH (Kč)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</si>
  <si>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 DPH (21 %) za 1 litr PHM se slevou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</si>
  <si>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Cena za 1 litr PHM se slevou 
s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</si>
  <si>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rPr>
        <b/>
        <sz val="14"/>
        <color theme="1"/>
        <rFont val="Calibri"/>
        <family val="2"/>
        <charset val="238"/>
        <scheme val="minor"/>
      </rP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 xml:space="preserve">
bez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</si>
  <si>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>benzin Natural 95</t>
  </si>
  <si>
    <t>motorová nafta</t>
  </si>
  <si>
    <t>CELKOVÁ NABÍDKOVÁ CENA bez DPH (Kč)</t>
  </si>
  <si>
    <t>Výpočet nabídkové ceny:</t>
  </si>
  <si>
    <t>Pokyny - upozornění:</t>
  </si>
  <si>
    <t>V takto označné buňce tj. H6 bude zobrazena výsledná celková nabídková cena bez DPH - vypočte se automaticky.</t>
  </si>
  <si>
    <t>Dodavatel nesmí v tabulce nic měnit (redukovat, mazat, cokoli doplňovat či mazat a přepisovat).</t>
  </si>
  <si>
    <t xml:space="preserve">Předpokládaný odběr PHM (l) za 48 měsíců 
</t>
  </si>
  <si>
    <t>&lt;vyplňte index&gt;</t>
  </si>
  <si>
    <t>Unipetrol Index Czech</t>
  </si>
  <si>
    <t xml:space="preserve">MOLIN (MOL) </t>
  </si>
  <si>
    <t>Základní cena ČEPRO (ZCČ)</t>
  </si>
  <si>
    <t>Transparentní cenový vzorec</t>
  </si>
  <si>
    <t>Celková nabídková cena = (Průměrná cena za 1 litr PHM stanovená jako průměr z vyhlašovaných týdenních cen odvíjejících se od vývoje cen PHM dle indexu vybraného dodavatelem /UIC,MOL,ZCČ/ nebo stanovená dle transparentního cenového vzorce za období 01-06/2023 za 1 litr PHM bez DPH (Kč) - poskytnutá sleva z průměru týdenních vyhlašovaných cen) x předpokládaný oběr PHM v (l) za 48 měsíců</t>
  </si>
  <si>
    <r>
      <t xml:space="preserve">Do takto označených buněk tj. C4 a  C5 dodavatel vyplní slevu v Kč bez DPH </t>
    </r>
    <r>
      <rPr>
        <u/>
        <sz val="11"/>
        <color theme="1"/>
        <rFont val="Calibri"/>
        <family val="2"/>
        <charset val="238"/>
        <scheme val="minor"/>
      </rPr>
      <t>zaokrouhlenou na dvě desetinná místa</t>
    </r>
    <r>
      <rPr>
        <sz val="11"/>
        <color theme="1"/>
        <rFont val="Calibri"/>
        <family val="2"/>
        <scheme val="minor"/>
      </rPr>
      <t>. Pokud je vyhlašovaná cena již konečná a dodavatel nebude již poskytovat slevu, uvede do buňky "0".</t>
    </r>
  </si>
  <si>
    <t>BA Natural 95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</si>
</sst>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7">
    <xf numFmtId="0" fontId="0" fillId="0" borderId="0" xfId="0"/>
    <xf numFmtId="165" fontId="9" fillId="0" borderId="9" xfId="1" applyNumberFormat="1" applyFont="1" applyBorder="1" applyAlignment="1" applyProtection="1">
      <alignment horizontal="center" vertical="center"/>
      <protection locked="0"/>
    </xf>
    <xf numFmtId="165" fontId="9" fillId="0" borderId="13" xfId="1" applyNumberFormat="1" applyFont="1" applyBorder="1" applyAlignment="1" applyProtection="1">
      <alignment horizontal="center" vertical="center"/>
      <protection locked="0"/>
    </xf>
    <xf numFmtId="165" fontId="9" fillId="0" borderId="14" xfId="1" applyNumberFormat="1" applyFont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165" fontId="14" fillId="7" borderId="21" xfId="0" applyNumberFormat="1" applyFont="1" applyFill="1" applyBorder="1" applyAlignment="1" applyProtection="1">
      <alignment horizontal="center" vertical="center" wrapText="1"/>
      <protection locked="0"/>
    </xf>
    <xf numFmtId="165" fontId="15" fillId="3" borderId="21" xfId="3" applyNumberFormat="1" applyFont="1" applyFill="1" applyBorder="1" applyAlignment="1" applyProtection="1">
      <alignment horizontal="center" vertical="center"/>
    </xf>
    <xf numFmtId="165" fontId="9" fillId="0" borderId="24" xfId="1" applyNumberFormat="1" applyFont="1" applyFill="1" applyBorder="1" applyAlignment="1" applyProtection="1">
      <alignment horizontal="center" vertical="center"/>
      <protection locked="0"/>
    </xf>
    <xf numFmtId="165" fontId="16" fillId="6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Protection="1"/>
    <xf numFmtId="3" fontId="0" fillId="0" borderId="0" xfId="0" applyNumberFormat="1" applyProtection="1"/>
    <xf numFmtId="0" fontId="0" fillId="0" borderId="0" xfId="0" applyAlignment="1" applyProtection="1">
      <alignment horizontal="left" wrapText="1"/>
    </xf>
    <xf numFmtId="165" fontId="14" fillId="7" borderId="0" xfId="0" applyNumberFormat="1" applyFont="1" applyFill="1" applyAlignment="1" applyProtection="1">
      <alignment horizontal="center" vertical="center" wrapText="1"/>
    </xf>
    <xf numFmtId="0" fontId="0" fillId="6" borderId="0" xfId="0" applyFill="1" applyProtection="1"/>
    <xf numFmtId="165" fontId="14" fillId="0" borderId="21" xfId="0" applyNumberFormat="1" applyFont="1" applyBorder="1" applyAlignment="1" applyProtection="1">
      <alignment horizontal="center" vertical="center" wrapText="1"/>
    </xf>
    <xf numFmtId="3" fontId="2" fillId="0" borderId="22" xfId="0" applyNumberFormat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2" fillId="2" borderId="21" xfId="0" applyFont="1" applyFill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14" fontId="6" fillId="0" borderId="15" xfId="1" applyNumberFormat="1" applyFont="1" applyBorder="1" applyAlignment="1" applyProtection="1">
      <alignment horizontal="center"/>
      <protection locked="0"/>
    </xf>
    <xf numFmtId="165" fontId="11" fillId="6" borderId="17" xfId="1" applyNumberFormat="1" applyFont="1" applyFill="1" applyBorder="1" applyAlignment="1" applyProtection="1">
      <alignment horizontal="center" vertical="center" wrapText="1"/>
    </xf>
    <xf numFmtId="165" fontId="11" fillId="6" borderId="20" xfId="1" applyNumberFormat="1" applyFont="1" applyFill="1" applyBorder="1" applyAlignment="1" applyProtection="1">
      <alignment horizontal="center" vertical="center" wrapText="1"/>
    </xf>
    <xf numFmtId="164" fontId="8" fillId="0" borderId="9" xfId="1" applyNumberFormat="1" applyFont="1" applyBorder="1" applyAlignment="1" applyProtection="1">
      <alignment horizontal="center"/>
    </xf>
    <xf numFmtId="164" fontId="6" fillId="0" borderId="11" xfId="1" applyNumberFormat="1" applyFont="1" applyBorder="1" applyAlignment="1" applyProtection="1">
      <alignment horizontal="center"/>
    </xf>
    <xf numFmtId="0" fontId="1" fillId="0" borderId="12" xfId="1" applyBorder="1" applyAlignment="1" applyProtection="1">
      <alignment horizontal="center"/>
    </xf>
    <xf numFmtId="164" fontId="8" fillId="0" borderId="14" xfId="1" applyNumberFormat="1" applyFont="1" applyBorder="1" applyAlignment="1" applyProtection="1">
      <alignment horizontal="center"/>
    </xf>
    <xf numFmtId="164" fontId="6" fillId="0" borderId="16" xfId="1" applyNumberFormat="1" applyFont="1" applyBorder="1" applyAlignment="1" applyProtection="1">
      <alignment horizontal="center"/>
    </xf>
    <xf numFmtId="0" fontId="1" fillId="0" borderId="13" xfId="1" applyBorder="1" applyAlignment="1" applyProtection="1">
      <alignment horizontal="center"/>
    </xf>
    <xf numFmtId="0" fontId="7" fillId="4" borderId="4" xfId="1" applyFont="1" applyFill="1" applyBorder="1" applyAlignment="1" applyProtection="1">
      <alignment horizontal="center" vertical="center"/>
    </xf>
    <xf numFmtId="0" fontId="8" fillId="4" borderId="5" xfId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18" fillId="0" borderId="0" xfId="0" applyFont="1" applyProtection="1"/>
    <xf numFmtId="0" fontId="0" fillId="0" borderId="0" xfId="0" applyAlignment="1" applyProtection="1"/>
    <xf numFmtId="0" fontId="0" fillId="0" borderId="0" xfId="0" applyAlignment="1"/>
    <xf numFmtId="0" fontId="7" fillId="0" borderId="17" xfId="1" applyFont="1" applyBorder="1" applyAlignment="1" applyProtection="1">
      <alignment horizontal="center" vertical="center" wrapText="1"/>
    </xf>
    <xf numFmtId="0" fontId="1" fillId="0" borderId="18" xfId="1" applyBorder="1" applyAlignment="1" applyProtection="1">
      <alignment horizontal="center" vertical="center" wrapText="1"/>
    </xf>
    <xf numFmtId="0" fontId="1" fillId="0" borderId="19" xfId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right" vertical="center" wrapText="1"/>
    </xf>
    <xf numFmtId="0" fontId="2" fillId="2" borderId="5" xfId="1" applyFont="1" applyFill="1" applyBorder="1" applyAlignment="1" applyProtection="1">
      <alignment horizontal="right" vertical="center" wrapText="1"/>
    </xf>
    <xf numFmtId="0" fontId="6" fillId="4" borderId="7" xfId="1" applyFont="1" applyFill="1" applyBorder="1" applyAlignment="1" applyProtection="1">
      <alignment horizontal="center" vertical="center" textRotation="90"/>
    </xf>
    <xf numFmtId="0" fontId="6" fillId="4" borderId="8" xfId="1" applyFont="1" applyFill="1" applyBorder="1" applyAlignment="1" applyProtection="1">
      <alignment horizontal="center" vertical="center" textRotation="90"/>
    </xf>
    <xf numFmtId="0" fontId="3" fillId="5" borderId="1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5" borderId="7" xfId="1" applyFont="1" applyFill="1" applyBorder="1" applyAlignment="1" applyProtection="1">
      <alignment horizontal="center" vertical="center" wrapText="1"/>
    </xf>
    <xf numFmtId="0" fontId="3" fillId="5" borderId="8" xfId="1" applyFont="1" applyFill="1" applyBorder="1" applyAlignment="1" applyProtection="1">
      <alignment horizontal="center" vertical="center" wrapText="1"/>
    </xf>
    <xf numFmtId="0" fontId="13" fillId="8" borderId="23" xfId="0" applyFont="1" applyFill="1" applyBorder="1" applyAlignment="1" applyProtection="1">
      <alignment horizontal="left" vertical="center" wrapText="1"/>
    </xf>
    <xf numFmtId="0" fontId="13" fillId="8" borderId="15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top" wrapText="1"/>
    </xf>
  </cellXfs>
  <cellStyles count="4">
    <cellStyle name="Normální" xfId="0" builtinId="0"/>
    <cellStyle name="Normální 2" xfId="1" xr:uid="{F9B9DA0D-D700-43B9-A582-6D83664DB814}"/>
    <cellStyle name="Procenta" xfId="3" builtinId="5"/>
    <cellStyle name="Procenta 2" xfId="2" xr:uid="{B8EB1DAB-984B-4421-A4C2-445E49677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F2" sqref="F2"/>
    </sheetView>
  </sheetViews>
  <sheetFormatPr defaultColWidth="8.85546875" defaultRowHeight="15" x14ac:dyDescent="0.25"/>
  <cols>
    <col min="1" max="4" width="8.85546875" style="9"/>
    <col min="5" max="5" width="34.85546875" style="9" bestFit="1" customWidth="1"/>
    <col min="6" max="6" width="34.85546875" style="9" customWidth="1"/>
    <col min="7" max="12" width="8.85546875" style="9"/>
    <col min="13" max="13" width="8.85546875" style="9" hidden="1" customWidth="1"/>
    <col min="14" max="16384" width="8.85546875" style="9"/>
  </cols>
  <sheetData>
    <row r="1" spans="1:13" ht="15.75" x14ac:dyDescent="0.25">
      <c r="A1" s="40" t="s">
        <v>0</v>
      </c>
      <c r="B1" s="41"/>
      <c r="C1" s="41"/>
      <c r="D1" s="41"/>
      <c r="E1" s="41"/>
      <c r="F1" s="42"/>
    </row>
    <row r="2" spans="1:13" x14ac:dyDescent="0.25">
      <c r="A2" s="46" t="s">
        <v>1</v>
      </c>
      <c r="B2" s="47"/>
      <c r="C2" s="47"/>
      <c r="D2" s="47"/>
      <c r="E2" s="47"/>
      <c r="F2" s="4" t="s">
        <v>25</v>
      </c>
    </row>
    <row r="3" spans="1:13" ht="15.75" x14ac:dyDescent="0.25">
      <c r="A3" s="43" t="s">
        <v>2</v>
      </c>
      <c r="B3" s="44"/>
      <c r="C3" s="45"/>
      <c r="D3" s="48" t="s">
        <v>3</v>
      </c>
      <c r="E3" s="50" t="s">
        <v>32</v>
      </c>
      <c r="F3" s="52" t="s">
        <v>4</v>
      </c>
    </row>
    <row r="4" spans="1:13" ht="15.75" thickBot="1" x14ac:dyDescent="0.3">
      <c r="A4" s="31" t="s">
        <v>5</v>
      </c>
      <c r="B4" s="32" t="s">
        <v>6</v>
      </c>
      <c r="C4" s="33" t="s">
        <v>7</v>
      </c>
      <c r="D4" s="49"/>
      <c r="E4" s="51"/>
      <c r="F4" s="53"/>
    </row>
    <row r="5" spans="1:13" x14ac:dyDescent="0.25">
      <c r="A5" s="25">
        <v>45201</v>
      </c>
      <c r="B5" s="20" t="s">
        <v>6</v>
      </c>
      <c r="C5" s="26">
        <v>45207</v>
      </c>
      <c r="D5" s="27">
        <v>40</v>
      </c>
      <c r="E5" s="1"/>
      <c r="F5" s="2"/>
    </row>
    <row r="6" spans="1:13" x14ac:dyDescent="0.25">
      <c r="A6" s="28">
        <v>45208</v>
      </c>
      <c r="B6" s="21" t="s">
        <v>6</v>
      </c>
      <c r="C6" s="29">
        <v>45214</v>
      </c>
      <c r="D6" s="30">
        <v>41</v>
      </c>
      <c r="E6" s="3"/>
      <c r="F6" s="2"/>
    </row>
    <row r="7" spans="1:13" x14ac:dyDescent="0.25">
      <c r="A7" s="28">
        <v>45215</v>
      </c>
      <c r="B7" s="21" t="s">
        <v>6</v>
      </c>
      <c r="C7" s="29">
        <v>45221</v>
      </c>
      <c r="D7" s="30">
        <v>42</v>
      </c>
      <c r="E7" s="3"/>
      <c r="F7" s="2"/>
      <c r="M7" s="9" t="s">
        <v>25</v>
      </c>
    </row>
    <row r="8" spans="1:13" x14ac:dyDescent="0.25">
      <c r="A8" s="28">
        <v>45222</v>
      </c>
      <c r="B8" s="21" t="s">
        <v>6</v>
      </c>
      <c r="C8" s="29">
        <v>45228</v>
      </c>
      <c r="D8" s="30">
        <v>43</v>
      </c>
      <c r="E8" s="3"/>
      <c r="F8" s="2"/>
      <c r="M8" s="34" t="s">
        <v>26</v>
      </c>
    </row>
    <row r="9" spans="1:13" x14ac:dyDescent="0.25">
      <c r="A9" s="28">
        <v>45229</v>
      </c>
      <c r="B9" s="21" t="s">
        <v>6</v>
      </c>
      <c r="C9" s="29">
        <v>45235</v>
      </c>
      <c r="D9" s="30">
        <v>44</v>
      </c>
      <c r="E9" s="3"/>
      <c r="F9" s="2"/>
      <c r="M9" s="34" t="s">
        <v>27</v>
      </c>
    </row>
    <row r="10" spans="1:13" x14ac:dyDescent="0.25">
      <c r="A10" s="28">
        <v>45236</v>
      </c>
      <c r="B10" s="21" t="s">
        <v>6</v>
      </c>
      <c r="C10" s="29">
        <v>45242</v>
      </c>
      <c r="D10" s="30">
        <v>45</v>
      </c>
      <c r="E10" s="3"/>
      <c r="F10" s="2"/>
      <c r="M10" s="34" t="s">
        <v>28</v>
      </c>
    </row>
    <row r="11" spans="1:13" x14ac:dyDescent="0.25">
      <c r="A11" s="28">
        <v>45243</v>
      </c>
      <c r="B11" s="21" t="s">
        <v>6</v>
      </c>
      <c r="C11" s="29">
        <v>45249</v>
      </c>
      <c r="D11" s="30">
        <v>46</v>
      </c>
      <c r="E11" s="3"/>
      <c r="F11" s="2"/>
      <c r="M11" s="34" t="s">
        <v>29</v>
      </c>
    </row>
    <row r="12" spans="1:13" x14ac:dyDescent="0.25">
      <c r="A12" s="28">
        <v>45250</v>
      </c>
      <c r="B12" s="21" t="s">
        <v>6</v>
      </c>
      <c r="C12" s="29">
        <v>45256</v>
      </c>
      <c r="D12" s="30">
        <v>47</v>
      </c>
      <c r="E12" s="3"/>
      <c r="F12" s="2"/>
    </row>
    <row r="13" spans="1:13" x14ac:dyDescent="0.25">
      <c r="A13" s="28">
        <v>45257</v>
      </c>
      <c r="B13" s="21" t="s">
        <v>6</v>
      </c>
      <c r="C13" s="29">
        <v>45263</v>
      </c>
      <c r="D13" s="30">
        <v>48</v>
      </c>
      <c r="E13" s="3"/>
      <c r="F13" s="2"/>
    </row>
    <row r="14" spans="1:13" x14ac:dyDescent="0.25">
      <c r="A14" s="28">
        <v>45264</v>
      </c>
      <c r="B14" s="21" t="s">
        <v>6</v>
      </c>
      <c r="C14" s="29">
        <v>45270</v>
      </c>
      <c r="D14" s="30">
        <v>49</v>
      </c>
      <c r="E14" s="3"/>
      <c r="F14" s="2"/>
    </row>
    <row r="15" spans="1:13" x14ac:dyDescent="0.25">
      <c r="A15" s="28">
        <v>45271</v>
      </c>
      <c r="B15" s="21" t="s">
        <v>6</v>
      </c>
      <c r="C15" s="29">
        <v>45277</v>
      </c>
      <c r="D15" s="30">
        <v>50</v>
      </c>
      <c r="E15" s="3"/>
      <c r="F15" s="2"/>
    </row>
    <row r="16" spans="1:13" x14ac:dyDescent="0.25">
      <c r="A16" s="28">
        <v>45278</v>
      </c>
      <c r="B16" s="22" t="s">
        <v>6</v>
      </c>
      <c r="C16" s="29">
        <v>45284</v>
      </c>
      <c r="D16" s="30">
        <v>51</v>
      </c>
      <c r="E16" s="3"/>
      <c r="F16" s="7"/>
    </row>
    <row r="17" spans="1:6" ht="15.75" thickBot="1" x14ac:dyDescent="0.3">
      <c r="A17" s="28">
        <v>45285</v>
      </c>
      <c r="B17" s="22"/>
      <c r="C17" s="29">
        <v>45291</v>
      </c>
      <c r="D17" s="30">
        <v>52</v>
      </c>
      <c r="E17" s="3"/>
      <c r="F17" s="2"/>
    </row>
    <row r="18" spans="1:6" ht="42.6" customHeight="1" thickBot="1" x14ac:dyDescent="0.3">
      <c r="A18" s="37" t="s">
        <v>8</v>
      </c>
      <c r="B18" s="38"/>
      <c r="C18" s="38"/>
      <c r="D18" s="39"/>
      <c r="E18" s="23" t="str">
        <f>IF(ISERROR(AVERAGE(E5:E17)),"Výsledek se vyplní po doplnění všech řádků",AVERAGE(E5:E17))</f>
        <v>Výsledek se vyplní po doplnění všech řádků</v>
      </c>
      <c r="F18" s="24" t="str">
        <f>IF(ISERROR(AVERAGE(F5:F17)),"Výsledek se vyplní po doplnění všech řádků",AVERAGE(F5:F17))</f>
        <v>Výsledek se vyplní po doplnění všech řádků</v>
      </c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</sheetData>
  <sheetProtection algorithmName="SHA-512" hashValue="+oG4pZnMGWxrVYPe175rSURFVMcpe5jGIFU0f9kd/PE7pqWGTiBnjIqCirQgbm59FpTmzXgARTRW4rvHeLft8Q==" saltValue="jpZ9zZP6oFKt1lHtFLxFkA==" spinCount="100000" sheet="1" objects="1" scenarios="1" selectLockedCells="1"/>
  <dataConsolidate/>
  <mergeCells count="7">
    <mergeCell ref="A18:D18"/>
    <mergeCell ref="A1:F1"/>
    <mergeCell ref="A3:C3"/>
    <mergeCell ref="A2:E2"/>
    <mergeCell ref="D3:D4"/>
    <mergeCell ref="E3:E4"/>
    <mergeCell ref="F3:F4"/>
  </mergeCells>
  <dataValidations count="2">
    <dataValidation allowBlank="1" showInputMessage="1" showErrorMessage="1" promptTitle="Výsledek se vyplní po doplnění" sqref="E18:F18" xr:uid="{289FC721-D261-494D-9B6D-BD81AED46BCE}"/>
    <dataValidation type="list" allowBlank="1" showInputMessage="1" showErrorMessage="1" sqref="F2" xr:uid="{F215E16A-4040-43A7-9C6F-D6C45B01C7CC}">
      <formula1>$M$7:$M$11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F703-BF2D-48B6-99DC-9CDC86A898CA}">
  <dimension ref="A1:H18"/>
  <sheetViews>
    <sheetView workbookViewId="0">
      <selection activeCell="C4" sqref="C4"/>
    </sheetView>
  </sheetViews>
  <sheetFormatPr defaultColWidth="8.85546875" defaultRowHeight="15" x14ac:dyDescent="0.25"/>
  <cols>
    <col min="1" max="7" width="17.7109375" style="9" customWidth="1"/>
    <col min="8" max="8" width="24.7109375" style="9" customWidth="1"/>
    <col min="9" max="16384" width="8.85546875" style="9"/>
  </cols>
  <sheetData>
    <row r="1" spans="1:8" ht="18.75" x14ac:dyDescent="0.3">
      <c r="A1" s="18" t="s">
        <v>9</v>
      </c>
    </row>
    <row r="3" spans="1:8" ht="99.95" customHeight="1" x14ac:dyDescent="0.25">
      <c r="A3" s="19" t="s">
        <v>10</v>
      </c>
      <c r="B3" s="19" t="s">
        <v>11</v>
      </c>
      <c r="C3" s="19" t="s">
        <v>12</v>
      </c>
      <c r="D3" s="19" t="s">
        <v>13</v>
      </c>
      <c r="E3" s="19" t="s">
        <v>14</v>
      </c>
      <c r="F3" s="19" t="s">
        <v>15</v>
      </c>
      <c r="G3" s="19" t="s">
        <v>24</v>
      </c>
      <c r="H3" s="19" t="s">
        <v>16</v>
      </c>
    </row>
    <row r="4" spans="1:8" x14ac:dyDescent="0.25">
      <c r="A4" s="17" t="s">
        <v>17</v>
      </c>
      <c r="B4" s="15">
        <f>IF(ISTEXT('Vyhlašované ceny'!E18),0,'Vyhlašované ceny'!E18)</f>
        <v>0</v>
      </c>
      <c r="C4" s="5"/>
      <c r="D4" s="15">
        <f>B4-C4</f>
        <v>0</v>
      </c>
      <c r="E4" s="6">
        <f>D4*0.21</f>
        <v>0</v>
      </c>
      <c r="F4" s="15">
        <f>E4+D4</f>
        <v>0</v>
      </c>
      <c r="G4" s="16">
        <f>((182564-34542)*4)</f>
        <v>592088</v>
      </c>
      <c r="H4" s="15">
        <f>D4*G4</f>
        <v>0</v>
      </c>
    </row>
    <row r="5" spans="1:8" x14ac:dyDescent="0.25">
      <c r="A5" s="17" t="s">
        <v>18</v>
      </c>
      <c r="B5" s="15">
        <f>IF(ISTEXT('Vyhlašované ceny'!F18),0,'Vyhlašované ceny'!F18)</f>
        <v>0</v>
      </c>
      <c r="C5" s="5"/>
      <c r="D5" s="15">
        <f>B5-C5</f>
        <v>0</v>
      </c>
      <c r="E5" s="6">
        <f>D5*0.21</f>
        <v>0</v>
      </c>
      <c r="F5" s="15">
        <f t="shared" ref="F5" si="0">E5+D5</f>
        <v>0</v>
      </c>
      <c r="G5" s="16">
        <f>(34542*4)</f>
        <v>138168</v>
      </c>
      <c r="H5" s="15">
        <f t="shared" ref="H5" si="1">D5*G5</f>
        <v>0</v>
      </c>
    </row>
    <row r="6" spans="1:8" ht="18.75" x14ac:dyDescent="0.25">
      <c r="A6" s="54" t="s">
        <v>19</v>
      </c>
      <c r="B6" s="55"/>
      <c r="C6" s="55"/>
      <c r="D6" s="55"/>
      <c r="E6" s="55"/>
      <c r="F6" s="55"/>
      <c r="G6" s="55"/>
      <c r="H6" s="8">
        <f>SUM(H4:H5)</f>
        <v>0</v>
      </c>
    </row>
    <row r="8" spans="1:8" x14ac:dyDescent="0.25">
      <c r="A8" s="10" t="s">
        <v>20</v>
      </c>
      <c r="G8" s="11"/>
    </row>
    <row r="9" spans="1:8" ht="51.75" customHeight="1" x14ac:dyDescent="0.25">
      <c r="A9" s="56" t="s">
        <v>30</v>
      </c>
      <c r="B9" s="56"/>
      <c r="C9" s="56"/>
      <c r="D9" s="56"/>
      <c r="E9" s="56"/>
      <c r="F9" s="56"/>
      <c r="G9" s="56"/>
      <c r="H9" s="56"/>
    </row>
    <row r="10" spans="1:8" x14ac:dyDescent="0.25">
      <c r="A10" s="12"/>
      <c r="B10" s="12"/>
      <c r="C10" s="12"/>
      <c r="D10" s="12"/>
      <c r="E10" s="12"/>
      <c r="F10" s="12"/>
      <c r="G10" s="12"/>
    </row>
    <row r="11" spans="1:8" x14ac:dyDescent="0.25">
      <c r="A11" s="10" t="s">
        <v>21</v>
      </c>
      <c r="G11" s="11"/>
    </row>
    <row r="12" spans="1:8" x14ac:dyDescent="0.25">
      <c r="A12" s="13"/>
      <c r="B12" s="36" t="s">
        <v>31</v>
      </c>
      <c r="C12" s="36"/>
      <c r="D12" s="36"/>
      <c r="E12" s="36"/>
      <c r="F12" s="36"/>
      <c r="G12" s="36"/>
      <c r="H12" s="36"/>
    </row>
    <row r="13" spans="1:8" x14ac:dyDescent="0.25">
      <c r="A13" s="14"/>
      <c r="B13" s="9" t="s">
        <v>22</v>
      </c>
    </row>
    <row r="15" spans="1:8" x14ac:dyDescent="0.25">
      <c r="A15" s="9" t="s">
        <v>23</v>
      </c>
    </row>
    <row r="18" spans="4:4" x14ac:dyDescent="0.25">
      <c r="D18" s="35"/>
    </row>
  </sheetData>
  <sheetProtection algorithmName="SHA-512" hashValue="Tgh3DyqmsVoDnC+zLQopTyiV1kSkvoAQPzsvpqz7xqY8zEQPZAkbaOr6oze8sOyN0fVO1CKRZqbaZgiyIslvlA==" saltValue="WWR6x7ZQ516mAnRRbUw1iA==" spinCount="100000" sheet="1" objects="1" scenarios="1" selectLockedCells="1"/>
  <mergeCells count="2">
    <mergeCell ref="A6:G6"/>
    <mergeCell ref="A9:H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Vyhlašované ceny</vt:lpstr>
      <vt:lpstr>Celková nabídková 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Křístková Martina</dc:creator>
  <cp:keywords/>
  <dc:description/>
  <cp:lastModifiedBy>Mgr. Martina Křístková</cp:lastModifiedBy>
  <cp:revision/>
  <dcterms:created xsi:type="dcterms:W3CDTF">2015-06-05T18:19:34Z</dcterms:created>
  <dcterms:modified xsi:type="dcterms:W3CDTF">2024-03-19T13:16:39Z</dcterms:modified>
  <cp:category/>
  <cp:contentStatus/>
</cp:coreProperties>
</file>